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DEAPAD 3\OneDrive\Escritorio\Escritorio\VITAD\19 viviendas\"/>
    </mc:Choice>
  </mc:AlternateContent>
  <xr:revisionPtr revIDLastSave="0" documentId="13_ncr:1_{42648E96-7CD7-4470-A80F-1B0A89308C02}" xr6:coauthVersionLast="47" xr6:coauthVersionMax="47" xr10:uidLastSave="{00000000-0000-0000-0000-000000000000}"/>
  <bookViews>
    <workbookView xWindow="28680" yWindow="-120" windowWidth="29040" windowHeight="15720" activeTab="2" xr2:uid="{193930CE-8905-4628-A6BD-45857C889327}"/>
  </bookViews>
  <sheets>
    <sheet name="HOME CORTADORA" sheetId="1" r:id="rId1"/>
    <sheet name="275 OLIDE" sheetId="20" r:id="rId2"/>
    <sheet name="Hoja1" sheetId="31" r:id="rId3"/>
    <sheet name="SEMANA 23 " sheetId="30" r:id="rId4"/>
    <sheet name="SEMANA 22" sheetId="29" r:id="rId5"/>
    <sheet name="SEMANA 21" sheetId="28" r:id="rId6"/>
    <sheet name="SEMANA 20" sheetId="27" r:id="rId7"/>
    <sheet name="SEMANA 19" sheetId="26" r:id="rId8"/>
    <sheet name="SEMANA 18" sheetId="25" r:id="rId9"/>
    <sheet name="SEMANA 17" sheetId="24" r:id="rId10"/>
    <sheet name="SEMANA 16" sheetId="23" r:id="rId11"/>
    <sheet name="SEMANA 15" sheetId="22" r:id="rId12"/>
    <sheet name="SEMANA 13" sheetId="21" r:id="rId13"/>
    <sheet name="SEMANA 12" sheetId="19" r:id="rId14"/>
    <sheet name="SEMANA 10" sheetId="18" r:id="rId15"/>
    <sheet name="SEMANA 09" sheetId="17" r:id="rId16"/>
    <sheet name="SEMANA 08 " sheetId="16" r:id="rId17"/>
    <sheet name="SEMANA 07" sheetId="15" r:id="rId18"/>
    <sheet name="SEMANA 06" sheetId="14" r:id="rId19"/>
    <sheet name="SEMANA 05" sheetId="13" r:id="rId20"/>
    <sheet name="SEMANA 02-26" sheetId="12" r:id="rId21"/>
    <sheet name="SEMANA 51" sheetId="11" r:id="rId22"/>
    <sheet name="SEMANA 49" sheetId="10" r:id="rId23"/>
    <sheet name="SEMANA 48" sheetId="9" r:id="rId24"/>
    <sheet name="SEMANA 46" sheetId="8" r:id="rId25"/>
    <sheet name="SEMANA 45" sheetId="7" r:id="rId26"/>
    <sheet name="SEMANA 44" sheetId="6" r:id="rId27"/>
    <sheet name="SEMANA 43" sheetId="5" r:id="rId28"/>
    <sheet name=" CIMENTACIONES SEMANA 42" sheetId="4" r:id="rId29"/>
    <sheet name=" CIMENTACIONES SEMANA 41" sheetId="3" r:id="rId30"/>
    <sheet name="PLOMERIA CIMENTACIONES" sheetId="2" r:id="rId31"/>
  </sheets>
  <externalReferences>
    <externalReference r:id="rId32"/>
  </externalReferences>
  <definedNames>
    <definedName name="_xlnm._FilterDatabase" localSheetId="22" hidden="1">'SEMANA 49'!$A$9:$G$25</definedName>
    <definedName name="_xlnm.Print_Area" localSheetId="1">#REF!</definedName>
    <definedName name="_xlnm.Print_Area">#REF!</definedName>
    <definedName name="dflt6">[1]Personalizar!$F$28</definedName>
    <definedName name="dflt7">[1]Personalizar!$E$29</definedName>
    <definedName name="IGNIS" localSheetId="1">#REF!</definedName>
    <definedName name="IGNIS">#REF!</definedName>
    <definedName name="Prot." comment="IGNIS" localSheetId="1">#REF!</definedName>
    <definedName name="Prot." comment="IGNIS">#REF!</definedName>
    <definedName name="_xlnm.Print_Titles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31" l="1"/>
  <c r="F26" i="31"/>
  <c r="F25" i="31"/>
  <c r="F24" i="31"/>
  <c r="F23" i="31"/>
  <c r="F22" i="31"/>
  <c r="F21" i="31"/>
  <c r="F20" i="31"/>
  <c r="F19" i="31"/>
  <c r="F18" i="31"/>
  <c r="F17" i="31"/>
  <c r="F16" i="31"/>
  <c r="F15" i="31"/>
  <c r="F14" i="31"/>
  <c r="F13" i="31"/>
  <c r="F270" i="30"/>
  <c r="F269" i="30"/>
  <c r="F268" i="30"/>
  <c r="F267" i="30"/>
  <c r="F266" i="30"/>
  <c r="F265" i="30"/>
  <c r="F264" i="30"/>
  <c r="F263" i="30"/>
  <c r="F262" i="30"/>
  <c r="F261" i="30"/>
  <c r="F260" i="30"/>
  <c r="F259" i="30"/>
  <c r="F258" i="30"/>
  <c r="F257" i="30"/>
  <c r="F256" i="30"/>
  <c r="F238" i="30"/>
  <c r="F237" i="30"/>
  <c r="F236" i="30"/>
  <c r="F235" i="30"/>
  <c r="F234" i="30"/>
  <c r="F239" i="30" s="1"/>
  <c r="F233" i="30"/>
  <c r="F232" i="30"/>
  <c r="F231" i="30"/>
  <c r="F230" i="30"/>
  <c r="F229" i="30"/>
  <c r="F228" i="30"/>
  <c r="F210" i="30"/>
  <c r="F209" i="30"/>
  <c r="F208" i="30"/>
  <c r="F207" i="30"/>
  <c r="F206" i="30"/>
  <c r="F205" i="30"/>
  <c r="F204" i="30"/>
  <c r="F203" i="30"/>
  <c r="F202" i="30"/>
  <c r="F201" i="30"/>
  <c r="F200" i="30"/>
  <c r="F199" i="30"/>
  <c r="F198" i="30"/>
  <c r="F197" i="30"/>
  <c r="F196" i="30"/>
  <c r="F178" i="30"/>
  <c r="F177" i="30"/>
  <c r="F176" i="30"/>
  <c r="F175" i="30"/>
  <c r="F174" i="30"/>
  <c r="F173" i="30"/>
  <c r="F172" i="30"/>
  <c r="F171" i="30"/>
  <c r="F170" i="30"/>
  <c r="F169" i="30"/>
  <c r="F168" i="30"/>
  <c r="F167" i="30"/>
  <c r="F166" i="30"/>
  <c r="F165" i="30"/>
  <c r="F164" i="30"/>
  <c r="F271" i="30" l="1"/>
  <c r="F28" i="31"/>
  <c r="F29" i="31"/>
  <c r="F30" i="31" s="1"/>
  <c r="F272" i="30"/>
  <c r="F273" i="30" s="1"/>
  <c r="F179" i="30"/>
  <c r="F180" i="30" s="1"/>
  <c r="F181" i="30" s="1"/>
  <c r="F211" i="30"/>
  <c r="F240" i="30"/>
  <c r="F241" i="30" s="1"/>
  <c r="F212" i="30" l="1"/>
  <c r="F213" i="30" s="1"/>
  <c r="F147" i="30" l="1"/>
  <c r="F146" i="30"/>
  <c r="F145" i="30"/>
  <c r="F144" i="30"/>
  <c r="F143" i="30"/>
  <c r="F142" i="30"/>
  <c r="F141" i="30"/>
  <c r="F140" i="30"/>
  <c r="F139" i="30"/>
  <c r="F138" i="30"/>
  <c r="F137" i="30"/>
  <c r="F136" i="30"/>
  <c r="F135" i="30"/>
  <c r="F148" i="30" l="1"/>
  <c r="F149" i="30" s="1"/>
  <c r="F150" i="30" s="1"/>
  <c r="F118" i="30" l="1"/>
  <c r="F117" i="30"/>
  <c r="F116" i="30"/>
  <c r="F115" i="30"/>
  <c r="F114" i="30"/>
  <c r="F113" i="30"/>
  <c r="F112" i="30"/>
  <c r="F111" i="30"/>
  <c r="F110" i="30"/>
  <c r="F109" i="30"/>
  <c r="F108" i="30"/>
  <c r="F107" i="30"/>
  <c r="F106" i="30"/>
  <c r="F105" i="30"/>
  <c r="F104" i="30"/>
  <c r="F87" i="30"/>
  <c r="F86" i="30"/>
  <c r="F85" i="30"/>
  <c r="F84" i="30"/>
  <c r="F83" i="30"/>
  <c r="F82" i="30"/>
  <c r="F81" i="30"/>
  <c r="F80" i="30"/>
  <c r="F79" i="30"/>
  <c r="F78" i="30"/>
  <c r="F77" i="30"/>
  <c r="F76" i="30"/>
  <c r="F75" i="30"/>
  <c r="F74" i="30"/>
  <c r="F73" i="30"/>
  <c r="F54" i="30"/>
  <c r="F53" i="30"/>
  <c r="F52" i="30"/>
  <c r="F51" i="30"/>
  <c r="F50" i="30"/>
  <c r="F49" i="30"/>
  <c r="F48" i="30"/>
  <c r="F47" i="30"/>
  <c r="F46" i="30"/>
  <c r="F45" i="30"/>
  <c r="F44" i="30"/>
  <c r="F43" i="30"/>
  <c r="F42" i="30"/>
  <c r="F119" i="30" l="1"/>
  <c r="F120" i="30" s="1"/>
  <c r="F121" i="30" s="1"/>
  <c r="F55" i="30"/>
  <c r="F56" i="30" s="1"/>
  <c r="F57" i="30" s="1"/>
  <c r="F88" i="30"/>
  <c r="F89" i="30" s="1"/>
  <c r="F90" i="30" s="1"/>
  <c r="F25" i="30" l="1"/>
  <c r="F24" i="30"/>
  <c r="F23" i="30"/>
  <c r="F22" i="30"/>
  <c r="F21" i="30"/>
  <c r="F20" i="30"/>
  <c r="F19" i="30"/>
  <c r="F18" i="30"/>
  <c r="F17" i="30"/>
  <c r="F16" i="30"/>
  <c r="F15" i="30"/>
  <c r="F14" i="30"/>
  <c r="F13" i="30"/>
  <c r="F12" i="30"/>
  <c r="F11" i="30"/>
  <c r="F199" i="29"/>
  <c r="F198" i="29"/>
  <c r="F197" i="29"/>
  <c r="F196" i="29"/>
  <c r="F195" i="29"/>
  <c r="F194" i="29"/>
  <c r="F193" i="29"/>
  <c r="F192" i="29"/>
  <c r="F191" i="29"/>
  <c r="F190" i="29"/>
  <c r="F189" i="29"/>
  <c r="F188" i="29"/>
  <c r="F187" i="29"/>
  <c r="F169" i="29"/>
  <c r="F168" i="29"/>
  <c r="F167" i="29"/>
  <c r="F166" i="29"/>
  <c r="F165" i="29"/>
  <c r="F164" i="29"/>
  <c r="F163" i="29"/>
  <c r="F162" i="29"/>
  <c r="F161" i="29"/>
  <c r="F160" i="29"/>
  <c r="F159" i="29"/>
  <c r="F158" i="29"/>
  <c r="F170" i="29" s="1"/>
  <c r="F140" i="29"/>
  <c r="F139" i="29"/>
  <c r="F138" i="29"/>
  <c r="F137" i="29"/>
  <c r="F136" i="29"/>
  <c r="F135" i="29"/>
  <c r="F134" i="29"/>
  <c r="F133" i="29"/>
  <c r="F132" i="29"/>
  <c r="F131" i="29"/>
  <c r="F130" i="29"/>
  <c r="F129" i="29"/>
  <c r="F128" i="29"/>
  <c r="F127" i="29"/>
  <c r="F126" i="29"/>
  <c r="F125" i="29"/>
  <c r="F124" i="29"/>
  <c r="F123" i="29"/>
  <c r="F122" i="29"/>
  <c r="F121" i="29"/>
  <c r="F120" i="29"/>
  <c r="F119" i="29"/>
  <c r="E88" i="29"/>
  <c r="E90" i="29"/>
  <c r="F26" i="30" l="1"/>
  <c r="F27" i="30"/>
  <c r="F28" i="30" s="1"/>
  <c r="F200" i="29"/>
  <c r="F201" i="29" s="1"/>
  <c r="F202" i="29" s="1"/>
  <c r="F141" i="29"/>
  <c r="F142" i="29" s="1"/>
  <c r="F143" i="29" s="1"/>
  <c r="F102" i="29"/>
  <c r="F101" i="29"/>
  <c r="F100" i="29"/>
  <c r="F99" i="29"/>
  <c r="F98" i="29"/>
  <c r="F97" i="29"/>
  <c r="F96" i="29"/>
  <c r="F95" i="29"/>
  <c r="F94" i="29"/>
  <c r="F93" i="29"/>
  <c r="F92" i="29"/>
  <c r="F91" i="29"/>
  <c r="F90" i="29"/>
  <c r="F89" i="29"/>
  <c r="F88" i="29"/>
  <c r="F70" i="29"/>
  <c r="F69" i="29"/>
  <c r="F68" i="29"/>
  <c r="F67" i="29"/>
  <c r="F66" i="29"/>
  <c r="F65" i="29"/>
  <c r="F64" i="29"/>
  <c r="F63" i="29"/>
  <c r="F62" i="29"/>
  <c r="F61" i="29"/>
  <c r="F60" i="29"/>
  <c r="F59" i="29"/>
  <c r="F58" i="29"/>
  <c r="F57" i="29"/>
  <c r="F56" i="29"/>
  <c r="F38" i="29"/>
  <c r="F37" i="29"/>
  <c r="F36" i="29"/>
  <c r="F35" i="29"/>
  <c r="F34" i="29"/>
  <c r="F33" i="29"/>
  <c r="F32" i="29"/>
  <c r="F31" i="29"/>
  <c r="F30" i="29"/>
  <c r="F29" i="29"/>
  <c r="F28" i="29"/>
  <c r="F27" i="29"/>
  <c r="F26" i="29"/>
  <c r="F25" i="29"/>
  <c r="F24" i="29"/>
  <c r="E113" i="28"/>
  <c r="F159" i="28"/>
  <c r="F158" i="28"/>
  <c r="F157" i="28"/>
  <c r="F156" i="28"/>
  <c r="F155" i="28"/>
  <c r="F154" i="28"/>
  <c r="F153" i="28"/>
  <c r="F152" i="28"/>
  <c r="F151" i="28"/>
  <c r="F150" i="28"/>
  <c r="F149" i="28"/>
  <c r="F148" i="28"/>
  <c r="F147" i="28"/>
  <c r="F146" i="28"/>
  <c r="F145" i="28"/>
  <c r="F127" i="28"/>
  <c r="F126" i="28"/>
  <c r="F125" i="28"/>
  <c r="F124" i="28"/>
  <c r="F123" i="28"/>
  <c r="F122" i="28"/>
  <c r="F121" i="28"/>
  <c r="F120" i="28"/>
  <c r="F119" i="28"/>
  <c r="F118" i="28"/>
  <c r="F117" i="28"/>
  <c r="F116" i="28"/>
  <c r="F115" i="28"/>
  <c r="F114" i="28"/>
  <c r="F113" i="28"/>
  <c r="F96" i="28"/>
  <c r="F95" i="28"/>
  <c r="F94" i="28"/>
  <c r="F93" i="28"/>
  <c r="F92" i="28"/>
  <c r="F91" i="28"/>
  <c r="F90" i="28"/>
  <c r="F89" i="28"/>
  <c r="F88" i="28"/>
  <c r="F87" i="28"/>
  <c r="F86" i="28"/>
  <c r="F85" i="28"/>
  <c r="F84" i="28"/>
  <c r="F83" i="28"/>
  <c r="F82" i="28"/>
  <c r="F63" i="28"/>
  <c r="F62" i="28"/>
  <c r="F61" i="28"/>
  <c r="F60" i="28"/>
  <c r="F59" i="28"/>
  <c r="F58" i="28"/>
  <c r="F57" i="28"/>
  <c r="F56" i="28"/>
  <c r="F55" i="28"/>
  <c r="F54" i="28"/>
  <c r="F53" i="28"/>
  <c r="F52" i="28"/>
  <c r="F51" i="28"/>
  <c r="F50" i="28"/>
  <c r="F33" i="28"/>
  <c r="F32" i="28"/>
  <c r="F31" i="28"/>
  <c r="F30" i="28"/>
  <c r="F29" i="28"/>
  <c r="F28" i="28"/>
  <c r="F27" i="28"/>
  <c r="F26" i="28"/>
  <c r="F25" i="28"/>
  <c r="F24" i="28"/>
  <c r="F23" i="28"/>
  <c r="F22" i="28"/>
  <c r="F21" i="28"/>
  <c r="F20" i="28"/>
  <c r="F19" i="28"/>
  <c r="F18" i="28"/>
  <c r="F17" i="28"/>
  <c r="F16" i="28"/>
  <c r="F15" i="28"/>
  <c r="F14" i="28"/>
  <c r="F13" i="28"/>
  <c r="F12" i="28"/>
  <c r="F157" i="27"/>
  <c r="F156" i="27"/>
  <c r="F155" i="27"/>
  <c r="F154" i="27"/>
  <c r="F153" i="27"/>
  <c r="F152" i="27"/>
  <c r="F151" i="27"/>
  <c r="F150" i="27"/>
  <c r="F149" i="27"/>
  <c r="F148" i="27"/>
  <c r="F147" i="27"/>
  <c r="F146" i="27"/>
  <c r="F78" i="27"/>
  <c r="F79" i="27"/>
  <c r="F80" i="27"/>
  <c r="F81" i="27"/>
  <c r="F82" i="27"/>
  <c r="F83" i="27"/>
  <c r="F84" i="27"/>
  <c r="F85" i="27"/>
  <c r="F86" i="27"/>
  <c r="F87" i="27"/>
  <c r="F88" i="27"/>
  <c r="F89" i="27"/>
  <c r="F90" i="27"/>
  <c r="F91" i="27"/>
  <c r="F92" i="27"/>
  <c r="F93" i="27"/>
  <c r="F94" i="27"/>
  <c r="F95" i="27"/>
  <c r="F96" i="27"/>
  <c r="F97" i="27"/>
  <c r="F98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77" i="27"/>
  <c r="F60" i="27"/>
  <c r="F59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25" i="27"/>
  <c r="F24" i="27"/>
  <c r="F23" i="27"/>
  <c r="F22" i="27"/>
  <c r="F21" i="27"/>
  <c r="F20" i="27"/>
  <c r="F19" i="27"/>
  <c r="F18" i="27"/>
  <c r="F17" i="27"/>
  <c r="F16" i="27"/>
  <c r="F15" i="27"/>
  <c r="F14" i="27"/>
  <c r="F13" i="27"/>
  <c r="F12" i="27"/>
  <c r="F306" i="26"/>
  <c r="F305" i="26"/>
  <c r="F304" i="26"/>
  <c r="F303" i="26"/>
  <c r="F302" i="26"/>
  <c r="F301" i="26"/>
  <c r="F300" i="26"/>
  <c r="F299" i="26"/>
  <c r="F298" i="26"/>
  <c r="F297" i="26"/>
  <c r="F296" i="26"/>
  <c r="F295" i="26"/>
  <c r="F294" i="26"/>
  <c r="F293" i="26"/>
  <c r="F292" i="26"/>
  <c r="F274" i="26"/>
  <c r="F273" i="26"/>
  <c r="F272" i="26"/>
  <c r="F271" i="26"/>
  <c r="F270" i="26"/>
  <c r="F269" i="26"/>
  <c r="F268" i="26"/>
  <c r="F267" i="26"/>
  <c r="F266" i="26"/>
  <c r="F265" i="26"/>
  <c r="F264" i="26"/>
  <c r="F263" i="26"/>
  <c r="F262" i="26"/>
  <c r="F261" i="26"/>
  <c r="F260" i="26"/>
  <c r="F241" i="26"/>
  <c r="F240" i="26"/>
  <c r="F239" i="26"/>
  <c r="F238" i="26"/>
  <c r="F237" i="26"/>
  <c r="F236" i="26"/>
  <c r="F235" i="26"/>
  <c r="F234" i="26"/>
  <c r="F233" i="26"/>
  <c r="F232" i="26"/>
  <c r="F231" i="26"/>
  <c r="F230" i="26"/>
  <c r="F229" i="26"/>
  <c r="F228" i="26"/>
  <c r="F211" i="26"/>
  <c r="F210" i="26"/>
  <c r="F209" i="26"/>
  <c r="F208" i="26"/>
  <c r="F207" i="26"/>
  <c r="F206" i="26"/>
  <c r="F205" i="26"/>
  <c r="F204" i="26"/>
  <c r="F203" i="26"/>
  <c r="F202" i="26"/>
  <c r="F201" i="26"/>
  <c r="F200" i="26"/>
  <c r="F199" i="26"/>
  <c r="F198" i="26"/>
  <c r="F197" i="26"/>
  <c r="F179" i="26"/>
  <c r="F178" i="26"/>
  <c r="F177" i="26"/>
  <c r="F176" i="26"/>
  <c r="F175" i="26"/>
  <c r="F174" i="26"/>
  <c r="F173" i="26"/>
  <c r="F172" i="26"/>
  <c r="F171" i="26"/>
  <c r="F170" i="26"/>
  <c r="F169" i="26"/>
  <c r="F168" i="26"/>
  <c r="F167" i="26"/>
  <c r="F150" i="26"/>
  <c r="F149" i="26"/>
  <c r="F148" i="26"/>
  <c r="F147" i="26"/>
  <c r="F146" i="26"/>
  <c r="F145" i="26"/>
  <c r="F144" i="26"/>
  <c r="F143" i="26"/>
  <c r="F142" i="26"/>
  <c r="F141" i="26"/>
  <c r="F140" i="26"/>
  <c r="F139" i="26"/>
  <c r="F138" i="26"/>
  <c r="F137" i="26"/>
  <c r="F136" i="26"/>
  <c r="F119" i="26"/>
  <c r="F118" i="26"/>
  <c r="F117" i="26"/>
  <c r="F116" i="26"/>
  <c r="F115" i="26"/>
  <c r="F114" i="26"/>
  <c r="F113" i="26"/>
  <c r="F112" i="26"/>
  <c r="F111" i="26"/>
  <c r="F110" i="26"/>
  <c r="F109" i="26"/>
  <c r="F108" i="26"/>
  <c r="F107" i="26"/>
  <c r="F106" i="26"/>
  <c r="F105" i="26"/>
  <c r="F88" i="26"/>
  <c r="F87" i="26"/>
  <c r="F86" i="26"/>
  <c r="F85" i="26"/>
  <c r="F84" i="26"/>
  <c r="F83" i="26"/>
  <c r="F82" i="26"/>
  <c r="F81" i="26"/>
  <c r="F80" i="26"/>
  <c r="F79" i="26"/>
  <c r="F78" i="26"/>
  <c r="F77" i="26"/>
  <c r="F76" i="26"/>
  <c r="F75" i="26"/>
  <c r="F74" i="26"/>
  <c r="F57" i="26"/>
  <c r="F56" i="26"/>
  <c r="F55" i="26"/>
  <c r="F54" i="26"/>
  <c r="F53" i="26"/>
  <c r="F52" i="26"/>
  <c r="F51" i="26"/>
  <c r="F50" i="26"/>
  <c r="F49" i="26"/>
  <c r="F48" i="26"/>
  <c r="F47" i="26"/>
  <c r="F46" i="26"/>
  <c r="F45" i="26"/>
  <c r="F25" i="26"/>
  <c r="F24" i="26"/>
  <c r="F23" i="26"/>
  <c r="F22" i="26"/>
  <c r="F21" i="26"/>
  <c r="F20" i="26"/>
  <c r="F19" i="26"/>
  <c r="F18" i="26"/>
  <c r="F17" i="26"/>
  <c r="F16" i="26"/>
  <c r="F15" i="26"/>
  <c r="F14" i="26"/>
  <c r="F13" i="26"/>
  <c r="F12" i="26"/>
  <c r="F289" i="25"/>
  <c r="F288" i="25"/>
  <c r="F287" i="25"/>
  <c r="F286" i="25"/>
  <c r="F285" i="25"/>
  <c r="F284" i="25"/>
  <c r="F283" i="25"/>
  <c r="F282" i="25"/>
  <c r="F281" i="25"/>
  <c r="F280" i="25"/>
  <c r="F279" i="25"/>
  <c r="F262" i="25"/>
  <c r="F261" i="25"/>
  <c r="F260" i="25"/>
  <c r="F259" i="25"/>
  <c r="F258" i="25"/>
  <c r="F257" i="25"/>
  <c r="F256" i="25"/>
  <c r="F255" i="25"/>
  <c r="F254" i="25"/>
  <c r="F253" i="25"/>
  <c r="F252" i="25"/>
  <c r="F235" i="25"/>
  <c r="F234" i="25"/>
  <c r="F233" i="25"/>
  <c r="F232" i="25"/>
  <c r="F231" i="25"/>
  <c r="F230" i="25"/>
  <c r="F229" i="25"/>
  <c r="F228" i="25"/>
  <c r="F227" i="25"/>
  <c r="F226" i="25"/>
  <c r="F225" i="25"/>
  <c r="F224" i="25"/>
  <c r="F223" i="25"/>
  <c r="F222" i="25"/>
  <c r="F221" i="25"/>
  <c r="F204" i="25"/>
  <c r="F203" i="25"/>
  <c r="F202" i="25"/>
  <c r="F201" i="25"/>
  <c r="F200" i="25"/>
  <c r="F199" i="25"/>
  <c r="F198" i="25"/>
  <c r="F197" i="25"/>
  <c r="F196" i="25"/>
  <c r="F195" i="25"/>
  <c r="F194" i="25"/>
  <c r="F193" i="25"/>
  <c r="F176" i="25"/>
  <c r="F175" i="25"/>
  <c r="F174" i="25"/>
  <c r="F173" i="25"/>
  <c r="F172" i="25"/>
  <c r="F171" i="25"/>
  <c r="F170" i="25"/>
  <c r="F169" i="25"/>
  <c r="F168" i="25"/>
  <c r="F167" i="25"/>
  <c r="F166" i="25"/>
  <c r="F165" i="25"/>
  <c r="F164" i="25"/>
  <c r="F146" i="25"/>
  <c r="F145" i="25"/>
  <c r="F144" i="25"/>
  <c r="F143" i="25"/>
  <c r="F142" i="25"/>
  <c r="F141" i="25"/>
  <c r="F140" i="25"/>
  <c r="F139" i="25"/>
  <c r="F138" i="25"/>
  <c r="F137" i="25"/>
  <c r="F136" i="25"/>
  <c r="F135" i="25"/>
  <c r="F134" i="25"/>
  <c r="F133" i="25"/>
  <c r="F132" i="25"/>
  <c r="F115" i="25"/>
  <c r="F114" i="25"/>
  <c r="F113" i="25"/>
  <c r="F112" i="25"/>
  <c r="F111" i="25"/>
  <c r="F110" i="25"/>
  <c r="F109" i="25"/>
  <c r="F108" i="25"/>
  <c r="F107" i="25"/>
  <c r="F106" i="25"/>
  <c r="F105" i="25"/>
  <c r="F104" i="25"/>
  <c r="F86" i="25"/>
  <c r="F85" i="25"/>
  <c r="F84" i="25"/>
  <c r="F83" i="25"/>
  <c r="F82" i="25"/>
  <c r="F81" i="25"/>
  <c r="F80" i="25"/>
  <c r="F79" i="25"/>
  <c r="F78" i="25"/>
  <c r="F77" i="25"/>
  <c r="F76" i="25"/>
  <c r="F75" i="25"/>
  <c r="F58" i="25"/>
  <c r="F57" i="25"/>
  <c r="F56" i="25"/>
  <c r="F55" i="25"/>
  <c r="F54" i="25"/>
  <c r="F53" i="25"/>
  <c r="F52" i="25"/>
  <c r="F51" i="25"/>
  <c r="F50" i="25"/>
  <c r="F49" i="25"/>
  <c r="F48" i="25"/>
  <c r="F47" i="25"/>
  <c r="F46" i="25"/>
  <c r="F45" i="25"/>
  <c r="F44" i="25"/>
  <c r="F27" i="25"/>
  <c r="F26" i="25"/>
  <c r="F25" i="25"/>
  <c r="F24" i="25"/>
  <c r="F23" i="25"/>
  <c r="F22" i="25"/>
  <c r="F21" i="25"/>
  <c r="F20" i="25"/>
  <c r="F19" i="25"/>
  <c r="F18" i="25"/>
  <c r="F17" i="25"/>
  <c r="F16" i="25"/>
  <c r="F15" i="25"/>
  <c r="F14" i="25"/>
  <c r="F13" i="25"/>
  <c r="F381" i="24"/>
  <c r="F380" i="24"/>
  <c r="F379" i="24"/>
  <c r="F378" i="24"/>
  <c r="F377" i="24"/>
  <c r="F376" i="24"/>
  <c r="F375" i="24"/>
  <c r="F374" i="24"/>
  <c r="F373" i="24"/>
  <c r="F372" i="24"/>
  <c r="F371" i="24"/>
  <c r="F370" i="24"/>
  <c r="F369" i="24"/>
  <c r="F368" i="24"/>
  <c r="F367" i="24"/>
  <c r="F312" i="24"/>
  <c r="F313" i="24"/>
  <c r="F314" i="24"/>
  <c r="F315" i="24"/>
  <c r="F316" i="24"/>
  <c r="F317" i="24"/>
  <c r="F311" i="24"/>
  <c r="F350" i="24"/>
  <c r="F349" i="24"/>
  <c r="F348" i="24"/>
  <c r="F347" i="24"/>
  <c r="F346" i="24"/>
  <c r="F345" i="24"/>
  <c r="F344" i="24"/>
  <c r="F343" i="24"/>
  <c r="F342" i="24"/>
  <c r="F341" i="24"/>
  <c r="F340" i="24"/>
  <c r="F339" i="24"/>
  <c r="F338" i="24"/>
  <c r="F337" i="24"/>
  <c r="F336" i="24"/>
  <c r="F319" i="24"/>
  <c r="F318" i="24"/>
  <c r="F310" i="24"/>
  <c r="F309" i="24"/>
  <c r="F308" i="24"/>
  <c r="F307" i="24"/>
  <c r="F306" i="24"/>
  <c r="F305" i="24"/>
  <c r="F287" i="24"/>
  <c r="F286" i="24"/>
  <c r="F285" i="24"/>
  <c r="F284" i="24"/>
  <c r="F283" i="24"/>
  <c r="F282" i="24"/>
  <c r="F281" i="24"/>
  <c r="F280" i="24"/>
  <c r="F279" i="24"/>
  <c r="F278" i="24"/>
  <c r="F277" i="24"/>
  <c r="F276" i="24"/>
  <c r="F275" i="24"/>
  <c r="F274" i="24"/>
  <c r="F273" i="24"/>
  <c r="F255" i="24"/>
  <c r="F254" i="24"/>
  <c r="F253" i="24"/>
  <c r="F252" i="24"/>
  <c r="F251" i="24"/>
  <c r="F250" i="24"/>
  <c r="F249" i="24"/>
  <c r="F248" i="24"/>
  <c r="F247" i="24"/>
  <c r="F246" i="24"/>
  <c r="F245" i="24"/>
  <c r="F244" i="24"/>
  <c r="F243" i="24"/>
  <c r="F242" i="24"/>
  <c r="F241" i="24"/>
  <c r="F223" i="24"/>
  <c r="F222" i="24"/>
  <c r="F221" i="24"/>
  <c r="F220" i="24"/>
  <c r="F219" i="24"/>
  <c r="F218" i="24"/>
  <c r="F217" i="24"/>
  <c r="F216" i="24"/>
  <c r="F215" i="24"/>
  <c r="F214" i="24"/>
  <c r="F213" i="24"/>
  <c r="F212" i="24"/>
  <c r="F211" i="24"/>
  <c r="F210" i="24"/>
  <c r="F209" i="24"/>
  <c r="F208" i="24"/>
  <c r="F207" i="24"/>
  <c r="F206" i="24"/>
  <c r="F205" i="24"/>
  <c r="F185" i="24"/>
  <c r="F184" i="24"/>
  <c r="F183" i="24"/>
  <c r="F182" i="24"/>
  <c r="F181" i="24"/>
  <c r="F180" i="24"/>
  <c r="F179" i="24"/>
  <c r="F178" i="24"/>
  <c r="F177" i="24"/>
  <c r="F176" i="24"/>
  <c r="F175" i="24"/>
  <c r="F174" i="24"/>
  <c r="F173" i="24"/>
  <c r="F153" i="24"/>
  <c r="F152" i="24"/>
  <c r="F151" i="24"/>
  <c r="F150" i="24"/>
  <c r="F149" i="24"/>
  <c r="F148" i="24"/>
  <c r="F147" i="24"/>
  <c r="F146" i="24"/>
  <c r="F145" i="24"/>
  <c r="F144" i="24"/>
  <c r="F143" i="24"/>
  <c r="F142" i="24"/>
  <c r="F141" i="24"/>
  <c r="F140" i="24"/>
  <c r="F122" i="24"/>
  <c r="F121" i="24"/>
  <c r="F120" i="24"/>
  <c r="F119" i="24"/>
  <c r="F118" i="24"/>
  <c r="F117" i="24"/>
  <c r="F116" i="24"/>
  <c r="F115" i="24"/>
  <c r="F114" i="24"/>
  <c r="F113" i="24"/>
  <c r="F112" i="24"/>
  <c r="F111" i="24"/>
  <c r="F110" i="24"/>
  <c r="F109" i="24"/>
  <c r="F108" i="24"/>
  <c r="F90" i="24"/>
  <c r="F89" i="24"/>
  <c r="F88" i="24"/>
  <c r="F87" i="24"/>
  <c r="F86" i="24"/>
  <c r="F85" i="24"/>
  <c r="F84" i="24"/>
  <c r="F83" i="24"/>
  <c r="F82" i="24"/>
  <c r="F81" i="24"/>
  <c r="F80" i="24"/>
  <c r="F79" i="24"/>
  <c r="F78" i="24"/>
  <c r="F77" i="24"/>
  <c r="F76" i="24"/>
  <c r="F59" i="24"/>
  <c r="F58" i="24"/>
  <c r="F57" i="24"/>
  <c r="F56" i="24"/>
  <c r="F55" i="24"/>
  <c r="F54" i="24"/>
  <c r="F53" i="24"/>
  <c r="F52" i="24"/>
  <c r="F51" i="24"/>
  <c r="F50" i="24"/>
  <c r="F49" i="24"/>
  <c r="F48" i="24"/>
  <c r="F47" i="24"/>
  <c r="F46" i="24"/>
  <c r="F45" i="24"/>
  <c r="F26" i="24"/>
  <c r="F25" i="24"/>
  <c r="F24" i="24"/>
  <c r="F23" i="24"/>
  <c r="F22" i="24"/>
  <c r="F21" i="24"/>
  <c r="F20" i="24"/>
  <c r="F19" i="24"/>
  <c r="F18" i="24"/>
  <c r="F17" i="24"/>
  <c r="F16" i="24"/>
  <c r="F15" i="24"/>
  <c r="F14" i="24"/>
  <c r="F13" i="24"/>
  <c r="F12" i="24"/>
  <c r="F342" i="23"/>
  <c r="F361" i="23"/>
  <c r="F360" i="23"/>
  <c r="F359" i="23"/>
  <c r="F358" i="23"/>
  <c r="F357" i="23"/>
  <c r="F356" i="23"/>
  <c r="F355" i="23"/>
  <c r="F354" i="23"/>
  <c r="F353" i="23"/>
  <c r="F352" i="23"/>
  <c r="F351" i="23"/>
  <c r="F350" i="23"/>
  <c r="F349" i="23"/>
  <c r="F348" i="23"/>
  <c r="F347" i="23"/>
  <c r="F346" i="23"/>
  <c r="F345" i="23"/>
  <c r="F344" i="23"/>
  <c r="F343" i="23"/>
  <c r="F325" i="23"/>
  <c r="F324" i="23"/>
  <c r="F323" i="23"/>
  <c r="F322" i="23"/>
  <c r="F321" i="23"/>
  <c r="F320" i="23"/>
  <c r="F319" i="23"/>
  <c r="F318" i="23"/>
  <c r="F317" i="23"/>
  <c r="F316" i="23"/>
  <c r="F315" i="23"/>
  <c r="F314" i="23"/>
  <c r="F313" i="23"/>
  <c r="F295" i="23"/>
  <c r="F294" i="23"/>
  <c r="F293" i="23"/>
  <c r="F292" i="23"/>
  <c r="F291" i="23"/>
  <c r="F290" i="23"/>
  <c r="F289" i="23"/>
  <c r="F288" i="23"/>
  <c r="F287" i="23"/>
  <c r="F286" i="23"/>
  <c r="F285" i="23"/>
  <c r="F284" i="23"/>
  <c r="F283" i="23"/>
  <c r="F120" i="26" l="1"/>
  <c r="F275" i="26"/>
  <c r="F116" i="25"/>
  <c r="F147" i="25"/>
  <c r="F307" i="26"/>
  <c r="F308" i="26" s="1"/>
  <c r="F309" i="26" s="1"/>
  <c r="F128" i="28"/>
  <c r="F382" i="24"/>
  <c r="F177" i="25"/>
  <c r="F27" i="24"/>
  <c r="F28" i="24" s="1"/>
  <c r="F29" i="24" s="1"/>
  <c r="F26" i="26"/>
  <c r="F27" i="26" s="1"/>
  <c r="F28" i="26" s="1"/>
  <c r="F180" i="26"/>
  <c r="F181" i="26" s="1"/>
  <c r="F182" i="26" s="1"/>
  <c r="F160" i="28"/>
  <c r="F161" i="28" s="1"/>
  <c r="F162" i="28" s="1"/>
  <c r="F28" i="25"/>
  <c r="F212" i="26"/>
  <c r="F263" i="25"/>
  <c r="F264" i="25" s="1"/>
  <c r="F265" i="25" s="1"/>
  <c r="F326" i="23"/>
  <c r="F60" i="24"/>
  <c r="F61" i="24" s="1"/>
  <c r="F62" i="24" s="1"/>
  <c r="F224" i="24"/>
  <c r="F59" i="25"/>
  <c r="F60" i="25" s="1"/>
  <c r="F61" i="25" s="1"/>
  <c r="F242" i="26"/>
  <c r="F64" i="28"/>
  <c r="F171" i="29"/>
  <c r="F172" i="29" s="1"/>
  <c r="F103" i="29"/>
  <c r="F104" i="29" s="1"/>
  <c r="F105" i="29" s="1"/>
  <c r="F71" i="29"/>
  <c r="F72" i="29" s="1"/>
  <c r="F73" i="29" s="1"/>
  <c r="F39" i="29"/>
  <c r="F40" i="29" s="1"/>
  <c r="F41" i="29" s="1"/>
  <c r="F129" i="28"/>
  <c r="F130" i="28" s="1"/>
  <c r="F97" i="28"/>
  <c r="F98" i="28" s="1"/>
  <c r="F99" i="28" s="1"/>
  <c r="F34" i="28"/>
  <c r="F158" i="27"/>
  <c r="F159" i="27" s="1"/>
  <c r="F160" i="27" s="1"/>
  <c r="F99" i="27"/>
  <c r="F100" i="27" s="1"/>
  <c r="F101" i="27" s="1"/>
  <c r="F130" i="27"/>
  <c r="F131" i="27" s="1"/>
  <c r="F132" i="27" s="1"/>
  <c r="F26" i="27"/>
  <c r="F27" i="27" s="1"/>
  <c r="F28" i="27" s="1"/>
  <c r="F61" i="27"/>
  <c r="F276" i="26"/>
  <c r="F277" i="26" s="1"/>
  <c r="F243" i="26"/>
  <c r="F244" i="26" s="1"/>
  <c r="F89" i="26"/>
  <c r="F90" i="26" s="1"/>
  <c r="F91" i="26" s="1"/>
  <c r="F213" i="26"/>
  <c r="F214" i="26" s="1"/>
  <c r="F290" i="25"/>
  <c r="F291" i="25" s="1"/>
  <c r="F292" i="25" s="1"/>
  <c r="F288" i="24"/>
  <c r="F151" i="26"/>
  <c r="F58" i="26"/>
  <c r="F59" i="26" s="1"/>
  <c r="F60" i="26" s="1"/>
  <c r="F236" i="25"/>
  <c r="F237" i="25" s="1"/>
  <c r="F238" i="25" s="1"/>
  <c r="F152" i="26"/>
  <c r="F153" i="26" s="1"/>
  <c r="F121" i="26"/>
  <c r="F122" i="26" s="1"/>
  <c r="F205" i="25"/>
  <c r="F206" i="25" s="1"/>
  <c r="F207" i="25" s="1"/>
  <c r="F178" i="25"/>
  <c r="F179" i="25"/>
  <c r="F148" i="25"/>
  <c r="F149" i="25" s="1"/>
  <c r="F117" i="25"/>
  <c r="F118" i="25" s="1"/>
  <c r="F87" i="25"/>
  <c r="F88" i="25" s="1"/>
  <c r="F89" i="25" s="1"/>
  <c r="F29" i="25"/>
  <c r="F30" i="25" s="1"/>
  <c r="F383" i="24"/>
  <c r="F384" i="24" s="1"/>
  <c r="F351" i="24"/>
  <c r="F320" i="24"/>
  <c r="F321" i="24" s="1"/>
  <c r="F322" i="24" s="1"/>
  <c r="F154" i="24"/>
  <c r="F155" i="24" s="1"/>
  <c r="F156" i="24" s="1"/>
  <c r="F289" i="24"/>
  <c r="F290" i="24" s="1"/>
  <c r="F256" i="24"/>
  <c r="F257" i="24" s="1"/>
  <c r="F258" i="24" s="1"/>
  <c r="F186" i="24"/>
  <c r="F187" i="24" s="1"/>
  <c r="F188" i="24" s="1"/>
  <c r="F225" i="24"/>
  <c r="F226" i="24" s="1"/>
  <c r="F123" i="24"/>
  <c r="F124" i="24" s="1"/>
  <c r="F125" i="24" s="1"/>
  <c r="F91" i="24"/>
  <c r="F92" i="24" s="1"/>
  <c r="F93" i="24" s="1"/>
  <c r="F362" i="23"/>
  <c r="F363" i="23" s="1"/>
  <c r="F364" i="23" s="1"/>
  <c r="F327" i="23"/>
  <c r="F328" i="23" s="1"/>
  <c r="F296" i="23"/>
  <c r="F297" i="23" s="1"/>
  <c r="F298" i="23" s="1"/>
  <c r="F65" i="28" l="1"/>
  <c r="F66" i="28" s="1"/>
  <c r="F35" i="28"/>
  <c r="F36" i="28" s="1"/>
  <c r="F62" i="27"/>
  <c r="F63" i="27" s="1"/>
  <c r="F352" i="24"/>
  <c r="F353" i="24" s="1"/>
  <c r="F266" i="23"/>
  <c r="F265" i="23"/>
  <c r="F264" i="23"/>
  <c r="F263" i="23"/>
  <c r="F262" i="23"/>
  <c r="F261" i="23"/>
  <c r="F260" i="23"/>
  <c r="F259" i="23"/>
  <c r="F258" i="23"/>
  <c r="F257" i="23"/>
  <c r="F256" i="23"/>
  <c r="F255" i="23"/>
  <c r="F254" i="23"/>
  <c r="F267" i="23" l="1"/>
  <c r="F268" i="23" s="1"/>
  <c r="F269" i="23" s="1"/>
  <c r="F237" i="23"/>
  <c r="F236" i="23"/>
  <c r="F235" i="23"/>
  <c r="F234" i="23"/>
  <c r="F233" i="23"/>
  <c r="F232" i="23"/>
  <c r="F231" i="23"/>
  <c r="F230" i="23"/>
  <c r="F229" i="23"/>
  <c r="F228" i="23"/>
  <c r="F227" i="23"/>
  <c r="F226" i="23"/>
  <c r="F225" i="23"/>
  <c r="F224" i="23"/>
  <c r="F207" i="23"/>
  <c r="F206" i="23"/>
  <c r="F205" i="23"/>
  <c r="F204" i="23"/>
  <c r="F203" i="23"/>
  <c r="F202" i="23"/>
  <c r="F201" i="23"/>
  <c r="F200" i="23"/>
  <c r="F199" i="23"/>
  <c r="F198" i="23"/>
  <c r="F197" i="23"/>
  <c r="F196" i="23"/>
  <c r="F195" i="23"/>
  <c r="F194" i="23"/>
  <c r="F175" i="23"/>
  <c r="F174" i="23"/>
  <c r="F173" i="23"/>
  <c r="F172" i="23"/>
  <c r="F171" i="23"/>
  <c r="F170" i="23"/>
  <c r="F169" i="23"/>
  <c r="F168" i="23"/>
  <c r="F167" i="23"/>
  <c r="F166" i="23"/>
  <c r="F165" i="23"/>
  <c r="F164" i="23"/>
  <c r="F147" i="23"/>
  <c r="F146" i="23"/>
  <c r="F145" i="23"/>
  <c r="F144" i="23"/>
  <c r="F143" i="23"/>
  <c r="F142" i="23"/>
  <c r="F141" i="23"/>
  <c r="F140" i="23"/>
  <c r="F139" i="23"/>
  <c r="F138" i="23"/>
  <c r="F137" i="23"/>
  <c r="F136" i="23"/>
  <c r="F238" i="23" l="1"/>
  <c r="F239" i="23" s="1"/>
  <c r="F240" i="23" s="1"/>
  <c r="F208" i="23"/>
  <c r="F209" i="23" s="1"/>
  <c r="F210" i="23" s="1"/>
  <c r="F176" i="23"/>
  <c r="F177" i="23" s="1"/>
  <c r="F178" i="23" s="1"/>
  <c r="F148" i="23"/>
  <c r="F149" i="23" s="1"/>
  <c r="F150" i="23" s="1"/>
  <c r="F119" i="23" l="1"/>
  <c r="F118" i="23"/>
  <c r="F117" i="23"/>
  <c r="F116" i="23"/>
  <c r="F115" i="23"/>
  <c r="F114" i="23"/>
  <c r="F113" i="23"/>
  <c r="F112" i="23"/>
  <c r="F111" i="23"/>
  <c r="F110" i="23"/>
  <c r="F109" i="23"/>
  <c r="F108" i="23"/>
  <c r="F107" i="23"/>
  <c r="F106" i="23"/>
  <c r="F105" i="23"/>
  <c r="F88" i="23"/>
  <c r="F87" i="23"/>
  <c r="F86" i="23"/>
  <c r="F85" i="23"/>
  <c r="F84" i="23"/>
  <c r="F83" i="23"/>
  <c r="F82" i="23"/>
  <c r="F81" i="23"/>
  <c r="F80" i="23"/>
  <c r="F79" i="23"/>
  <c r="F78" i="23"/>
  <c r="F77" i="23"/>
  <c r="F76" i="23"/>
  <c r="F75" i="23"/>
  <c r="F74" i="23"/>
  <c r="F120" i="23" l="1"/>
  <c r="F121" i="23" s="1"/>
  <c r="F122" i="23" s="1"/>
  <c r="F89" i="23"/>
  <c r="F90" i="23" s="1"/>
  <c r="F91" i="23" s="1"/>
  <c r="F56" i="23" l="1"/>
  <c r="F55" i="23"/>
  <c r="F54" i="23"/>
  <c r="F53" i="23"/>
  <c r="F52" i="23"/>
  <c r="F51" i="23"/>
  <c r="F50" i="23"/>
  <c r="F49" i="23"/>
  <c r="F48" i="23"/>
  <c r="F47" i="23"/>
  <c r="F46" i="23"/>
  <c r="F45" i="23"/>
  <c r="F44" i="23"/>
  <c r="F43" i="23"/>
  <c r="F42" i="23"/>
  <c r="F25" i="23"/>
  <c r="F24" i="23"/>
  <c r="F23" i="23"/>
  <c r="F22" i="23"/>
  <c r="F21" i="23"/>
  <c r="F20" i="23"/>
  <c r="F19" i="23"/>
  <c r="F18" i="23"/>
  <c r="F17" i="23"/>
  <c r="F16" i="23"/>
  <c r="F15" i="23"/>
  <c r="F14" i="23"/>
  <c r="F13" i="23"/>
  <c r="F12" i="23"/>
  <c r="E11" i="23"/>
  <c r="F11" i="23" s="1"/>
  <c r="F432" i="22"/>
  <c r="F431" i="22"/>
  <c r="F430" i="22"/>
  <c r="F429" i="22"/>
  <c r="F428" i="22"/>
  <c r="F427" i="22"/>
  <c r="F426" i="22"/>
  <c r="F425" i="22"/>
  <c r="F424" i="22"/>
  <c r="F423" i="22"/>
  <c r="F422" i="22"/>
  <c r="F421" i="22"/>
  <c r="F420" i="22"/>
  <c r="F419" i="22"/>
  <c r="F26" i="23" l="1"/>
  <c r="F27" i="23" s="1"/>
  <c r="F28" i="23" s="1"/>
  <c r="F57" i="23"/>
  <c r="F58" i="23" s="1"/>
  <c r="F59" i="23" s="1"/>
  <c r="F433" i="22"/>
  <c r="F434" i="22" s="1"/>
  <c r="F435" i="22" s="1"/>
  <c r="F402" i="22" l="1"/>
  <c r="F401" i="22"/>
  <c r="F400" i="22"/>
  <c r="F399" i="22"/>
  <c r="F398" i="22"/>
  <c r="F397" i="22"/>
  <c r="F396" i="22"/>
  <c r="F395" i="22"/>
  <c r="F394" i="22"/>
  <c r="F393" i="22"/>
  <c r="F392" i="22"/>
  <c r="F391" i="22"/>
  <c r="F390" i="22"/>
  <c r="F389" i="22"/>
  <c r="F388" i="22"/>
  <c r="F387" i="22"/>
  <c r="F370" i="22"/>
  <c r="F369" i="22"/>
  <c r="F368" i="22"/>
  <c r="F367" i="22"/>
  <c r="F366" i="22"/>
  <c r="F365" i="22"/>
  <c r="F364" i="22"/>
  <c r="F363" i="22"/>
  <c r="F362" i="22"/>
  <c r="F361" i="22"/>
  <c r="F360" i="22"/>
  <c r="F359" i="22"/>
  <c r="F358" i="22"/>
  <c r="F357" i="22"/>
  <c r="F340" i="22"/>
  <c r="F339" i="22"/>
  <c r="F338" i="22"/>
  <c r="F337" i="22"/>
  <c r="F336" i="22"/>
  <c r="F335" i="22"/>
  <c r="F334" i="22"/>
  <c r="F333" i="22"/>
  <c r="F332" i="22"/>
  <c r="F331" i="22"/>
  <c r="F313" i="22"/>
  <c r="F312" i="22"/>
  <c r="F311" i="22"/>
  <c r="F310" i="22"/>
  <c r="F309" i="22"/>
  <c r="F308" i="22"/>
  <c r="F307" i="22"/>
  <c r="F306" i="22"/>
  <c r="F305" i="22"/>
  <c r="F304" i="22"/>
  <c r="F303" i="22"/>
  <c r="F302" i="22"/>
  <c r="F285" i="22"/>
  <c r="F284" i="22"/>
  <c r="F283" i="22"/>
  <c r="F282" i="22"/>
  <c r="F281" i="22"/>
  <c r="F280" i="22"/>
  <c r="F279" i="22"/>
  <c r="F278" i="22"/>
  <c r="F277" i="22"/>
  <c r="F276" i="22"/>
  <c r="F275" i="22"/>
  <c r="F274" i="22"/>
  <c r="F273" i="22"/>
  <c r="F272" i="22"/>
  <c r="F271" i="22"/>
  <c r="F270" i="22"/>
  <c r="F269" i="22"/>
  <c r="F268" i="22"/>
  <c r="F267" i="22"/>
  <c r="F266" i="22"/>
  <c r="F249" i="22"/>
  <c r="F248" i="22"/>
  <c r="F247" i="22"/>
  <c r="F246" i="22"/>
  <c r="F245" i="22"/>
  <c r="F244" i="22"/>
  <c r="F243" i="22"/>
  <c r="F242" i="22"/>
  <c r="F241" i="22"/>
  <c r="F240" i="22"/>
  <c r="F239" i="22"/>
  <c r="F238" i="22"/>
  <c r="F237" i="22"/>
  <c r="F220" i="22"/>
  <c r="F219" i="22"/>
  <c r="F218" i="22"/>
  <c r="F217" i="22"/>
  <c r="F216" i="22"/>
  <c r="F215" i="22"/>
  <c r="F214" i="22"/>
  <c r="F213" i="22"/>
  <c r="F212" i="22"/>
  <c r="F211" i="22"/>
  <c r="F210" i="22"/>
  <c r="F209" i="22"/>
  <c r="F208" i="22"/>
  <c r="F191" i="22"/>
  <c r="F190" i="22"/>
  <c r="F189" i="22"/>
  <c r="F188" i="22"/>
  <c r="F187" i="22"/>
  <c r="F186" i="22"/>
  <c r="F185" i="22"/>
  <c r="F184" i="22"/>
  <c r="F183" i="22"/>
  <c r="F182" i="22"/>
  <c r="F181" i="22"/>
  <c r="F180" i="22"/>
  <c r="F179" i="22"/>
  <c r="F178" i="22"/>
  <c r="F177" i="22"/>
  <c r="F176" i="22"/>
  <c r="F175" i="22"/>
  <c r="F174" i="22"/>
  <c r="F173" i="22"/>
  <c r="F172" i="22"/>
  <c r="F371" i="22" l="1"/>
  <c r="F372" i="22" s="1"/>
  <c r="F373" i="22" s="1"/>
  <c r="F286" i="22"/>
  <c r="F287" i="22" s="1"/>
  <c r="F288" i="22" s="1"/>
  <c r="F314" i="22"/>
  <c r="F315" i="22" s="1"/>
  <c r="F316" i="22" s="1"/>
  <c r="F341" i="22"/>
  <c r="F342" i="22" s="1"/>
  <c r="F343" i="22" s="1"/>
  <c r="F403" i="22"/>
  <c r="F404" i="22" s="1"/>
  <c r="F405" i="22" s="1"/>
  <c r="F192" i="22"/>
  <c r="F193" i="22" s="1"/>
  <c r="F250" i="22"/>
  <c r="F251" i="22" s="1"/>
  <c r="F252" i="22" s="1"/>
  <c r="F221" i="22"/>
  <c r="F222" i="22" s="1"/>
  <c r="F223" i="22" s="1"/>
  <c r="F194" i="22" l="1"/>
  <c r="F155" i="22" l="1"/>
  <c r="F154" i="22"/>
  <c r="F153" i="22"/>
  <c r="F152" i="22"/>
  <c r="F151" i="22"/>
  <c r="F150" i="22"/>
  <c r="F149" i="22"/>
  <c r="F148" i="22"/>
  <c r="F147" i="22"/>
  <c r="F146" i="22"/>
  <c r="F145" i="22"/>
  <c r="F144" i="22"/>
  <c r="F143" i="22"/>
  <c r="F142" i="22"/>
  <c r="F141" i="22"/>
  <c r="F121" i="22"/>
  <c r="F120" i="22"/>
  <c r="F119" i="22"/>
  <c r="F118" i="22"/>
  <c r="F117" i="22"/>
  <c r="F116" i="22"/>
  <c r="F115" i="22"/>
  <c r="F114" i="22"/>
  <c r="F113" i="22"/>
  <c r="F112" i="22"/>
  <c r="F111" i="22"/>
  <c r="F110" i="22"/>
  <c r="F109" i="22"/>
  <c r="F108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156" i="22" l="1"/>
  <c r="F157" i="22" s="1"/>
  <c r="F158" i="22" s="1"/>
  <c r="F91" i="22"/>
  <c r="F92" i="22" s="1"/>
  <c r="F93" i="22" s="1"/>
  <c r="F122" i="22"/>
  <c r="F123" i="22" s="1"/>
  <c r="F124" i="22" s="1"/>
  <c r="F59" i="22"/>
  <c r="F60" i="22" s="1"/>
  <c r="F61" i="22" s="1"/>
  <c r="F27" i="22" l="1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28" i="22" l="1"/>
  <c r="F29" i="22" s="1"/>
  <c r="F30" i="22" s="1"/>
  <c r="F341" i="21" l="1"/>
  <c r="F342" i="21"/>
  <c r="F343" i="21"/>
  <c r="F344" i="21"/>
  <c r="F345" i="21"/>
  <c r="F346" i="21"/>
  <c r="F347" i="21"/>
  <c r="F348" i="21"/>
  <c r="F349" i="21"/>
  <c r="F350" i="21"/>
  <c r="F381" i="21"/>
  <c r="F380" i="21"/>
  <c r="F379" i="21"/>
  <c r="F378" i="21"/>
  <c r="F377" i="21"/>
  <c r="F376" i="21"/>
  <c r="F375" i="21"/>
  <c r="F374" i="21"/>
  <c r="F373" i="21"/>
  <c r="F372" i="21"/>
  <c r="F371" i="21"/>
  <c r="F370" i="21"/>
  <c r="F369" i="21"/>
  <c r="F368" i="21"/>
  <c r="F367" i="21"/>
  <c r="F351" i="21"/>
  <c r="F340" i="21"/>
  <c r="F297" i="21"/>
  <c r="F382" i="21" l="1"/>
  <c r="F383" i="21" s="1"/>
  <c r="F384" i="21" s="1"/>
  <c r="F352" i="21"/>
  <c r="F353" i="21" s="1"/>
  <c r="F354" i="21" s="1"/>
  <c r="F296" i="21"/>
  <c r="F292" i="21"/>
  <c r="F295" i="21"/>
  <c r="F323" i="21" l="1"/>
  <c r="F322" i="21"/>
  <c r="F321" i="21"/>
  <c r="F320" i="21"/>
  <c r="F319" i="21"/>
  <c r="F318" i="21"/>
  <c r="F317" i="21"/>
  <c r="F316" i="21"/>
  <c r="F287" i="21"/>
  <c r="F299" i="21"/>
  <c r="F294" i="21"/>
  <c r="F293" i="21"/>
  <c r="F291" i="21"/>
  <c r="F290" i="21"/>
  <c r="F289" i="21"/>
  <c r="F288" i="21"/>
  <c r="F286" i="21"/>
  <c r="F285" i="21"/>
  <c r="F284" i="21"/>
  <c r="F283" i="21"/>
  <c r="F282" i="21"/>
  <c r="F265" i="21"/>
  <c r="F264" i="21"/>
  <c r="F263" i="21"/>
  <c r="F262" i="21"/>
  <c r="F261" i="21"/>
  <c r="F260" i="21"/>
  <c r="F259" i="21"/>
  <c r="F258" i="21"/>
  <c r="F257" i="21"/>
  <c r="F256" i="21"/>
  <c r="F255" i="21"/>
  <c r="F254" i="21"/>
  <c r="F253" i="21"/>
  <c r="F252" i="21"/>
  <c r="F251" i="21"/>
  <c r="F234" i="21"/>
  <c r="F233" i="21"/>
  <c r="F232" i="21"/>
  <c r="F231" i="21"/>
  <c r="F230" i="21"/>
  <c r="F229" i="21"/>
  <c r="F228" i="21"/>
  <c r="F227" i="21"/>
  <c r="F226" i="21"/>
  <c r="F225" i="21"/>
  <c r="F224" i="21"/>
  <c r="F324" i="21" l="1"/>
  <c r="F325" i="21" s="1"/>
  <c r="F326" i="21" s="1"/>
  <c r="F300" i="21"/>
  <c r="F301" i="21" s="1"/>
  <c r="F302" i="21" s="1"/>
  <c r="F266" i="21"/>
  <c r="F235" i="21"/>
  <c r="F267" i="21" l="1"/>
  <c r="F268" i="21" s="1"/>
  <c r="F236" i="21"/>
  <c r="F237" i="21" s="1"/>
  <c r="F207" i="21" l="1"/>
  <c r="F206" i="21"/>
  <c r="F205" i="21"/>
  <c r="F204" i="21"/>
  <c r="F203" i="21"/>
  <c r="F202" i="21"/>
  <c r="F201" i="21"/>
  <c r="F200" i="21"/>
  <c r="F199" i="21"/>
  <c r="F198" i="21"/>
  <c r="F197" i="21"/>
  <c r="F196" i="21"/>
  <c r="F195" i="21"/>
  <c r="F194" i="21"/>
  <c r="F193" i="21"/>
  <c r="F208" i="21" l="1"/>
  <c r="F209" i="21" s="1"/>
  <c r="F210" i="21" s="1"/>
  <c r="F175" i="21" l="1"/>
  <c r="F174" i="21"/>
  <c r="F173" i="21"/>
  <c r="F172" i="21"/>
  <c r="F171" i="21"/>
  <c r="F170" i="21"/>
  <c r="F169" i="21"/>
  <c r="F168" i="21"/>
  <c r="F167" i="21"/>
  <c r="F166" i="21"/>
  <c r="F165" i="21"/>
  <c r="F164" i="21"/>
  <c r="F163" i="21"/>
  <c r="F162" i="21"/>
  <c r="F176" i="21" l="1"/>
  <c r="F177" i="21" s="1"/>
  <c r="F178" i="21" s="1"/>
  <c r="F145" i="21" l="1"/>
  <c r="F144" i="21"/>
  <c r="F143" i="21"/>
  <c r="F142" i="21"/>
  <c r="F141" i="21"/>
  <c r="F140" i="21"/>
  <c r="F139" i="21"/>
  <c r="F138" i="21"/>
  <c r="F137" i="21"/>
  <c r="F136" i="21"/>
  <c r="F135" i="21"/>
  <c r="F134" i="21"/>
  <c r="F133" i="21"/>
  <c r="F132" i="21"/>
  <c r="F113" i="21"/>
  <c r="F112" i="21"/>
  <c r="F111" i="21"/>
  <c r="F110" i="21"/>
  <c r="F109" i="21"/>
  <c r="F108" i="21"/>
  <c r="F107" i="21"/>
  <c r="F106" i="21"/>
  <c r="F105" i="21"/>
  <c r="F104" i="21"/>
  <c r="F103" i="21"/>
  <c r="F102" i="21"/>
  <c r="F146" i="21" l="1"/>
  <c r="F147" i="21" s="1"/>
  <c r="F148" i="21" s="1"/>
  <c r="F114" i="21"/>
  <c r="F115" i="21" s="1"/>
  <c r="F116" i="21" s="1"/>
  <c r="E47" i="21" l="1"/>
  <c r="F85" i="21"/>
  <c r="F84" i="21"/>
  <c r="F83" i="21"/>
  <c r="F82" i="21"/>
  <c r="F81" i="21"/>
  <c r="F80" i="21"/>
  <c r="F79" i="21"/>
  <c r="F78" i="21"/>
  <c r="F77" i="21"/>
  <c r="F76" i="21"/>
  <c r="F75" i="21"/>
  <c r="F74" i="21"/>
  <c r="F86" i="21" l="1"/>
  <c r="F87" i="21" s="1"/>
  <c r="F88" i="21" s="1"/>
  <c r="F57" i="21" l="1"/>
  <c r="F56" i="21"/>
  <c r="F55" i="21"/>
  <c r="F54" i="21"/>
  <c r="F53" i="21"/>
  <c r="F52" i="21"/>
  <c r="F51" i="21"/>
  <c r="F50" i="21"/>
  <c r="F49" i="21"/>
  <c r="F48" i="21"/>
  <c r="F47" i="21"/>
  <c r="F46" i="21"/>
  <c r="F58" i="21" l="1"/>
  <c r="F59" i="21" s="1"/>
  <c r="F60" i="21" s="1"/>
  <c r="F29" i="21" l="1"/>
  <c r="F28" i="21"/>
  <c r="F27" i="21"/>
  <c r="F26" i="21"/>
  <c r="F25" i="21"/>
  <c r="F24" i="21"/>
  <c r="F23" i="21"/>
  <c r="F22" i="21"/>
  <c r="F21" i="21"/>
  <c r="F20" i="21"/>
  <c r="F19" i="21"/>
  <c r="F18" i="21"/>
  <c r="F17" i="21"/>
  <c r="F16" i="21"/>
  <c r="F15" i="21"/>
  <c r="F14" i="21"/>
  <c r="F13" i="21"/>
  <c r="F12" i="21"/>
  <c r="F30" i="21" l="1"/>
  <c r="F31" i="21" s="1"/>
  <c r="F32" i="21" s="1"/>
  <c r="F305" i="19" l="1"/>
  <c r="F304" i="19"/>
  <c r="F303" i="19"/>
  <c r="F302" i="19"/>
  <c r="F301" i="19"/>
  <c r="F300" i="19"/>
  <c r="F299" i="19"/>
  <c r="F298" i="19"/>
  <c r="F297" i="19"/>
  <c r="F296" i="19"/>
  <c r="F295" i="19"/>
  <c r="F294" i="19"/>
  <c r="F293" i="19"/>
  <c r="F292" i="19"/>
  <c r="F291" i="19"/>
  <c r="F273" i="19"/>
  <c r="F272" i="19"/>
  <c r="F271" i="19"/>
  <c r="F270" i="19"/>
  <c r="F269" i="19"/>
  <c r="F268" i="19"/>
  <c r="F267" i="19"/>
  <c r="F266" i="19"/>
  <c r="F265" i="19"/>
  <c r="F264" i="19"/>
  <c r="F263" i="19"/>
  <c r="F262" i="19"/>
  <c r="F261" i="19"/>
  <c r="F260" i="19"/>
  <c r="F259" i="19"/>
  <c r="F241" i="19"/>
  <c r="F240" i="19"/>
  <c r="F239" i="19"/>
  <c r="F238" i="19"/>
  <c r="F237" i="19"/>
  <c r="F236" i="19"/>
  <c r="F235" i="19"/>
  <c r="F234" i="19"/>
  <c r="F233" i="19"/>
  <c r="F232" i="19"/>
  <c r="F231" i="19"/>
  <c r="F230" i="19"/>
  <c r="F229" i="19"/>
  <c r="F228" i="19"/>
  <c r="F227" i="19"/>
  <c r="F242" i="19" l="1"/>
  <c r="F243" i="19" s="1"/>
  <c r="F244" i="19" s="1"/>
  <c r="F274" i="19"/>
  <c r="F275" i="19" s="1"/>
  <c r="F276" i="19" s="1"/>
  <c r="F306" i="19"/>
  <c r="F307" i="19" s="1"/>
  <c r="F308" i="19" s="1"/>
  <c r="F210" i="19" l="1"/>
  <c r="F209" i="19"/>
  <c r="F208" i="19"/>
  <c r="F207" i="19"/>
  <c r="F206" i="19"/>
  <c r="F205" i="19"/>
  <c r="F204" i="19"/>
  <c r="F203" i="19"/>
  <c r="F202" i="19"/>
  <c r="F201" i="19"/>
  <c r="F211" i="19" l="1"/>
  <c r="F212" i="19" s="1"/>
  <c r="F213" i="19" s="1"/>
  <c r="F184" i="19" l="1"/>
  <c r="F183" i="19"/>
  <c r="F182" i="19"/>
  <c r="F181" i="19"/>
  <c r="F180" i="19"/>
  <c r="F179" i="19"/>
  <c r="F178" i="19"/>
  <c r="F177" i="19"/>
  <c r="F176" i="19"/>
  <c r="F175" i="19"/>
  <c r="F174" i="19"/>
  <c r="F173" i="19"/>
  <c r="F172" i="19"/>
  <c r="F171" i="19"/>
  <c r="F154" i="19"/>
  <c r="F153" i="19"/>
  <c r="F152" i="19"/>
  <c r="F151" i="19"/>
  <c r="F150" i="19"/>
  <c r="F149" i="19"/>
  <c r="F148" i="19"/>
  <c r="F147" i="19"/>
  <c r="F146" i="19"/>
  <c r="F145" i="19"/>
  <c r="F144" i="19"/>
  <c r="F143" i="19"/>
  <c r="F142" i="19"/>
  <c r="F141" i="19"/>
  <c r="F140" i="19"/>
  <c r="J105" i="19"/>
  <c r="J106" i="19"/>
  <c r="J107" i="19"/>
  <c r="J108" i="19"/>
  <c r="J109" i="19"/>
  <c r="J110" i="19"/>
  <c r="J111" i="19"/>
  <c r="J112" i="19"/>
  <c r="J113" i="19"/>
  <c r="J114" i="19"/>
  <c r="J115" i="19"/>
  <c r="J116" i="19"/>
  <c r="J117" i="19"/>
  <c r="J118" i="19"/>
  <c r="J104" i="19"/>
  <c r="F104" i="19"/>
  <c r="F112" i="19"/>
  <c r="F113" i="19"/>
  <c r="F114" i="19"/>
  <c r="F115" i="19"/>
  <c r="F116" i="19"/>
  <c r="F117" i="19"/>
  <c r="F118" i="19"/>
  <c r="F119" i="19"/>
  <c r="F120" i="19"/>
  <c r="F121" i="19"/>
  <c r="F123" i="19"/>
  <c r="F122" i="19"/>
  <c r="F111" i="19"/>
  <c r="F110" i="19"/>
  <c r="F109" i="19"/>
  <c r="F108" i="19"/>
  <c r="F107" i="19"/>
  <c r="F106" i="19"/>
  <c r="F105" i="19"/>
  <c r="N103" i="20"/>
  <c r="N102" i="20"/>
  <c r="N101" i="20"/>
  <c r="N100" i="20"/>
  <c r="N99" i="20"/>
  <c r="N98" i="20"/>
  <c r="N97" i="20"/>
  <c r="N96" i="20"/>
  <c r="N95" i="20"/>
  <c r="N94" i="20"/>
  <c r="N93" i="20"/>
  <c r="N92" i="20"/>
  <c r="N91" i="20"/>
  <c r="N90" i="20"/>
  <c r="N89" i="20"/>
  <c r="N88" i="20"/>
  <c r="N87" i="20"/>
  <c r="N86" i="20"/>
  <c r="N85" i="20"/>
  <c r="N84" i="20"/>
  <c r="N83" i="20"/>
  <c r="N82" i="20"/>
  <c r="N81" i="20"/>
  <c r="E26" i="20"/>
  <c r="N25" i="20"/>
  <c r="E25" i="20"/>
  <c r="N24" i="20"/>
  <c r="E24" i="20"/>
  <c r="N23" i="20"/>
  <c r="E23" i="20"/>
  <c r="N22" i="20"/>
  <c r="E22" i="20"/>
  <c r="N21" i="20"/>
  <c r="E21" i="20"/>
  <c r="N20" i="20"/>
  <c r="E20" i="20"/>
  <c r="N19" i="20"/>
  <c r="E19" i="20"/>
  <c r="N18" i="20"/>
  <c r="E18" i="20"/>
  <c r="N17" i="20"/>
  <c r="E17" i="20"/>
  <c r="N16" i="20"/>
  <c r="E16" i="20"/>
  <c r="N15" i="20"/>
  <c r="E15" i="20"/>
  <c r="N14" i="20"/>
  <c r="B14" i="20"/>
  <c r="E14" i="20" s="1"/>
  <c r="N13" i="20"/>
  <c r="E13" i="20"/>
  <c r="N12" i="20"/>
  <c r="E12" i="20"/>
  <c r="N11" i="20"/>
  <c r="E11" i="20"/>
  <c r="N10" i="20"/>
  <c r="E10" i="20"/>
  <c r="N9" i="20"/>
  <c r="E9" i="20"/>
  <c r="N8" i="20"/>
  <c r="E8" i="20"/>
  <c r="N7" i="20"/>
  <c r="E7" i="20"/>
  <c r="N29" i="20" l="1"/>
  <c r="N30" i="20" s="1"/>
  <c r="F185" i="19"/>
  <c r="F186" i="19" s="1"/>
  <c r="F187" i="19" s="1"/>
  <c r="F155" i="19"/>
  <c r="F156" i="19" s="1"/>
  <c r="F157" i="19" s="1"/>
  <c r="F124" i="19"/>
  <c r="F125" i="19" s="1"/>
  <c r="F126" i="19" s="1"/>
  <c r="N31" i="20" l="1"/>
  <c r="F86" i="19"/>
  <c r="F85" i="19"/>
  <c r="F84" i="19"/>
  <c r="F83" i="19"/>
  <c r="F82" i="19"/>
  <c r="F81" i="19"/>
  <c r="F80" i="19"/>
  <c r="F79" i="19"/>
  <c r="F78" i="19"/>
  <c r="F77" i="19"/>
  <c r="F76" i="19"/>
  <c r="F75" i="19"/>
  <c r="F74" i="19"/>
  <c r="F87" i="19" l="1"/>
  <c r="F88" i="19" s="1"/>
  <c r="F89" i="19" s="1"/>
  <c r="F57" i="19" l="1"/>
  <c r="F56" i="19"/>
  <c r="F55" i="19"/>
  <c r="F54" i="19"/>
  <c r="F53" i="19"/>
  <c r="F52" i="19"/>
  <c r="F51" i="19"/>
  <c r="F50" i="19"/>
  <c r="F45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58" i="19" l="1"/>
  <c r="F59" i="19" s="1"/>
  <c r="F60" i="19" s="1"/>
  <c r="F29" i="19"/>
  <c r="F30" i="19" s="1"/>
  <c r="F31" i="19" l="1"/>
  <c r="F269" i="18" l="1"/>
  <c r="F268" i="18"/>
  <c r="F267" i="18"/>
  <c r="F266" i="18"/>
  <c r="F265" i="18"/>
  <c r="F264" i="18"/>
  <c r="F263" i="18"/>
  <c r="F262" i="18"/>
  <c r="F261" i="18"/>
  <c r="F260" i="18"/>
  <c r="F270" i="18" l="1"/>
  <c r="F271" i="18" s="1"/>
  <c r="F272" i="18" s="1"/>
  <c r="F243" i="18" l="1"/>
  <c r="F242" i="18"/>
  <c r="F241" i="18"/>
  <c r="F240" i="18"/>
  <c r="F239" i="18"/>
  <c r="F238" i="18"/>
  <c r="F237" i="18"/>
  <c r="F236" i="18"/>
  <c r="F235" i="18"/>
  <c r="F234" i="18"/>
  <c r="F233" i="18"/>
  <c r="F232" i="18"/>
  <c r="F231" i="18"/>
  <c r="F230" i="18"/>
  <c r="F229" i="18"/>
  <c r="F228" i="18"/>
  <c r="F227" i="18"/>
  <c r="F226" i="18"/>
  <c r="F244" i="18" l="1"/>
  <c r="F245" i="18" s="1"/>
  <c r="F246" i="18" s="1"/>
  <c r="F209" i="18" l="1"/>
  <c r="F208" i="18"/>
  <c r="F207" i="18"/>
  <c r="F206" i="18"/>
  <c r="F205" i="18"/>
  <c r="F204" i="18"/>
  <c r="F203" i="18"/>
  <c r="F202" i="18"/>
  <c r="F201" i="18"/>
  <c r="F200" i="18"/>
  <c r="F199" i="18"/>
  <c r="F198" i="18"/>
  <c r="F197" i="18"/>
  <c r="F196" i="18"/>
  <c r="F195" i="18"/>
  <c r="F179" i="18"/>
  <c r="F178" i="18"/>
  <c r="F177" i="18"/>
  <c r="F176" i="18"/>
  <c r="F175" i="18"/>
  <c r="F174" i="18"/>
  <c r="F173" i="18"/>
  <c r="F172" i="18"/>
  <c r="F171" i="18"/>
  <c r="F170" i="18"/>
  <c r="F169" i="18"/>
  <c r="F168" i="18"/>
  <c r="F167" i="18"/>
  <c r="F166" i="18"/>
  <c r="F165" i="18"/>
  <c r="E74" i="18"/>
  <c r="F148" i="18"/>
  <c r="F147" i="18"/>
  <c r="F146" i="18"/>
  <c r="F145" i="18"/>
  <c r="F144" i="18"/>
  <c r="F143" i="18"/>
  <c r="F142" i="18"/>
  <c r="F141" i="18"/>
  <c r="F140" i="18"/>
  <c r="F139" i="18"/>
  <c r="F138" i="18"/>
  <c r="F137" i="18"/>
  <c r="F136" i="18"/>
  <c r="F135" i="18"/>
  <c r="F134" i="18"/>
  <c r="F180" i="18" l="1"/>
  <c r="F181" i="18" s="1"/>
  <c r="F210" i="18"/>
  <c r="F211" i="18" s="1"/>
  <c r="F212" i="18" s="1"/>
  <c r="F149" i="18"/>
  <c r="F150" i="18" s="1"/>
  <c r="F151" i="18" s="1"/>
  <c r="F117" i="18"/>
  <c r="F116" i="18"/>
  <c r="F115" i="18"/>
  <c r="F114" i="18"/>
  <c r="F113" i="18"/>
  <c r="F112" i="18"/>
  <c r="F111" i="18"/>
  <c r="F110" i="18"/>
  <c r="F109" i="18"/>
  <c r="F108" i="18"/>
  <c r="F107" i="18"/>
  <c r="F106" i="18"/>
  <c r="F105" i="18"/>
  <c r="F104" i="18"/>
  <c r="F103" i="18"/>
  <c r="F102" i="18"/>
  <c r="F86" i="18"/>
  <c r="F85" i="18"/>
  <c r="F84" i="18"/>
  <c r="F83" i="18"/>
  <c r="F82" i="18"/>
  <c r="F81" i="18"/>
  <c r="F80" i="18"/>
  <c r="F79" i="18"/>
  <c r="F78" i="18"/>
  <c r="F77" i="18"/>
  <c r="F76" i="18"/>
  <c r="F75" i="18"/>
  <c r="F74" i="18"/>
  <c r="F73" i="18"/>
  <c r="F72" i="18"/>
  <c r="F71" i="18"/>
  <c r="F54" i="18"/>
  <c r="F53" i="18"/>
  <c r="F52" i="18"/>
  <c r="F51" i="18"/>
  <c r="F50" i="18"/>
  <c r="F49" i="18"/>
  <c r="F48" i="18"/>
  <c r="F47" i="18"/>
  <c r="F46" i="18"/>
  <c r="F45" i="18"/>
  <c r="F44" i="18"/>
  <c r="F43" i="18"/>
  <c r="F42" i="18"/>
  <c r="F41" i="18"/>
  <c r="F40" i="18"/>
  <c r="F23" i="18"/>
  <c r="F22" i="18"/>
  <c r="F21" i="18"/>
  <c r="F20" i="18"/>
  <c r="F19" i="18"/>
  <c r="F18" i="18"/>
  <c r="F17" i="18"/>
  <c r="F16" i="18"/>
  <c r="F15" i="18"/>
  <c r="F14" i="18"/>
  <c r="F13" i="18"/>
  <c r="F12" i="18"/>
  <c r="F143" i="17"/>
  <c r="F142" i="17"/>
  <c r="F141" i="17"/>
  <c r="F140" i="17"/>
  <c r="F139" i="17"/>
  <c r="F138" i="17"/>
  <c r="F137" i="17"/>
  <c r="F136" i="17"/>
  <c r="F135" i="17"/>
  <c r="F134" i="17"/>
  <c r="F182" i="18" l="1"/>
  <c r="F144" i="17"/>
  <c r="F145" i="17" s="1"/>
  <c r="F146" i="17" s="1"/>
  <c r="F118" i="18"/>
  <c r="F119" i="18" s="1"/>
  <c r="F120" i="18" s="1"/>
  <c r="F55" i="18"/>
  <c r="F87" i="18"/>
  <c r="F88" i="18" s="1"/>
  <c r="F89" i="18" s="1"/>
  <c r="F24" i="18"/>
  <c r="F25" i="18" s="1"/>
  <c r="F26" i="18" s="1"/>
  <c r="F56" i="18" l="1"/>
  <c r="F57" i="18" s="1"/>
  <c r="E80" i="17"/>
  <c r="F117" i="17" l="1"/>
  <c r="F116" i="17"/>
  <c r="F115" i="17"/>
  <c r="F114" i="17"/>
  <c r="F113" i="17"/>
  <c r="F112" i="17"/>
  <c r="F111" i="17"/>
  <c r="F110" i="17"/>
  <c r="F109" i="17"/>
  <c r="F108" i="17"/>
  <c r="F107" i="17"/>
  <c r="F106" i="17"/>
  <c r="F105" i="17"/>
  <c r="F104" i="17"/>
  <c r="F103" i="17"/>
  <c r="F102" i="17"/>
  <c r="F85" i="17"/>
  <c r="F84" i="17"/>
  <c r="F83" i="17"/>
  <c r="F82" i="17"/>
  <c r="F81" i="17"/>
  <c r="F80" i="17"/>
  <c r="F79" i="17"/>
  <c r="F78" i="17"/>
  <c r="F77" i="17"/>
  <c r="F76" i="17"/>
  <c r="F75" i="17"/>
  <c r="F74" i="17"/>
  <c r="F118" i="17" l="1"/>
  <c r="F119" i="17" s="1"/>
  <c r="F120" i="17" s="1"/>
  <c r="F86" i="17"/>
  <c r="F87" i="17" s="1"/>
  <c r="F88" i="17" s="1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58" i="17" l="1"/>
  <c r="F59" i="17" s="1"/>
  <c r="F60" i="17" s="1"/>
  <c r="F26" i="17" l="1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8" i="16"/>
  <c r="F117" i="16"/>
  <c r="F116" i="16"/>
  <c r="F115" i="16"/>
  <c r="F114" i="16"/>
  <c r="F113" i="16"/>
  <c r="F112" i="16"/>
  <c r="F111" i="16"/>
  <c r="F110" i="16"/>
  <c r="F109" i="16"/>
  <c r="F108" i="16"/>
  <c r="F107" i="16"/>
  <c r="F106" i="16"/>
  <c r="F105" i="16"/>
  <c r="E74" i="16"/>
  <c r="F74" i="16" s="1"/>
  <c r="F88" i="16"/>
  <c r="F87" i="16"/>
  <c r="F86" i="16"/>
  <c r="F85" i="16"/>
  <c r="F84" i="16"/>
  <c r="F83" i="16"/>
  <c r="F82" i="16"/>
  <c r="F81" i="16"/>
  <c r="F80" i="16"/>
  <c r="F79" i="16"/>
  <c r="F78" i="16"/>
  <c r="F77" i="16"/>
  <c r="F76" i="16"/>
  <c r="F75" i="16"/>
  <c r="F27" i="17" l="1"/>
  <c r="F28" i="17" s="1"/>
  <c r="F29" i="17" s="1"/>
  <c r="F89" i="16"/>
  <c r="F90" i="16" s="1"/>
  <c r="F91" i="16" s="1"/>
  <c r="F119" i="16"/>
  <c r="F120" i="16" s="1"/>
  <c r="F121" i="16" s="1"/>
  <c r="F56" i="16" l="1"/>
  <c r="F55" i="16"/>
  <c r="F54" i="16"/>
  <c r="F53" i="16"/>
  <c r="F52" i="16"/>
  <c r="F51" i="16"/>
  <c r="F50" i="16"/>
  <c r="F49" i="16"/>
  <c r="F48" i="16"/>
  <c r="F47" i="16"/>
  <c r="F46" i="16"/>
  <c r="F45" i="16"/>
  <c r="F44" i="16"/>
  <c r="F43" i="16"/>
  <c r="F42" i="16"/>
  <c r="F57" i="16" l="1"/>
  <c r="F58" i="16" s="1"/>
  <c r="F59" i="16" s="1"/>
  <c r="F25" i="16" l="1"/>
  <c r="F24" i="16"/>
  <c r="F23" i="16"/>
  <c r="F22" i="16"/>
  <c r="F21" i="16"/>
  <c r="F20" i="16"/>
  <c r="F19" i="16"/>
  <c r="F18" i="16"/>
  <c r="F17" i="16"/>
  <c r="F16" i="16"/>
  <c r="F15" i="16"/>
  <c r="F14" i="16"/>
  <c r="F13" i="16"/>
  <c r="F12" i="16"/>
  <c r="F11" i="16"/>
  <c r="F26" i="16" l="1"/>
  <c r="F27" i="16" s="1"/>
  <c r="F28" i="16" s="1"/>
  <c r="F53" i="15" l="1"/>
  <c r="F52" i="15"/>
  <c r="F51" i="15"/>
  <c r="F50" i="15"/>
  <c r="F49" i="15"/>
  <c r="F48" i="15"/>
  <c r="F47" i="15"/>
  <c r="F46" i="15"/>
  <c r="F45" i="15"/>
  <c r="F44" i="15"/>
  <c r="F43" i="15"/>
  <c r="F42" i="15"/>
  <c r="F54" i="15" l="1"/>
  <c r="F55" i="15" s="1"/>
  <c r="F56" i="15" s="1"/>
  <c r="F25" i="15" l="1"/>
  <c r="F24" i="15"/>
  <c r="F23" i="15"/>
  <c r="F22" i="15"/>
  <c r="F21" i="15"/>
  <c r="F20" i="15"/>
  <c r="F19" i="15"/>
  <c r="F18" i="15"/>
  <c r="F17" i="15"/>
  <c r="F16" i="15"/>
  <c r="F15" i="15"/>
  <c r="F14" i="15"/>
  <c r="F13" i="15"/>
  <c r="F12" i="15"/>
  <c r="F11" i="15"/>
  <c r="F26" i="15" l="1"/>
  <c r="F27" i="15" s="1"/>
  <c r="F28" i="15" s="1"/>
  <c r="F382" i="14" l="1"/>
  <c r="F381" i="14"/>
  <c r="F380" i="14"/>
  <c r="F379" i="14"/>
  <c r="F378" i="14"/>
  <c r="F377" i="14"/>
  <c r="F376" i="14"/>
  <c r="F375" i="14"/>
  <c r="F374" i="14"/>
  <c r="F373" i="14"/>
  <c r="F372" i="14"/>
  <c r="F371" i="14"/>
  <c r="F370" i="14"/>
  <c r="F369" i="14"/>
  <c r="F368" i="14"/>
  <c r="F351" i="14"/>
  <c r="F350" i="14"/>
  <c r="F349" i="14"/>
  <c r="F348" i="14"/>
  <c r="F347" i="14"/>
  <c r="F346" i="14"/>
  <c r="F345" i="14"/>
  <c r="F344" i="14"/>
  <c r="F327" i="14"/>
  <c r="F326" i="14"/>
  <c r="F325" i="14"/>
  <c r="F324" i="14"/>
  <c r="F323" i="14"/>
  <c r="F322" i="14"/>
  <c r="F321" i="14"/>
  <c r="F320" i="14"/>
  <c r="F319" i="14"/>
  <c r="F302" i="14"/>
  <c r="F301" i="14"/>
  <c r="F300" i="14"/>
  <c r="F299" i="14"/>
  <c r="F298" i="14"/>
  <c r="F297" i="14"/>
  <c r="F296" i="14"/>
  <c r="F295" i="14"/>
  <c r="F294" i="14"/>
  <c r="F293" i="14"/>
  <c r="F292" i="14"/>
  <c r="F291" i="14"/>
  <c r="F273" i="14"/>
  <c r="F270" i="14"/>
  <c r="F269" i="14"/>
  <c r="F268" i="14"/>
  <c r="F267" i="14"/>
  <c r="F266" i="14"/>
  <c r="F265" i="14"/>
  <c r="F264" i="14"/>
  <c r="F263" i="14"/>
  <c r="F262" i="14"/>
  <c r="F261" i="14"/>
  <c r="F260" i="14"/>
  <c r="F259" i="14"/>
  <c r="F194" i="14"/>
  <c r="F195" i="14"/>
  <c r="F196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E197" i="14"/>
  <c r="F197" i="14" s="1"/>
  <c r="F242" i="14"/>
  <c r="F241" i="14"/>
  <c r="F240" i="14"/>
  <c r="F239" i="14"/>
  <c r="F238" i="14"/>
  <c r="F237" i="14"/>
  <c r="F236" i="14"/>
  <c r="F235" i="14"/>
  <c r="F234" i="14"/>
  <c r="F233" i="14"/>
  <c r="F232" i="14"/>
  <c r="F231" i="14"/>
  <c r="F230" i="14"/>
  <c r="F229" i="14"/>
  <c r="F228" i="14"/>
  <c r="F211" i="14"/>
  <c r="F193" i="14"/>
  <c r="F177" i="14"/>
  <c r="F176" i="14"/>
  <c r="F175" i="14"/>
  <c r="F174" i="14"/>
  <c r="F173" i="14"/>
  <c r="F172" i="14"/>
  <c r="F171" i="14"/>
  <c r="F170" i="14"/>
  <c r="F169" i="14"/>
  <c r="F168" i="14"/>
  <c r="F167" i="14"/>
  <c r="F166" i="14"/>
  <c r="F165" i="14"/>
  <c r="F164" i="14"/>
  <c r="F163" i="14"/>
  <c r="F146" i="14"/>
  <c r="F145" i="14"/>
  <c r="F144" i="14"/>
  <c r="F143" i="14"/>
  <c r="F142" i="14"/>
  <c r="F141" i="14"/>
  <c r="F140" i="14"/>
  <c r="F139" i="14"/>
  <c r="F138" i="14"/>
  <c r="F137" i="14"/>
  <c r="F119" i="14"/>
  <c r="F118" i="14"/>
  <c r="F117" i="14"/>
  <c r="F116" i="14"/>
  <c r="F115" i="14"/>
  <c r="F114" i="14"/>
  <c r="F113" i="14"/>
  <c r="F112" i="14"/>
  <c r="F111" i="14"/>
  <c r="F110" i="14"/>
  <c r="F109" i="14"/>
  <c r="F108" i="14"/>
  <c r="F107" i="14"/>
  <c r="F106" i="14"/>
  <c r="F105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56" i="14"/>
  <c r="F55" i="14"/>
  <c r="F54" i="14"/>
  <c r="F53" i="14"/>
  <c r="F52" i="14"/>
  <c r="F51" i="14"/>
  <c r="F50" i="14"/>
  <c r="F49" i="14"/>
  <c r="F48" i="14"/>
  <c r="F47" i="14"/>
  <c r="F46" i="14"/>
  <c r="F45" i="14"/>
  <c r="F44" i="14"/>
  <c r="F43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249" i="13"/>
  <c r="F248" i="13"/>
  <c r="F247" i="13"/>
  <c r="F246" i="13"/>
  <c r="F245" i="13"/>
  <c r="F244" i="13"/>
  <c r="F243" i="13"/>
  <c r="F242" i="13"/>
  <c r="F241" i="13"/>
  <c r="F240" i="13"/>
  <c r="F239" i="13"/>
  <c r="F238" i="13"/>
  <c r="F237" i="13"/>
  <c r="F236" i="13"/>
  <c r="F217" i="13"/>
  <c r="F216" i="13"/>
  <c r="F215" i="13"/>
  <c r="F214" i="13"/>
  <c r="F213" i="13"/>
  <c r="F212" i="13"/>
  <c r="F211" i="13"/>
  <c r="F210" i="13"/>
  <c r="F209" i="13"/>
  <c r="F208" i="13"/>
  <c r="F207" i="13"/>
  <c r="F206" i="13"/>
  <c r="F205" i="13"/>
  <c r="F204" i="13"/>
  <c r="F186" i="13"/>
  <c r="F185" i="13"/>
  <c r="F184" i="13"/>
  <c r="F183" i="13"/>
  <c r="F182" i="13"/>
  <c r="F181" i="13"/>
  <c r="F180" i="13"/>
  <c r="F179" i="13"/>
  <c r="F178" i="13"/>
  <c r="F177" i="13"/>
  <c r="F176" i="13"/>
  <c r="F175" i="13"/>
  <c r="F174" i="13"/>
  <c r="F173" i="13"/>
  <c r="F157" i="13"/>
  <c r="F156" i="13"/>
  <c r="F155" i="13"/>
  <c r="F154" i="13"/>
  <c r="F153" i="13"/>
  <c r="F152" i="13"/>
  <c r="F151" i="13"/>
  <c r="F150" i="13"/>
  <c r="F149" i="13"/>
  <c r="F148" i="13"/>
  <c r="F147" i="13"/>
  <c r="F146" i="13"/>
  <c r="F145" i="13"/>
  <c r="F144" i="13"/>
  <c r="F143" i="13"/>
  <c r="F127" i="13"/>
  <c r="F126" i="13"/>
  <c r="F125" i="13"/>
  <c r="F124" i="13"/>
  <c r="F123" i="13"/>
  <c r="F122" i="13"/>
  <c r="F121" i="13"/>
  <c r="F120" i="13"/>
  <c r="F119" i="13"/>
  <c r="F118" i="13"/>
  <c r="F117" i="13"/>
  <c r="F116" i="13"/>
  <c r="F115" i="13"/>
  <c r="F114" i="13"/>
  <c r="F113" i="13"/>
  <c r="F96" i="13"/>
  <c r="F95" i="13"/>
  <c r="F94" i="13"/>
  <c r="F93" i="13"/>
  <c r="F92" i="13"/>
  <c r="F91" i="13"/>
  <c r="F90" i="13"/>
  <c r="F89" i="13"/>
  <c r="F88" i="13"/>
  <c r="F87" i="13"/>
  <c r="F86" i="13"/>
  <c r="F85" i="13"/>
  <c r="F84" i="13"/>
  <c r="F83" i="13"/>
  <c r="F82" i="13"/>
  <c r="F81" i="13"/>
  <c r="F80" i="13"/>
  <c r="F79" i="13"/>
  <c r="F57" i="13"/>
  <c r="F56" i="13"/>
  <c r="F55" i="13"/>
  <c r="F54" i="13"/>
  <c r="F53" i="13"/>
  <c r="F52" i="13"/>
  <c r="F51" i="13"/>
  <c r="F50" i="13"/>
  <c r="F49" i="13"/>
  <c r="F48" i="13"/>
  <c r="F47" i="13"/>
  <c r="F46" i="13"/>
  <c r="F45" i="13"/>
  <c r="F44" i="13"/>
  <c r="F43" i="13"/>
  <c r="F42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809" i="12"/>
  <c r="F808" i="12"/>
  <c r="F807" i="12"/>
  <c r="F806" i="12"/>
  <c r="F805" i="12"/>
  <c r="F804" i="12"/>
  <c r="F803" i="12"/>
  <c r="F802" i="12"/>
  <c r="F801" i="12"/>
  <c r="F800" i="12"/>
  <c r="F799" i="12"/>
  <c r="F798" i="12"/>
  <c r="F797" i="12"/>
  <c r="F796" i="12"/>
  <c r="F795" i="12"/>
  <c r="F778" i="12"/>
  <c r="F777" i="12"/>
  <c r="F776" i="12"/>
  <c r="F775" i="12"/>
  <c r="F774" i="12"/>
  <c r="F773" i="12"/>
  <c r="F772" i="12"/>
  <c r="F771" i="12"/>
  <c r="F770" i="12"/>
  <c r="F769" i="12"/>
  <c r="F768" i="12"/>
  <c r="F767" i="12"/>
  <c r="F766" i="12"/>
  <c r="F765" i="12"/>
  <c r="F764" i="12"/>
  <c r="F763" i="12"/>
  <c r="F746" i="12"/>
  <c r="F745" i="12"/>
  <c r="F744" i="12"/>
  <c r="F743" i="12"/>
  <c r="F742" i="12"/>
  <c r="F741" i="12"/>
  <c r="F740" i="12"/>
  <c r="F739" i="12"/>
  <c r="F738" i="12"/>
  <c r="F737" i="12"/>
  <c r="F736" i="12"/>
  <c r="F735" i="12"/>
  <c r="F734" i="12"/>
  <c r="F733" i="12"/>
  <c r="F732" i="12"/>
  <c r="F715" i="12"/>
  <c r="F714" i="12"/>
  <c r="F713" i="12"/>
  <c r="F712" i="12"/>
  <c r="F711" i="12"/>
  <c r="F710" i="12"/>
  <c r="F709" i="12"/>
  <c r="F708" i="12"/>
  <c r="F707" i="12"/>
  <c r="F706" i="12"/>
  <c r="F705" i="12"/>
  <c r="F704" i="12"/>
  <c r="F703" i="12"/>
  <c r="F702" i="12"/>
  <c r="F701" i="12"/>
  <c r="F684" i="12"/>
  <c r="F683" i="12"/>
  <c r="F682" i="12"/>
  <c r="F681" i="12"/>
  <c r="F680" i="12"/>
  <c r="F679" i="12"/>
  <c r="F678" i="12"/>
  <c r="F677" i="12"/>
  <c r="F676" i="12"/>
  <c r="F675" i="12"/>
  <c r="F674" i="12"/>
  <c r="F673" i="12"/>
  <c r="F672" i="12"/>
  <c r="F671" i="12"/>
  <c r="F670" i="12"/>
  <c r="F645" i="12"/>
  <c r="F653" i="12"/>
  <c r="F652" i="12"/>
  <c r="F651" i="12"/>
  <c r="F650" i="12"/>
  <c r="F649" i="12"/>
  <c r="F648" i="12"/>
  <c r="F647" i="12"/>
  <c r="F646" i="12"/>
  <c r="F644" i="12"/>
  <c r="F622" i="12"/>
  <c r="F621" i="12"/>
  <c r="F620" i="12"/>
  <c r="F619" i="12"/>
  <c r="F618" i="12"/>
  <c r="F617" i="12"/>
  <c r="F616" i="12"/>
  <c r="F615" i="12"/>
  <c r="F614" i="12"/>
  <c r="F613" i="12"/>
  <c r="F612" i="12"/>
  <c r="F611" i="12"/>
  <c r="F610" i="12"/>
  <c r="F609" i="12"/>
  <c r="F608" i="12"/>
  <c r="F607" i="12"/>
  <c r="F590" i="12"/>
  <c r="F589" i="12"/>
  <c r="F588" i="12"/>
  <c r="F587" i="12"/>
  <c r="F586" i="12"/>
  <c r="F585" i="12"/>
  <c r="F584" i="12"/>
  <c r="F583" i="12"/>
  <c r="F582" i="12"/>
  <c r="F581" i="12"/>
  <c r="F580" i="12"/>
  <c r="F579" i="12"/>
  <c r="F578" i="12"/>
  <c r="F577" i="12"/>
  <c r="F576" i="12"/>
  <c r="F559" i="12"/>
  <c r="F558" i="12"/>
  <c r="F557" i="12"/>
  <c r="F556" i="12"/>
  <c r="F555" i="12"/>
  <c r="F554" i="12"/>
  <c r="F553" i="12"/>
  <c r="F552" i="12"/>
  <c r="F551" i="12"/>
  <c r="F550" i="12"/>
  <c r="F549" i="12"/>
  <c r="F548" i="12"/>
  <c r="F547" i="12"/>
  <c r="F546" i="12"/>
  <c r="F545" i="12"/>
  <c r="F528" i="12"/>
  <c r="F527" i="12"/>
  <c r="F526" i="12"/>
  <c r="F525" i="12"/>
  <c r="F524" i="12"/>
  <c r="F523" i="12"/>
  <c r="F522" i="12"/>
  <c r="F521" i="12"/>
  <c r="F520" i="12"/>
  <c r="F519" i="12"/>
  <c r="F518" i="12"/>
  <c r="F517" i="12"/>
  <c r="F516" i="12"/>
  <c r="F515" i="12"/>
  <c r="F498" i="12"/>
  <c r="F497" i="12"/>
  <c r="F496" i="12"/>
  <c r="F495" i="12"/>
  <c r="F494" i="12"/>
  <c r="F493" i="12"/>
  <c r="F492" i="12"/>
  <c r="F491" i="12"/>
  <c r="F490" i="12"/>
  <c r="F489" i="12"/>
  <c r="F488" i="12"/>
  <c r="F487" i="12"/>
  <c r="F486" i="12"/>
  <c r="F485" i="12"/>
  <c r="F484" i="12"/>
  <c r="F454" i="12"/>
  <c r="F455" i="12"/>
  <c r="F456" i="12"/>
  <c r="F457" i="12"/>
  <c r="F458" i="12"/>
  <c r="F459" i="12"/>
  <c r="F460" i="12"/>
  <c r="F461" i="12"/>
  <c r="F462" i="12"/>
  <c r="F463" i="12"/>
  <c r="F464" i="12"/>
  <c r="F465" i="12"/>
  <c r="F466" i="12"/>
  <c r="F467" i="12"/>
  <c r="F453" i="12"/>
  <c r="F436" i="12"/>
  <c r="F435" i="12"/>
  <c r="F434" i="12"/>
  <c r="F433" i="12"/>
  <c r="F432" i="12"/>
  <c r="F431" i="12"/>
  <c r="F430" i="12"/>
  <c r="F429" i="12"/>
  <c r="F428" i="12"/>
  <c r="F427" i="12"/>
  <c r="F426" i="12"/>
  <c r="F425" i="12"/>
  <c r="F424" i="12"/>
  <c r="F423" i="12"/>
  <c r="F422" i="12"/>
  <c r="J404" i="12"/>
  <c r="E384" i="12"/>
  <c r="F384" i="12" s="1"/>
  <c r="E383" i="12"/>
  <c r="F383" i="12" s="1"/>
  <c r="E382" i="12"/>
  <c r="F382" i="12" s="1"/>
  <c r="F393" i="12"/>
  <c r="F392" i="12"/>
  <c r="F377" i="12"/>
  <c r="F376" i="12"/>
  <c r="F375" i="12"/>
  <c r="F374" i="12"/>
  <c r="F380" i="12"/>
  <c r="F381" i="12"/>
  <c r="F385" i="12"/>
  <c r="F386" i="12"/>
  <c r="F387" i="12"/>
  <c r="F388" i="12"/>
  <c r="F389" i="12"/>
  <c r="F390" i="12"/>
  <c r="F391" i="12"/>
  <c r="F394" i="12"/>
  <c r="F395" i="12"/>
  <c r="F396" i="12"/>
  <c r="F397" i="12"/>
  <c r="F398" i="12"/>
  <c r="F399" i="12"/>
  <c r="F400" i="12"/>
  <c r="F401" i="12"/>
  <c r="F402" i="12"/>
  <c r="F403" i="12"/>
  <c r="F404" i="12"/>
  <c r="F405" i="12"/>
  <c r="F379" i="12"/>
  <c r="F378" i="12"/>
  <c r="F373" i="12"/>
  <c r="F372" i="12"/>
  <c r="F371" i="12"/>
  <c r="F370" i="12"/>
  <c r="F369" i="12"/>
  <c r="F368" i="12"/>
  <c r="F367" i="12"/>
  <c r="F366" i="12"/>
  <c r="F365" i="12"/>
  <c r="F364" i="12"/>
  <c r="F363" i="12"/>
  <c r="F362" i="12"/>
  <c r="F361" i="12"/>
  <c r="F342" i="12"/>
  <c r="F341" i="12"/>
  <c r="F340" i="12"/>
  <c r="F339" i="12"/>
  <c r="F338" i="12"/>
  <c r="F337" i="12"/>
  <c r="F336" i="12"/>
  <c r="F335" i="12"/>
  <c r="F334" i="12"/>
  <c r="F333" i="12"/>
  <c r="F332" i="12"/>
  <c r="F331" i="12"/>
  <c r="F330" i="12"/>
  <c r="F329" i="12"/>
  <c r="F307" i="12"/>
  <c r="F306" i="12"/>
  <c r="F305" i="12"/>
  <c r="F304" i="12"/>
  <c r="F303" i="12"/>
  <c r="F302" i="12"/>
  <c r="F301" i="12"/>
  <c r="F300" i="12"/>
  <c r="F299" i="12"/>
  <c r="F298" i="12"/>
  <c r="F297" i="12"/>
  <c r="F296" i="12"/>
  <c r="F295" i="12"/>
  <c r="F294" i="12"/>
  <c r="F293" i="12"/>
  <c r="F292" i="12"/>
  <c r="E46" i="12"/>
  <c r="F46" i="12" s="1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260" i="12"/>
  <c r="F259" i="12"/>
  <c r="F258" i="12"/>
  <c r="F257" i="12"/>
  <c r="F256" i="12"/>
  <c r="F255" i="12"/>
  <c r="F254" i="12"/>
  <c r="F253" i="12"/>
  <c r="F252" i="12"/>
  <c r="F251" i="12"/>
  <c r="F250" i="12"/>
  <c r="F249" i="12"/>
  <c r="F248" i="12"/>
  <c r="F247" i="12"/>
  <c r="F246" i="12"/>
  <c r="F245" i="12"/>
  <c r="F244" i="12"/>
  <c r="F227" i="12"/>
  <c r="F226" i="12"/>
  <c r="F225" i="12"/>
  <c r="F224" i="12"/>
  <c r="F223" i="12"/>
  <c r="F222" i="12"/>
  <c r="F221" i="12"/>
  <c r="F220" i="12"/>
  <c r="F219" i="12"/>
  <c r="F218" i="12"/>
  <c r="F217" i="12"/>
  <c r="F216" i="12"/>
  <c r="F215" i="12"/>
  <c r="F214" i="12"/>
  <c r="F213" i="12"/>
  <c r="F212" i="12"/>
  <c r="F211" i="12"/>
  <c r="F192" i="12"/>
  <c r="F191" i="12"/>
  <c r="F190" i="12"/>
  <c r="F189" i="12"/>
  <c r="F188" i="12"/>
  <c r="F187" i="12"/>
  <c r="F186" i="12"/>
  <c r="F185" i="12"/>
  <c r="F184" i="12"/>
  <c r="O183" i="12"/>
  <c r="M183" i="12"/>
  <c r="F183" i="12"/>
  <c r="O182" i="12"/>
  <c r="M182" i="12"/>
  <c r="F182" i="12"/>
  <c r="F181" i="12"/>
  <c r="F180" i="12"/>
  <c r="F179" i="12"/>
  <c r="F160" i="12"/>
  <c r="F159" i="12"/>
  <c r="F158" i="12"/>
  <c r="F157" i="12"/>
  <c r="F156" i="12"/>
  <c r="F155" i="12"/>
  <c r="F154" i="12"/>
  <c r="F153" i="12"/>
  <c r="F152" i="12"/>
  <c r="F151" i="12"/>
  <c r="F150" i="12"/>
  <c r="F149" i="12"/>
  <c r="F148" i="12"/>
  <c r="F147" i="12"/>
  <c r="F127" i="12"/>
  <c r="F126" i="12"/>
  <c r="F125" i="12"/>
  <c r="F124" i="12"/>
  <c r="F123" i="12"/>
  <c r="F122" i="12"/>
  <c r="F121" i="12"/>
  <c r="F120" i="12"/>
  <c r="F119" i="12"/>
  <c r="F118" i="12"/>
  <c r="F117" i="12"/>
  <c r="F116" i="12"/>
  <c r="F115" i="12"/>
  <c r="F114" i="12"/>
  <c r="F98" i="12"/>
  <c r="F97" i="12"/>
  <c r="F96" i="12"/>
  <c r="F95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56" i="12"/>
  <c r="F55" i="12"/>
  <c r="F54" i="12"/>
  <c r="F53" i="12"/>
  <c r="F52" i="12"/>
  <c r="F51" i="12"/>
  <c r="F50" i="12"/>
  <c r="F49" i="12"/>
  <c r="F48" i="12"/>
  <c r="F47" i="12"/>
  <c r="F45" i="12"/>
  <c r="F44" i="12"/>
  <c r="F43" i="12"/>
  <c r="F42" i="12"/>
  <c r="F280" i="11"/>
  <c r="F279" i="11"/>
  <c r="F278" i="11"/>
  <c r="F277" i="11"/>
  <c r="F276" i="11"/>
  <c r="F275" i="11"/>
  <c r="F274" i="11"/>
  <c r="F273" i="11"/>
  <c r="F272" i="11"/>
  <c r="F271" i="11"/>
  <c r="F270" i="11"/>
  <c r="F269" i="11"/>
  <c r="F268" i="11"/>
  <c r="F267" i="11"/>
  <c r="F266" i="11"/>
  <c r="F265" i="11"/>
  <c r="F264" i="11"/>
  <c r="F247" i="11"/>
  <c r="F246" i="11"/>
  <c r="F245" i="11"/>
  <c r="F244" i="11"/>
  <c r="F243" i="11"/>
  <c r="F242" i="11"/>
  <c r="F241" i="11"/>
  <c r="F240" i="11"/>
  <c r="F239" i="11"/>
  <c r="F238" i="11"/>
  <c r="F237" i="11"/>
  <c r="F236" i="11"/>
  <c r="F235" i="11"/>
  <c r="F234" i="11"/>
  <c r="F233" i="11"/>
  <c r="F232" i="11"/>
  <c r="F231" i="11"/>
  <c r="O203" i="11"/>
  <c r="O202" i="11"/>
  <c r="M203" i="11"/>
  <c r="M202" i="11"/>
  <c r="F212" i="11"/>
  <c r="F211" i="11"/>
  <c r="F210" i="11"/>
  <c r="F209" i="11"/>
  <c r="F208" i="11"/>
  <c r="F207" i="11"/>
  <c r="F206" i="11"/>
  <c r="F205" i="11"/>
  <c r="F204" i="11"/>
  <c r="F203" i="11"/>
  <c r="F202" i="11"/>
  <c r="F201" i="11"/>
  <c r="F200" i="11"/>
  <c r="F199" i="11"/>
  <c r="K19" i="10"/>
  <c r="K20" i="10" s="1"/>
  <c r="L20" i="10" s="1"/>
  <c r="F180" i="11"/>
  <c r="F179" i="11"/>
  <c r="F178" i="11"/>
  <c r="F177" i="11"/>
  <c r="F176" i="11"/>
  <c r="F175" i="11"/>
  <c r="F174" i="11"/>
  <c r="F173" i="11"/>
  <c r="F172" i="11"/>
  <c r="F171" i="11"/>
  <c r="F170" i="11"/>
  <c r="F169" i="11"/>
  <c r="F168" i="11"/>
  <c r="F167" i="11"/>
  <c r="F147" i="11"/>
  <c r="F146" i="11"/>
  <c r="F145" i="11"/>
  <c r="F144" i="11"/>
  <c r="F143" i="11"/>
  <c r="F142" i="11"/>
  <c r="F141" i="11"/>
  <c r="F140" i="11"/>
  <c r="F139" i="11"/>
  <c r="F138" i="11"/>
  <c r="F137" i="11"/>
  <c r="F136" i="11"/>
  <c r="F135" i="11"/>
  <c r="F134" i="11"/>
  <c r="F118" i="11"/>
  <c r="F117" i="11"/>
  <c r="F116" i="11"/>
  <c r="F115" i="11"/>
  <c r="F108" i="11"/>
  <c r="F107" i="11"/>
  <c r="F106" i="11"/>
  <c r="F105" i="11"/>
  <c r="F104" i="11"/>
  <c r="F103" i="11"/>
  <c r="F102" i="11"/>
  <c r="F101" i="11"/>
  <c r="F100" i="11"/>
  <c r="F99" i="11"/>
  <c r="F98" i="11"/>
  <c r="F97" i="11"/>
  <c r="F96" i="11"/>
  <c r="F95" i="11"/>
  <c r="F94" i="11"/>
  <c r="F93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42" i="11"/>
  <c r="F43" i="11"/>
  <c r="F44" i="11"/>
  <c r="F45" i="11"/>
  <c r="F46" i="11"/>
  <c r="F12" i="11"/>
  <c r="F11" i="11"/>
  <c r="F597" i="10"/>
  <c r="F596" i="10"/>
  <c r="F595" i="10"/>
  <c r="F594" i="10"/>
  <c r="F593" i="10"/>
  <c r="F592" i="10"/>
  <c r="F591" i="10"/>
  <c r="F590" i="10"/>
  <c r="F589" i="10"/>
  <c r="F588" i="10"/>
  <c r="F587" i="10"/>
  <c r="F586" i="10"/>
  <c r="F585" i="10"/>
  <c r="F584" i="10"/>
  <c r="F583" i="10"/>
  <c r="F582" i="10"/>
  <c r="F581" i="10"/>
  <c r="F580" i="10"/>
  <c r="F579" i="10"/>
  <c r="F578" i="10"/>
  <c r="F561" i="10"/>
  <c r="F560" i="10"/>
  <c r="F559" i="10"/>
  <c r="F558" i="10"/>
  <c r="F557" i="10"/>
  <c r="F556" i="10"/>
  <c r="F555" i="10"/>
  <c r="F554" i="10"/>
  <c r="F553" i="10"/>
  <c r="F552" i="10"/>
  <c r="F551" i="10"/>
  <c r="F550" i="10"/>
  <c r="F549" i="10"/>
  <c r="F548" i="10"/>
  <c r="F547" i="10"/>
  <c r="F531" i="10"/>
  <c r="F530" i="10"/>
  <c r="F529" i="10"/>
  <c r="F528" i="10"/>
  <c r="F527" i="10"/>
  <c r="F526" i="10"/>
  <c r="F525" i="10"/>
  <c r="F524" i="10"/>
  <c r="F523" i="10"/>
  <c r="F522" i="10"/>
  <c r="F521" i="10"/>
  <c r="F520" i="10"/>
  <c r="F519" i="10"/>
  <c r="F518" i="10"/>
  <c r="F517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395" i="10"/>
  <c r="F396" i="10"/>
  <c r="F397" i="10"/>
  <c r="F398" i="10"/>
  <c r="F399" i="10"/>
  <c r="F400" i="10"/>
  <c r="F401" i="10"/>
  <c r="F402" i="10"/>
  <c r="F403" i="10"/>
  <c r="F404" i="10"/>
  <c r="F405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394" i="10"/>
  <c r="F393" i="10"/>
  <c r="F392" i="10"/>
  <c r="F391" i="10"/>
  <c r="F390" i="10"/>
  <c r="F389" i="10"/>
  <c r="F388" i="10"/>
  <c r="F387" i="10"/>
  <c r="F386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I200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O204" i="11" l="1"/>
  <c r="M204" i="11"/>
  <c r="F338" i="10"/>
  <c r="F296" i="11"/>
  <c r="F297" i="11" s="1"/>
  <c r="F298" i="11" s="1"/>
  <c r="F352" i="14"/>
  <c r="F353" i="14" s="1"/>
  <c r="F354" i="14" s="1"/>
  <c r="F562" i="10"/>
  <c r="F563" i="10" s="1"/>
  <c r="F564" i="10" s="1"/>
  <c r="F274" i="14"/>
  <c r="F275" i="14" s="1"/>
  <c r="F276" i="14" s="1"/>
  <c r="F716" i="12"/>
  <c r="F717" i="12" s="1"/>
  <c r="F560" i="12"/>
  <c r="F561" i="12" s="1"/>
  <c r="F562" i="12" s="1"/>
  <c r="F591" i="12"/>
  <c r="F592" i="12" s="1"/>
  <c r="F593" i="12" s="1"/>
  <c r="F57" i="14"/>
  <c r="F59" i="14" s="1"/>
  <c r="F383" i="14"/>
  <c r="F384" i="14" s="1"/>
  <c r="F303" i="14"/>
  <c r="F304" i="14" s="1"/>
  <c r="F305" i="14" s="1"/>
  <c r="F328" i="14"/>
  <c r="F330" i="14" s="1"/>
  <c r="F212" i="14"/>
  <c r="F213" i="14" s="1"/>
  <c r="F214" i="14" s="1"/>
  <c r="F147" i="14"/>
  <c r="F148" i="14" s="1"/>
  <c r="F149" i="14" s="1"/>
  <c r="F178" i="14"/>
  <c r="F179" i="14" s="1"/>
  <c r="F180" i="14" s="1"/>
  <c r="F243" i="14"/>
  <c r="F244" i="14" s="1"/>
  <c r="F245" i="14" s="1"/>
  <c r="F121" i="14"/>
  <c r="F122" i="14" s="1"/>
  <c r="F123" i="14" s="1"/>
  <c r="F90" i="14"/>
  <c r="F91" i="14" s="1"/>
  <c r="F92" i="14" s="1"/>
  <c r="F471" i="10"/>
  <c r="F472" i="10" s="1"/>
  <c r="O184" i="12"/>
  <c r="F26" i="14"/>
  <c r="F27" i="14" s="1"/>
  <c r="F28" i="14" s="1"/>
  <c r="F158" i="13"/>
  <c r="F159" i="13" s="1"/>
  <c r="F160" i="13" s="1"/>
  <c r="F26" i="13"/>
  <c r="F27" i="13" s="1"/>
  <c r="F28" i="13" s="1"/>
  <c r="F250" i="13"/>
  <c r="F251" i="13" s="1"/>
  <c r="F252" i="13" s="1"/>
  <c r="F218" i="13"/>
  <c r="F219" i="13" s="1"/>
  <c r="F220" i="13" s="1"/>
  <c r="F187" i="13"/>
  <c r="F188" i="13" s="1"/>
  <c r="F189" i="13" s="1"/>
  <c r="F97" i="13"/>
  <c r="F98" i="13" s="1"/>
  <c r="F99" i="13" s="1"/>
  <c r="F128" i="13"/>
  <c r="F193" i="12"/>
  <c r="F194" i="12" s="1"/>
  <c r="F195" i="12" s="1"/>
  <c r="F148" i="11"/>
  <c r="F149" i="11" s="1"/>
  <c r="F150" i="11" s="1"/>
  <c r="F63" i="13"/>
  <c r="F64" i="13" s="1"/>
  <c r="F65" i="13" s="1"/>
  <c r="F529" i="12"/>
  <c r="F530" i="12" s="1"/>
  <c r="F531" i="12" s="1"/>
  <c r="F499" i="12"/>
  <c r="F500" i="12" s="1"/>
  <c r="F501" i="12" s="1"/>
  <c r="F437" i="12"/>
  <c r="F438" i="12" s="1"/>
  <c r="F439" i="12" s="1"/>
  <c r="F747" i="12"/>
  <c r="F748" i="12" s="1"/>
  <c r="F749" i="12" s="1"/>
  <c r="F810" i="12"/>
  <c r="F779" i="12"/>
  <c r="F780" i="12" s="1"/>
  <c r="F781" i="12" s="1"/>
  <c r="F685" i="12"/>
  <c r="F686" i="12" s="1"/>
  <c r="F687" i="12" s="1"/>
  <c r="F654" i="12"/>
  <c r="F655" i="12" s="1"/>
  <c r="F656" i="12" s="1"/>
  <c r="F628" i="12"/>
  <c r="F629" i="12" s="1"/>
  <c r="F630" i="12" s="1"/>
  <c r="F468" i="12"/>
  <c r="F469" i="12" s="1"/>
  <c r="F470" i="12" s="1"/>
  <c r="F276" i="12"/>
  <c r="F277" i="12" s="1"/>
  <c r="F278" i="12" s="1"/>
  <c r="F128" i="12"/>
  <c r="F129" i="12" s="1"/>
  <c r="F130" i="12" s="1"/>
  <c r="F343" i="12"/>
  <c r="F344" i="12" s="1"/>
  <c r="F345" i="12" s="1"/>
  <c r="F406" i="12"/>
  <c r="F407" i="12" s="1"/>
  <c r="F408" i="12" s="1"/>
  <c r="F161" i="12"/>
  <c r="F162" i="12" s="1"/>
  <c r="F163" i="12" s="1"/>
  <c r="M184" i="12"/>
  <c r="F313" i="12"/>
  <c r="F314" i="12" s="1"/>
  <c r="F315" i="12" s="1"/>
  <c r="F598" i="10"/>
  <c r="F599" i="10" s="1"/>
  <c r="F600" i="10" s="1"/>
  <c r="F228" i="12"/>
  <c r="F229" i="12" s="1"/>
  <c r="F230" i="12" s="1"/>
  <c r="F99" i="12"/>
  <c r="F100" i="12" s="1"/>
  <c r="F101" i="12" s="1"/>
  <c r="F119" i="11"/>
  <c r="F120" i="11" s="1"/>
  <c r="F121" i="11" s="1"/>
  <c r="F501" i="10"/>
  <c r="F502" i="10" s="1"/>
  <c r="F503" i="10" s="1"/>
  <c r="F57" i="12"/>
  <c r="F58" i="12" s="1"/>
  <c r="F59" i="12" s="1"/>
  <c r="F25" i="12"/>
  <c r="F77" i="11"/>
  <c r="F78" i="11" s="1"/>
  <c r="F79" i="11" s="1"/>
  <c r="F181" i="11"/>
  <c r="F182" i="11" s="1"/>
  <c r="F183" i="11" s="1"/>
  <c r="F248" i="11"/>
  <c r="F249" i="11" s="1"/>
  <c r="F250" i="11" s="1"/>
  <c r="F213" i="11"/>
  <c r="F214" i="11" s="1"/>
  <c r="F215" i="11" s="1"/>
  <c r="F47" i="11"/>
  <c r="F48" i="11" s="1"/>
  <c r="F49" i="11" s="1"/>
  <c r="F306" i="10"/>
  <c r="F307" i="10" s="1"/>
  <c r="F308" i="10" s="1"/>
  <c r="F246" i="10"/>
  <c r="F247" i="10" s="1"/>
  <c r="F248" i="10" s="1"/>
  <c r="F532" i="10"/>
  <c r="F533" i="10" s="1"/>
  <c r="F436" i="10"/>
  <c r="F437" i="10" s="1"/>
  <c r="F438" i="10" s="1"/>
  <c r="F406" i="10"/>
  <c r="F407" i="10" s="1"/>
  <c r="F408" i="10" s="1"/>
  <c r="F371" i="10"/>
  <c r="F372" i="10" s="1"/>
  <c r="F373" i="10" s="1"/>
  <c r="F276" i="10"/>
  <c r="F277" i="10" s="1"/>
  <c r="F278" i="10" s="1"/>
  <c r="F216" i="10"/>
  <c r="F217" i="10" s="1"/>
  <c r="F218" i="10" s="1"/>
  <c r="F339" i="10" l="1"/>
  <c r="F340" i="10" s="1"/>
  <c r="N205" i="11"/>
  <c r="F718" i="12"/>
  <c r="F385" i="14"/>
  <c r="N185" i="12"/>
  <c r="F473" i="10"/>
  <c r="F129" i="13"/>
  <c r="F130" i="13" s="1"/>
  <c r="F811" i="12"/>
  <c r="F812" i="12" s="1"/>
  <c r="F26" i="12"/>
  <c r="F27" i="12" s="1"/>
  <c r="F534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41" i="10"/>
  <c r="F142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J161" i="9"/>
  <c r="F25" i="10"/>
  <c r="F24" i="10"/>
  <c r="F23" i="10"/>
  <c r="F22" i="10"/>
  <c r="F21" i="10"/>
  <c r="F186" i="10" l="1"/>
  <c r="F187" i="10" s="1"/>
  <c r="F188" i="10" s="1"/>
  <c r="F156" i="10"/>
  <c r="F157" i="10" s="1"/>
  <c r="F158" i="10" s="1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126" i="10" l="1"/>
  <c r="F127" i="10" s="1"/>
  <c r="F128" i="10" s="1"/>
  <c r="F96" i="10"/>
  <c r="F66" i="10"/>
  <c r="F67" i="10" s="1"/>
  <c r="F68" i="10" s="1"/>
  <c r="F97" i="10" l="1"/>
  <c r="F98" i="10" s="1"/>
  <c r="F35" i="10" l="1"/>
  <c r="F34" i="10"/>
  <c r="F33" i="10"/>
  <c r="F32" i="10"/>
  <c r="F20" i="10"/>
  <c r="F19" i="10"/>
  <c r="F18" i="10"/>
  <c r="F17" i="10"/>
  <c r="F16" i="10"/>
  <c r="F15" i="10"/>
  <c r="F14" i="10"/>
  <c r="F13" i="10"/>
  <c r="F12" i="10"/>
  <c r="F11" i="10"/>
  <c r="F10" i="10"/>
  <c r="F36" i="10" l="1"/>
  <c r="F37" i="10" s="1"/>
  <c r="F38" i="10" s="1"/>
  <c r="F195" i="9" l="1"/>
  <c r="F194" i="9"/>
  <c r="F201" i="9" l="1"/>
  <c r="F200" i="9"/>
  <c r="F199" i="9"/>
  <c r="F193" i="9"/>
  <c r="F192" i="9"/>
  <c r="F191" i="9"/>
  <c r="F190" i="9"/>
  <c r="F189" i="9"/>
  <c r="F188" i="9"/>
  <c r="F187" i="9"/>
  <c r="F186" i="9"/>
  <c r="F185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69" i="9" l="1"/>
  <c r="F170" i="9" s="1"/>
  <c r="F171" i="9" s="1"/>
  <c r="F202" i="9"/>
  <c r="F203" i="9" s="1"/>
  <c r="F204" i="9" l="1"/>
  <c r="F57" i="1"/>
  <c r="F56" i="1"/>
  <c r="F55" i="1"/>
  <c r="F54" i="1"/>
  <c r="F53" i="1"/>
  <c r="F52" i="1"/>
  <c r="F51" i="1"/>
  <c r="F50" i="1"/>
  <c r="F49" i="1"/>
  <c r="F48" i="1"/>
  <c r="F47" i="1"/>
  <c r="F46" i="1"/>
  <c r="F138" i="9"/>
  <c r="F137" i="9"/>
  <c r="F136" i="9"/>
  <c r="F135" i="9"/>
  <c r="F134" i="9"/>
  <c r="F133" i="9"/>
  <c r="F132" i="9"/>
  <c r="F131" i="9"/>
  <c r="F130" i="9"/>
  <c r="F129" i="9"/>
  <c r="F128" i="9"/>
  <c r="F127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139" i="9" l="1"/>
  <c r="F140" i="9" s="1"/>
  <c r="F141" i="9" s="1"/>
  <c r="F58" i="1"/>
  <c r="F59" i="1" s="1"/>
  <c r="F60" i="1" s="1"/>
  <c r="F112" i="9"/>
  <c r="F113" i="9" s="1"/>
  <c r="F114" i="9" s="1"/>
  <c r="F80" i="9" l="1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49" i="9"/>
  <c r="F48" i="9"/>
  <c r="F47" i="9"/>
  <c r="F46" i="9"/>
  <c r="F45" i="9"/>
  <c r="F44" i="9"/>
  <c r="F43" i="9"/>
  <c r="F42" i="9"/>
  <c r="F41" i="9"/>
  <c r="F40" i="9"/>
  <c r="F39" i="9"/>
  <c r="F38" i="9"/>
  <c r="K14" i="9"/>
  <c r="K15" i="9" s="1"/>
  <c r="K16" i="9" s="1"/>
  <c r="K13" i="9"/>
  <c r="F21" i="9"/>
  <c r="F20" i="9"/>
  <c r="F19" i="9"/>
  <c r="F18" i="9"/>
  <c r="F17" i="9"/>
  <c r="F16" i="9"/>
  <c r="F15" i="9"/>
  <c r="F14" i="9"/>
  <c r="F13" i="9"/>
  <c r="F12" i="9"/>
  <c r="F11" i="9"/>
  <c r="F10" i="9"/>
  <c r="F116" i="8"/>
  <c r="F115" i="8"/>
  <c r="F114" i="8"/>
  <c r="F113" i="8"/>
  <c r="F112" i="8"/>
  <c r="F111" i="8"/>
  <c r="F110" i="8"/>
  <c r="F109" i="8"/>
  <c r="F108" i="8"/>
  <c r="F107" i="8"/>
  <c r="F106" i="8"/>
  <c r="F105" i="8"/>
  <c r="F81" i="9" l="1"/>
  <c r="F82" i="9" s="1"/>
  <c r="F83" i="9" s="1"/>
  <c r="F22" i="9"/>
  <c r="F23" i="9" s="1"/>
  <c r="F24" i="9" s="1"/>
  <c r="F50" i="9"/>
  <c r="F51" i="9" s="1"/>
  <c r="F52" i="9" s="1"/>
  <c r="F117" i="8"/>
  <c r="F118" i="8" s="1"/>
  <c r="F119" i="8" s="1"/>
  <c r="F88" i="8" l="1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E74" i="8"/>
  <c r="F74" i="8" s="1"/>
  <c r="F73" i="8"/>
  <c r="E72" i="8"/>
  <c r="F72" i="8" s="1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70" i="7"/>
  <c r="F71" i="7"/>
  <c r="F72" i="7"/>
  <c r="F73" i="7"/>
  <c r="F74" i="7"/>
  <c r="F75" i="7"/>
  <c r="F76" i="7"/>
  <c r="F77" i="7"/>
  <c r="F78" i="7"/>
  <c r="F79" i="7"/>
  <c r="F80" i="7"/>
  <c r="F69" i="7"/>
  <c r="F82" i="7"/>
  <c r="F81" i="7"/>
  <c r="F45" i="7"/>
  <c r="F46" i="7"/>
  <c r="F47" i="7"/>
  <c r="E41" i="7"/>
  <c r="F41" i="7" s="1"/>
  <c r="E40" i="7"/>
  <c r="F40" i="7" s="1"/>
  <c r="F53" i="7"/>
  <c r="F52" i="7"/>
  <c r="F51" i="7"/>
  <c r="F50" i="7"/>
  <c r="F49" i="7"/>
  <c r="F48" i="7"/>
  <c r="F44" i="7"/>
  <c r="F43" i="7"/>
  <c r="F42" i="7"/>
  <c r="F39" i="7"/>
  <c r="F57" i="8" l="1"/>
  <c r="F58" i="8" s="1"/>
  <c r="F59" i="8" s="1"/>
  <c r="F89" i="8"/>
  <c r="F90" i="8" s="1"/>
  <c r="F91" i="8" s="1"/>
  <c r="F27" i="8"/>
  <c r="F28" i="8" s="1"/>
  <c r="F29" i="8" s="1"/>
  <c r="F83" i="7"/>
  <c r="F84" i="7" s="1"/>
  <c r="F85" i="7" s="1"/>
  <c r="F54" i="7"/>
  <c r="F55" i="7" s="1"/>
  <c r="F56" i="7" s="1"/>
  <c r="F24" i="7" l="1"/>
  <c r="F23" i="7"/>
  <c r="F22" i="7"/>
  <c r="F21" i="7"/>
  <c r="F20" i="7"/>
  <c r="F19" i="7"/>
  <c r="F18" i="7"/>
  <c r="F17" i="7"/>
  <c r="F16" i="7"/>
  <c r="F15" i="7"/>
  <c r="F14" i="7"/>
  <c r="F12" i="7"/>
  <c r="F11" i="7"/>
  <c r="F10" i="7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E169" i="6"/>
  <c r="F169" i="6" s="1"/>
  <c r="E168" i="6"/>
  <c r="F168" i="6" s="1"/>
  <c r="E167" i="6"/>
  <c r="F167" i="6" s="1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52" i="6" l="1"/>
  <c r="F153" i="6" s="1"/>
  <c r="F154" i="6" s="1"/>
  <c r="F271" i="6"/>
  <c r="F272" i="6" s="1"/>
  <c r="F273" i="6" s="1"/>
  <c r="F25" i="7"/>
  <c r="F26" i="7" s="1"/>
  <c r="F27" i="7" s="1"/>
  <c r="F242" i="6"/>
  <c r="F243" i="6" s="1"/>
  <c r="F244" i="6" s="1"/>
  <c r="F212" i="6"/>
  <c r="F213" i="6" s="1"/>
  <c r="F184" i="6"/>
  <c r="F185" i="6" s="1"/>
  <c r="F123" i="6"/>
  <c r="F124" i="6" s="1"/>
  <c r="F125" i="6" s="1"/>
  <c r="F214" i="6" l="1"/>
  <c r="F186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56" i="6"/>
  <c r="F55" i="6"/>
  <c r="F54" i="6"/>
  <c r="F53" i="6"/>
  <c r="F52" i="6"/>
  <c r="F51" i="6"/>
  <c r="F50" i="6"/>
  <c r="F49" i="6"/>
  <c r="F47" i="6"/>
  <c r="F46" i="6"/>
  <c r="F45" i="6"/>
  <c r="F44" i="6"/>
  <c r="F43" i="6"/>
  <c r="F42" i="6"/>
  <c r="F87" i="6" l="1"/>
  <c r="F88" i="6" s="1"/>
  <c r="F89" i="6" s="1"/>
  <c r="F57" i="6"/>
  <c r="F58" i="6" s="1"/>
  <c r="F59" i="6" s="1"/>
  <c r="F25" i="6" l="1"/>
  <c r="F24" i="6"/>
  <c r="F23" i="6"/>
  <c r="F22" i="6"/>
  <c r="F21" i="6"/>
  <c r="F20" i="6"/>
  <c r="F19" i="6"/>
  <c r="F18" i="6"/>
  <c r="F16" i="6"/>
  <c r="F15" i="6"/>
  <c r="F14" i="6"/>
  <c r="F13" i="6"/>
  <c r="F12" i="6"/>
  <c r="F11" i="6"/>
  <c r="F26" i="6" l="1"/>
  <c r="F27" i="6" s="1"/>
  <c r="F28" i="6" s="1"/>
  <c r="F305" i="5" l="1"/>
  <c r="F304" i="5"/>
  <c r="F303" i="5"/>
  <c r="F302" i="5"/>
  <c r="F301" i="5"/>
  <c r="F300" i="5"/>
  <c r="F299" i="5"/>
  <c r="F298" i="5"/>
  <c r="F297" i="5"/>
  <c r="F296" i="5"/>
  <c r="F295" i="5"/>
  <c r="F294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306" i="5" l="1"/>
  <c r="F307" i="5" s="1"/>
  <c r="F308" i="5" s="1"/>
  <c r="F279" i="5"/>
  <c r="F280" i="5" s="1"/>
  <c r="F281" i="5" s="1"/>
  <c r="F251" i="5" l="1"/>
  <c r="F250" i="5"/>
  <c r="F249" i="5"/>
  <c r="F248" i="5"/>
  <c r="F247" i="5"/>
  <c r="F246" i="5"/>
  <c r="F245" i="5"/>
  <c r="F244" i="5"/>
  <c r="F243" i="5"/>
  <c r="F242" i="5"/>
  <c r="F241" i="5"/>
  <c r="F239" i="5"/>
  <c r="F238" i="5"/>
  <c r="F237" i="5"/>
  <c r="F221" i="5"/>
  <c r="F220" i="5"/>
  <c r="F219" i="5"/>
  <c r="F218" i="5"/>
  <c r="F217" i="5"/>
  <c r="F216" i="5"/>
  <c r="F215" i="5"/>
  <c r="F214" i="5"/>
  <c r="F213" i="5"/>
  <c r="F212" i="5"/>
  <c r="F211" i="5"/>
  <c r="F209" i="5"/>
  <c r="F208" i="5"/>
  <c r="F207" i="5"/>
  <c r="F252" i="5" l="1"/>
  <c r="F253" i="5" s="1"/>
  <c r="F254" i="5" s="1"/>
  <c r="F222" i="5"/>
  <c r="F223" i="5" l="1"/>
  <c r="F224" i="5"/>
  <c r="F191" i="5"/>
  <c r="F190" i="5"/>
  <c r="F189" i="5"/>
  <c r="F188" i="5"/>
  <c r="F187" i="5"/>
  <c r="F186" i="5"/>
  <c r="F185" i="5"/>
  <c r="F184" i="5"/>
  <c r="F183" i="5"/>
  <c r="F182" i="5"/>
  <c r="F181" i="5"/>
  <c r="F179" i="5"/>
  <c r="F178" i="5"/>
  <c r="F177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62" i="5" l="1"/>
  <c r="F163" i="5" s="1"/>
  <c r="F164" i="5" s="1"/>
  <c r="F192" i="5"/>
  <c r="F193" i="5" s="1"/>
  <c r="F194" i="5" s="1"/>
  <c r="F134" i="5" l="1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61" i="5" l="1"/>
  <c r="F62" i="5" s="1"/>
  <c r="F63" i="5" s="1"/>
  <c r="F135" i="5"/>
  <c r="F136" i="5" s="1"/>
  <c r="F137" i="5" s="1"/>
  <c r="F96" i="5"/>
  <c r="F97" i="5" s="1"/>
  <c r="F98" i="5" s="1"/>
  <c r="F26" i="5"/>
  <c r="F27" i="5" s="1"/>
  <c r="F28" i="5" s="1"/>
  <c r="F359" i="4" l="1"/>
  <c r="F358" i="4"/>
  <c r="F357" i="4"/>
  <c r="F356" i="4"/>
  <c r="F355" i="4"/>
  <c r="F354" i="4"/>
  <c r="F353" i="4"/>
  <c r="F352" i="4"/>
  <c r="F351" i="4"/>
  <c r="F350" i="4"/>
  <c r="F349" i="4"/>
  <c r="F348" i="4"/>
  <c r="F237" i="4"/>
  <c r="F238" i="4"/>
  <c r="F239" i="4"/>
  <c r="F240" i="4"/>
  <c r="F241" i="4"/>
  <c r="F242" i="4"/>
  <c r="F243" i="4"/>
  <c r="F244" i="4"/>
  <c r="F245" i="4"/>
  <c r="F246" i="4"/>
  <c r="F51" i="4"/>
  <c r="F52" i="4"/>
  <c r="F53" i="4"/>
  <c r="F54" i="4"/>
  <c r="F55" i="4"/>
  <c r="F56" i="4"/>
  <c r="F57" i="4"/>
  <c r="F58" i="4"/>
  <c r="F59" i="4"/>
  <c r="F60" i="4"/>
  <c r="F61" i="4"/>
  <c r="F62" i="4"/>
  <c r="F360" i="4" l="1"/>
  <c r="F361" i="4" s="1"/>
  <c r="F362" i="4" s="1"/>
  <c r="F331" i="4"/>
  <c r="F330" i="4"/>
  <c r="F329" i="4"/>
  <c r="F328" i="4"/>
  <c r="F327" i="4"/>
  <c r="F326" i="4"/>
  <c r="F325" i="4"/>
  <c r="F324" i="4"/>
  <c r="F323" i="4"/>
  <c r="F322" i="4"/>
  <c r="F321" i="4"/>
  <c r="F320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332" i="4" l="1"/>
  <c r="F333" i="4" s="1"/>
  <c r="F334" i="4" s="1"/>
  <c r="F304" i="4"/>
  <c r="F305" i="4" s="1"/>
  <c r="F306" i="4" s="1"/>
  <c r="F276" i="4"/>
  <c r="F275" i="4"/>
  <c r="F274" i="4"/>
  <c r="F273" i="4"/>
  <c r="F272" i="4"/>
  <c r="F271" i="4"/>
  <c r="F270" i="4"/>
  <c r="F269" i="4"/>
  <c r="F268" i="4"/>
  <c r="F267" i="4"/>
  <c r="F266" i="4"/>
  <c r="F265" i="4"/>
  <c r="F248" i="4"/>
  <c r="F247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97" i="4"/>
  <c r="F96" i="4"/>
  <c r="F95" i="4"/>
  <c r="F94" i="4"/>
  <c r="F93" i="4"/>
  <c r="F92" i="4"/>
  <c r="F91" i="4"/>
  <c r="F90" i="4"/>
  <c r="F89" i="4"/>
  <c r="F88" i="4"/>
  <c r="F87" i="4"/>
  <c r="F86" i="4"/>
  <c r="F69" i="4"/>
  <c r="F68" i="4"/>
  <c r="F67" i="4"/>
  <c r="F66" i="4"/>
  <c r="F65" i="4"/>
  <c r="F64" i="4"/>
  <c r="F63" i="4"/>
  <c r="F50" i="4"/>
  <c r="F49" i="4"/>
  <c r="F48" i="4"/>
  <c r="F47" i="4"/>
  <c r="F46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356" i="3"/>
  <c r="F355" i="3"/>
  <c r="F354" i="3"/>
  <c r="F353" i="3"/>
  <c r="F352" i="3"/>
  <c r="F351" i="3"/>
  <c r="F350" i="3"/>
  <c r="F349" i="3"/>
  <c r="F348" i="3"/>
  <c r="F347" i="3"/>
  <c r="F346" i="3"/>
  <c r="F345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249" i="4" l="1"/>
  <c r="F250" i="4" s="1"/>
  <c r="F160" i="4"/>
  <c r="F161" i="4" s="1"/>
  <c r="F162" i="4" s="1"/>
  <c r="F357" i="3"/>
  <c r="F358" i="3" s="1"/>
  <c r="F359" i="3" s="1"/>
  <c r="F70" i="4"/>
  <c r="F190" i="4"/>
  <c r="F191" i="4" s="1"/>
  <c r="F192" i="4" s="1"/>
  <c r="F277" i="4"/>
  <c r="F278" i="4" s="1"/>
  <c r="F279" i="4" s="1"/>
  <c r="F222" i="4"/>
  <c r="F223" i="4" s="1"/>
  <c r="F224" i="4" s="1"/>
  <c r="F130" i="4"/>
  <c r="F131" i="4" s="1"/>
  <c r="F132" i="4" s="1"/>
  <c r="F31" i="4"/>
  <c r="F32" i="4" s="1"/>
  <c r="F98" i="4"/>
  <c r="F99" i="4" s="1"/>
  <c r="F329" i="3"/>
  <c r="F330" i="3" s="1"/>
  <c r="F331" i="3" s="1"/>
  <c r="F251" i="4" l="1"/>
  <c r="F33" i="4"/>
  <c r="F100" i="4"/>
  <c r="F71" i="4"/>
  <c r="F72" i="4" s="1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302" i="3" l="1"/>
  <c r="F303" i="3" s="1"/>
  <c r="F270" i="3"/>
  <c r="F271" i="3" s="1"/>
  <c r="F272" i="3" s="1"/>
  <c r="F304" i="3" l="1"/>
  <c r="F11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21" i="3"/>
  <c r="F120" i="3"/>
  <c r="F119" i="3"/>
  <c r="F118" i="3"/>
  <c r="F117" i="3"/>
  <c r="F116" i="3"/>
  <c r="F115" i="3"/>
  <c r="F114" i="3"/>
  <c r="F113" i="3"/>
  <c r="F112" i="3"/>
  <c r="F111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E48" i="3"/>
  <c r="F48" i="3" s="1"/>
  <c r="E47" i="3"/>
  <c r="F47" i="3" s="1"/>
  <c r="E46" i="3"/>
  <c r="F46" i="3" s="1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22" i="3" l="1"/>
  <c r="F123" i="3" s="1"/>
  <c r="F124" i="3" s="1"/>
  <c r="F95" i="3"/>
  <c r="F96" i="3" s="1"/>
  <c r="F97" i="3" s="1"/>
  <c r="F240" i="3"/>
  <c r="F241" i="3" s="1"/>
  <c r="F242" i="3" s="1"/>
  <c r="F210" i="3"/>
  <c r="F180" i="3"/>
  <c r="F181" i="3" s="1"/>
  <c r="F182" i="3" s="1"/>
  <c r="F150" i="3"/>
  <c r="F151" i="3" s="1"/>
  <c r="F152" i="3" s="1"/>
  <c r="F66" i="3"/>
  <c r="F67" i="3" s="1"/>
  <c r="F68" i="3" s="1"/>
  <c r="F31" i="3"/>
  <c r="F32" i="3" s="1"/>
  <c r="F33" i="3" s="1"/>
  <c r="F210" i="2"/>
  <c r="F212" i="2" s="1"/>
  <c r="F211" i="3" l="1"/>
  <c r="F212" i="3" s="1"/>
  <c r="F179" i="2"/>
  <c r="F165" i="2"/>
  <c r="F180" i="2" l="1"/>
  <c r="F181" i="2" s="1"/>
  <c r="F182" i="2" s="1"/>
  <c r="F149" i="2"/>
  <c r="F148" i="2"/>
  <c r="F147" i="2"/>
  <c r="F146" i="2"/>
  <c r="F145" i="2"/>
  <c r="F144" i="2"/>
  <c r="F143" i="2"/>
  <c r="F142" i="2"/>
  <c r="F141" i="2"/>
  <c r="F140" i="2"/>
  <c r="F139" i="2"/>
  <c r="F138" i="2"/>
  <c r="F150" i="2" l="1"/>
  <c r="F151" i="2" s="1"/>
  <c r="F152" i="2" s="1"/>
  <c r="F121" i="2"/>
  <c r="F120" i="2"/>
  <c r="F119" i="2"/>
  <c r="F118" i="2"/>
  <c r="F117" i="2"/>
  <c r="F116" i="2"/>
  <c r="F115" i="2"/>
  <c r="F114" i="2"/>
  <c r="F113" i="2"/>
  <c r="F112" i="2"/>
  <c r="F111" i="2"/>
  <c r="F110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E48" i="2"/>
  <c r="F48" i="2" s="1"/>
  <c r="E47" i="2"/>
  <c r="F47" i="2" s="1"/>
  <c r="E46" i="2"/>
  <c r="F46" i="2" s="1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122" i="2" l="1"/>
  <c r="F123" i="2" s="1"/>
  <c r="F124" i="2" s="1"/>
  <c r="F95" i="2"/>
  <c r="F96" i="2" s="1"/>
  <c r="F97" i="2" s="1"/>
  <c r="F66" i="2"/>
  <c r="F67" i="2" s="1"/>
  <c r="F68" i="2" s="1"/>
  <c r="F13" i="2" l="1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30" i="2"/>
  <c r="F29" i="2"/>
  <c r="F28" i="2"/>
  <c r="F12" i="2"/>
  <c r="F11" i="2"/>
  <c r="F22" i="1"/>
  <c r="F21" i="1"/>
  <c r="F20" i="1"/>
  <c r="F19" i="1"/>
  <c r="F18" i="1"/>
  <c r="F17" i="1"/>
  <c r="F16" i="1"/>
  <c r="F15" i="1"/>
  <c r="F14" i="1"/>
  <c r="F13" i="1"/>
  <c r="F12" i="1"/>
  <c r="F11" i="1"/>
  <c r="F31" i="2" l="1"/>
  <c r="F32" i="2" s="1"/>
  <c r="F33" i="2" s="1"/>
  <c r="F23" i="1"/>
  <c r="F24" i="1" s="1"/>
  <c r="F25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<sst xmlns="http://schemas.openxmlformats.org/spreadsheetml/2006/main" count="11729" uniqueCount="1156">
  <si>
    <t>OBRA VITAD</t>
  </si>
  <si>
    <t>ORDEN DE COMPRA</t>
  </si>
  <si>
    <t>Fecha de solicitud:</t>
  </si>
  <si>
    <t>SEPTIEMBRE 29 2025</t>
  </si>
  <si>
    <t>REQUISICION SEMANA</t>
  </si>
  <si>
    <t>NUMERO ORDEN DE COMPRA</t>
  </si>
  <si>
    <t>FACTURAR:</t>
  </si>
  <si>
    <t xml:space="preserve">MATERIAL </t>
  </si>
  <si>
    <t xml:space="preserve">LOTES: </t>
  </si>
  <si>
    <t>PROVEEDOR:</t>
  </si>
  <si>
    <t>CANTIDAD</t>
  </si>
  <si>
    <t>VOLUMEN</t>
  </si>
  <si>
    <t>DESCRIPCION</t>
  </si>
  <si>
    <t>CODIGO/ MATERIAL</t>
  </si>
  <si>
    <t>P.U.</t>
  </si>
  <si>
    <t>MONTO</t>
  </si>
  <si>
    <t>OBSERVACIONES</t>
  </si>
  <si>
    <t>SUBTOTAL</t>
  </si>
  <si>
    <t xml:space="preserve">IVA </t>
  </si>
  <si>
    <t>TOTAL</t>
  </si>
  <si>
    <t xml:space="preserve">SOLICITA </t>
  </si>
  <si>
    <t>ELABORO</t>
  </si>
  <si>
    <t>AUTORIZA</t>
  </si>
  <si>
    <t>LIC. MARGARITA LARES</t>
  </si>
  <si>
    <t>LIC. MIGUEL ZARAGOZA</t>
  </si>
  <si>
    <t>ING. FRANCISCO RAMOS</t>
  </si>
  <si>
    <t>0001</t>
  </si>
  <si>
    <t>DESARROLLADORA INMOBILIARIA DEMING</t>
  </si>
  <si>
    <t>EXCAVACIONES</t>
  </si>
  <si>
    <t>CONTRATO 19 VIVIENDAS</t>
  </si>
  <si>
    <t>PZAS</t>
  </si>
  <si>
    <t>CORTADORA DE METAL DE 14" 15 AMPS</t>
  </si>
  <si>
    <t>DISCO CORTE METAL  14"</t>
  </si>
  <si>
    <t>SE PASARA POR EL MATERIAL A SUCURSAL SANTA ANITA</t>
  </si>
  <si>
    <t>OCTUBRE 01 2025</t>
  </si>
  <si>
    <t>0002</t>
  </si>
  <si>
    <t>MIGUEL ANGEL ZARAGOZA BARRIOS</t>
  </si>
  <si>
    <t>CIMENTACIONES SANITARIAS</t>
  </si>
  <si>
    <t>PLOMERIA UNIVERSAL</t>
  </si>
  <si>
    <t>TRAMOS</t>
  </si>
  <si>
    <t>PVC</t>
  </si>
  <si>
    <t>TUBO 2"</t>
  </si>
  <si>
    <t xml:space="preserve"> TUBO 3"</t>
  </si>
  <si>
    <t>TUBO 4"</t>
  </si>
  <si>
    <t>CODO  1 1/2" X 90</t>
  </si>
  <si>
    <t>CODO  1 1/2" X 45</t>
  </si>
  <si>
    <t>CODO 2" X 45</t>
  </si>
  <si>
    <t>CODO 2" X 90</t>
  </si>
  <si>
    <t>CODO 4" X 45</t>
  </si>
  <si>
    <t>CODO 4" X 90</t>
  </si>
  <si>
    <t>COPLE 4"</t>
  </si>
  <si>
    <t>REDUCCIÓN 2 A 1 1/2"</t>
  </si>
  <si>
    <t>REDUCCIÓN 3" A 2"</t>
  </si>
  <si>
    <t>YEE 2"</t>
  </si>
  <si>
    <t>YEE  4"</t>
  </si>
  <si>
    <t>YEE 4" A 2"</t>
  </si>
  <si>
    <t>YEE 3"</t>
  </si>
  <si>
    <t>TAPON 4"</t>
  </si>
  <si>
    <t>PEGAMENTO PARA PVC OATEY ETIQUETA VERDE</t>
  </si>
  <si>
    <t>TUBO 1 1/2"</t>
  </si>
  <si>
    <t>CONTRATO 19 VIVIENDAS 11,12,13,14,15,16</t>
  </si>
  <si>
    <t>0003</t>
  </si>
  <si>
    <t>CIMENTACIONES HIDRAULICAS</t>
  </si>
  <si>
    <t>TUBO 1"</t>
  </si>
  <si>
    <t>TUBO 1/2"</t>
  </si>
  <si>
    <t>TUBO 3/4"</t>
  </si>
  <si>
    <t>CODO 3/4" X 90</t>
  </si>
  <si>
    <t>CODO 1/2" X 90</t>
  </si>
  <si>
    <t>CODO 1" X 90</t>
  </si>
  <si>
    <t>COPLE 1/2"</t>
  </si>
  <si>
    <t>COPLE 3/4"</t>
  </si>
  <si>
    <t>CONECTOR MACHO 1/2"</t>
  </si>
  <si>
    <t>REDUCCIÓN DE 1" A 3/4"</t>
  </si>
  <si>
    <t>REDUCCIÓN DE 3/4" A 1/2"</t>
  </si>
  <si>
    <t>REDUCCIÓN DE 1" A 1/2"</t>
  </si>
  <si>
    <t>TAPON GORRO 1"</t>
  </si>
  <si>
    <t>TAPON GORRO 1/2"</t>
  </si>
  <si>
    <t>TAPON GORRO 3/4"</t>
  </si>
  <si>
    <t>TEE 1"</t>
  </si>
  <si>
    <t xml:space="preserve">TEE 1/2" </t>
  </si>
  <si>
    <t>TEE 3/4"</t>
  </si>
  <si>
    <t>TRAMO</t>
  </si>
  <si>
    <t>TUBO PLUS</t>
  </si>
  <si>
    <t>COMERCIALIZADORA ECOINTEC</t>
  </si>
  <si>
    <t>CIMENTACIONES GALVANIZADAS</t>
  </si>
  <si>
    <t>SIMEX</t>
  </si>
  <si>
    <t>OCTUBRE 02 2025</t>
  </si>
  <si>
    <t>0004</t>
  </si>
  <si>
    <t>SILLETA PLASTICA 25 MM BOLSA CON 500 PZAS</t>
  </si>
  <si>
    <t>SILLETA PLASTICA 75 MM BOLSA CON 100 PZAS</t>
  </si>
  <si>
    <t>0005</t>
  </si>
  <si>
    <t>HOME DEPOT</t>
  </si>
  <si>
    <t>PAQUETES</t>
  </si>
  <si>
    <t>JUEGO DE 2 SEGUETAS</t>
  </si>
  <si>
    <t>CINTA CANELA</t>
  </si>
  <si>
    <t>CINTA PARA ELECTRICO</t>
  </si>
  <si>
    <t>CIMENTACIONES</t>
  </si>
  <si>
    <t>0006</t>
  </si>
  <si>
    <t>ELECTRICO</t>
  </si>
  <si>
    <t>QUINZAÑO</t>
  </si>
  <si>
    <t>PZA</t>
  </si>
  <si>
    <t>POLIDUCTO 1 1/4"</t>
  </si>
  <si>
    <t>POLIDUCTO 3/4"</t>
  </si>
  <si>
    <t>POLIDUCTO 1/2"</t>
  </si>
  <si>
    <t>0007</t>
  </si>
  <si>
    <t>NIPLE 3" X 1/2"</t>
  </si>
  <si>
    <t>TEE 1/2"</t>
  </si>
  <si>
    <t>NIPLE 8" X 1/2"</t>
  </si>
  <si>
    <t>SHELACK</t>
  </si>
  <si>
    <t>CINTA TEFLON 3/4"</t>
  </si>
  <si>
    <t>POLIDUCTO 1"</t>
  </si>
  <si>
    <t>CURVA CONDUIT PVC PESADO 1 1/4"</t>
  </si>
  <si>
    <t>TUBO CONDUIT PESADO 1 1/4"</t>
  </si>
  <si>
    <t>P114N35KG</t>
  </si>
  <si>
    <t>P34N12KG</t>
  </si>
  <si>
    <t>P12N9KG</t>
  </si>
  <si>
    <t>P1N20KG</t>
  </si>
  <si>
    <t>ARCPP0329</t>
  </si>
  <si>
    <t>ARTPP0323</t>
  </si>
  <si>
    <t>PLACA DE 2 MODULOS CON CHASIS DE RESINA COLOR BLANCO</t>
  </si>
  <si>
    <t>BE5NCPTL</t>
  </si>
  <si>
    <t>0008</t>
  </si>
  <si>
    <t>MANCOMART</t>
  </si>
  <si>
    <t xml:space="preserve">TAMBO </t>
  </si>
  <si>
    <t>CURACRETO</t>
  </si>
  <si>
    <t xml:space="preserve">CONTRATO 19 VIVIENDAS </t>
  </si>
  <si>
    <t xml:space="preserve">SACOS </t>
  </si>
  <si>
    <t>CEMENTO GRIS 25 KG</t>
  </si>
  <si>
    <t>MORTERO 25 KG</t>
  </si>
  <si>
    <t>OCTUBRE 06 2025</t>
  </si>
  <si>
    <t>JM MADERERA</t>
  </si>
  <si>
    <t xml:space="preserve">CIMBRA PLAY 18 MM </t>
  </si>
  <si>
    <t xml:space="preserve">DUELA 10 </t>
  </si>
  <si>
    <t xml:space="preserve">BARROTES 10' </t>
  </si>
  <si>
    <t>FAJILLA DE 5</t>
  </si>
  <si>
    <t xml:space="preserve">POLINES </t>
  </si>
  <si>
    <t>0009</t>
  </si>
  <si>
    <t>0010</t>
  </si>
  <si>
    <t>0015</t>
  </si>
  <si>
    <t xml:space="preserve">COMERCIALIZADORA ECOINTEC </t>
  </si>
  <si>
    <t>0016</t>
  </si>
  <si>
    <t xml:space="preserve">CARRETILLA 5 FT3 llanta reforzada mod. 11753 </t>
  </si>
  <si>
    <t xml:space="preserve">AZADON Mezclero cabeza forjada 10' </t>
  </si>
  <si>
    <t>10565 marca truper</t>
  </si>
  <si>
    <t xml:space="preserve">Pala cuadrada </t>
  </si>
  <si>
    <t>17202 marca truper</t>
  </si>
  <si>
    <t>Juego de 4 tarrajas para tubo</t>
  </si>
  <si>
    <t>13070 marca truper</t>
  </si>
  <si>
    <t>DISCO SEPARADOR MC 20MM</t>
  </si>
  <si>
    <t>0011</t>
  </si>
  <si>
    <t>0012</t>
  </si>
  <si>
    <t>CONTRATO 19 VIVIENDAS 17,18,19,20</t>
  </si>
  <si>
    <t>PLOMERIA INDUSTRIAL</t>
  </si>
  <si>
    <t>0013</t>
  </si>
  <si>
    <t>0014</t>
  </si>
  <si>
    <t>0017</t>
  </si>
  <si>
    <t xml:space="preserve">KIT TERMOFUSOR RJQ32 </t>
  </si>
  <si>
    <t>TKIT600</t>
  </si>
  <si>
    <t>DADOS M-H DE 32</t>
  </si>
  <si>
    <t>TDADOSS32</t>
  </si>
  <si>
    <t xml:space="preserve">CONTRATO 19 VIVIENDAS SOLICITUD CESAR ZENDEJAS </t>
  </si>
  <si>
    <t>CELOTEX  12MM 4X8</t>
  </si>
  <si>
    <t>NIPLE 1/2" X 3"</t>
  </si>
  <si>
    <t>GALVANIZADO</t>
  </si>
  <si>
    <t>NIPLE 1/2" X  2"</t>
  </si>
  <si>
    <t>VALVULA ESFERA 1/2" DICA</t>
  </si>
  <si>
    <t>REDUCCIÓN BUSHING 1/2" A 1/4"</t>
  </si>
  <si>
    <t>VALVULA SHECK VERTICAL 1/2"</t>
  </si>
  <si>
    <t>MANOMETRO 300 PSI</t>
  </si>
  <si>
    <t>ROLLO TEFLON  1/2"</t>
  </si>
  <si>
    <t>PARA MANOMETROS</t>
  </si>
  <si>
    <t>OCTUBRE 08 2025</t>
  </si>
  <si>
    <t>0018</t>
  </si>
  <si>
    <t>MARCA DICA</t>
  </si>
  <si>
    <t>OCTUBRE 09 2025</t>
  </si>
  <si>
    <t>0019</t>
  </si>
  <si>
    <t>COPLE 2"</t>
  </si>
  <si>
    <t xml:space="preserve">REDUCCIÓN BUSHING 3/4" A </t>
  </si>
  <si>
    <t>COMPLEMENTO CIMENTACIONES</t>
  </si>
  <si>
    <t>GALVANIZADA</t>
  </si>
  <si>
    <t>OCTUBRE 11 2025</t>
  </si>
  <si>
    <t>0020</t>
  </si>
  <si>
    <t>OCTUBRE 13 2025</t>
  </si>
  <si>
    <t>0021</t>
  </si>
  <si>
    <t>PARA CARPINTERO</t>
  </si>
  <si>
    <t>SIERRA CIRCULAR 7-1/4 (184MM)  10AM</t>
  </si>
  <si>
    <t>OCTUBRE 14 2025</t>
  </si>
  <si>
    <t>CHALECO DE MALLA NARANJA</t>
  </si>
  <si>
    <t>DISCO DE CORTE PARA METAL 4 1/2"</t>
  </si>
  <si>
    <t>AEROSOL BLANCO MATE</t>
  </si>
  <si>
    <t>AEROSOL ROJO</t>
  </si>
  <si>
    <t>AEROSOL NEGRO MATE</t>
  </si>
  <si>
    <t>0022</t>
  </si>
  <si>
    <t>PARA ELECTRICO</t>
  </si>
  <si>
    <t>VARIELEC</t>
  </si>
  <si>
    <t>CHALUPA GALVANIZADA 2X4</t>
  </si>
  <si>
    <t>CHALUPA GALVANIZADA 4X4</t>
  </si>
  <si>
    <t>MTS</t>
  </si>
  <si>
    <t>OCTUBRE 15 2025</t>
  </si>
  <si>
    <t>e</t>
  </si>
  <si>
    <t>0025</t>
  </si>
  <si>
    <t>0026</t>
  </si>
  <si>
    <t>OCTUBRE 16 2025</t>
  </si>
  <si>
    <t>TAPON 1/2"</t>
  </si>
  <si>
    <t>TAPON 3/4"</t>
  </si>
  <si>
    <t>REDUCCIÓN BUSHING 3/4" A 1/2"</t>
  </si>
  <si>
    <t>0027</t>
  </si>
  <si>
    <t>OCTUBRE 17 2025</t>
  </si>
  <si>
    <t>0028</t>
  </si>
  <si>
    <t>HOJAS CELOTEX 12MM 4X8</t>
  </si>
  <si>
    <t>0029</t>
  </si>
  <si>
    <t>OCTUBRE 20 2025</t>
  </si>
  <si>
    <t>0030</t>
  </si>
  <si>
    <t>OCTUBRE 21 2025</t>
  </si>
  <si>
    <t>0031</t>
  </si>
  <si>
    <t>CIMENTACIONES SANITARIAS PROT. VERDE LOTES 17,18</t>
  </si>
  <si>
    <t>CIMENTACIONES SANITARIAS PROT. AZUL 15,14</t>
  </si>
  <si>
    <t>0034</t>
  </si>
  <si>
    <t>CIMENTACIONES HIDRAULICAS  PARA 4 LOTES</t>
  </si>
  <si>
    <t>OCTUBRE 22 2025</t>
  </si>
  <si>
    <t>0032</t>
  </si>
  <si>
    <t>0035</t>
  </si>
  <si>
    <t>SACOS</t>
  </si>
  <si>
    <t>CEMENTO</t>
  </si>
  <si>
    <t>OCTUBRE 25 2025</t>
  </si>
  <si>
    <t>0036</t>
  </si>
  <si>
    <t>ENTREGAR PARA EL MIERCOLES 29 DE OCTUBRE 2025</t>
  </si>
  <si>
    <t>0037</t>
  </si>
  <si>
    <t>OCTUBRE 27 2025</t>
  </si>
  <si>
    <t>0038</t>
  </si>
  <si>
    <t>YEE 4 A 2</t>
  </si>
  <si>
    <t>PEGAMENTO OATEY ETIQUETA VERDE</t>
  </si>
  <si>
    <t>0039</t>
  </si>
  <si>
    <t>OCTUBRE 28 2025</t>
  </si>
  <si>
    <t>0040</t>
  </si>
  <si>
    <t>BOTE INTEGRAL GRANDE</t>
  </si>
  <si>
    <t>TABRG11P</t>
  </si>
  <si>
    <t>BOTE INTEGRAL CHICO</t>
  </si>
  <si>
    <t>TABPC011</t>
  </si>
  <si>
    <t>OCTUBRE 29 2025</t>
  </si>
  <si>
    <t>0041</t>
  </si>
  <si>
    <t>CIMBRA DE ESCALERAS  3 LOTES</t>
  </si>
  <si>
    <t>0042</t>
  </si>
  <si>
    <t xml:space="preserve">CIMENTACIONES SANITARIAS </t>
  </si>
  <si>
    <t>0043</t>
  </si>
  <si>
    <t>ENTREPISO</t>
  </si>
  <si>
    <t>CONTRATO 19 VIVIENDAS 11,12,13,14</t>
  </si>
  <si>
    <t>COPLE 1 1/2"</t>
  </si>
  <si>
    <t xml:space="preserve">ENTREPISO </t>
  </si>
  <si>
    <t>COPLE 1"</t>
  </si>
  <si>
    <t>0045</t>
  </si>
  <si>
    <t>OCTUBRE 30 2025</t>
  </si>
  <si>
    <t>0046</t>
  </si>
  <si>
    <t>ENTREPISOS</t>
  </si>
  <si>
    <t xml:space="preserve">COPLE 3/4" </t>
  </si>
  <si>
    <t>NIPLE 1/2" X 4"</t>
  </si>
  <si>
    <t xml:space="preserve">TRAMOS </t>
  </si>
  <si>
    <t>CODO VENTILA CON SALIDA TRASERA 4 A 2</t>
  </si>
  <si>
    <t>0047</t>
  </si>
  <si>
    <t>CIMENTACIONES/ENTREPISO</t>
  </si>
  <si>
    <t>0048</t>
  </si>
  <si>
    <t>NOVIEMBRE 01 2025</t>
  </si>
  <si>
    <t>CASTILLO ELECTROSOLDADO 12-12-4</t>
  </si>
  <si>
    <t>NOVIEMBRE 03 2025</t>
  </si>
  <si>
    <t>0049</t>
  </si>
  <si>
    <t>NOVIEMBRE 04 2025</t>
  </si>
  <si>
    <t>TAPA 2"</t>
  </si>
  <si>
    <t>0050</t>
  </si>
  <si>
    <t>NOVIEMBRE 05 2025</t>
  </si>
  <si>
    <t>0051</t>
  </si>
  <si>
    <t>NOVIEMBRE 13 2025</t>
  </si>
  <si>
    <t>CHALUPA GALVANIZADA 2" X 4"</t>
  </si>
  <si>
    <t>NOVIEMBRE 14 2025</t>
  </si>
  <si>
    <t>0052</t>
  </si>
  <si>
    <t>0053</t>
  </si>
  <si>
    <t>PERMATEX</t>
  </si>
  <si>
    <t>0054</t>
  </si>
  <si>
    <t>ROLLOS</t>
  </si>
  <si>
    <t>MALLA SOLDADA 66-44</t>
  </si>
  <si>
    <t>SE REALIZA COMPRA PARA REPOSICIÓN DE ENVIÓ A OBRAS SOLUM Y TERRA</t>
  </si>
  <si>
    <t>BODEGA</t>
  </si>
  <si>
    <t>CANDADO INDUSTRIAL INTEMPERIE</t>
  </si>
  <si>
    <t>CARTUCHO DE GAS 275 G TRUPPER</t>
  </si>
  <si>
    <t>JUEGOS</t>
  </si>
  <si>
    <t xml:space="preserve">CADENA </t>
  </si>
  <si>
    <t>REALIZAR CORTE EN 2 MTS</t>
  </si>
  <si>
    <t>0054-A</t>
  </si>
  <si>
    <t>0055</t>
  </si>
  <si>
    <t>NOVIEMBRE 18 2025</t>
  </si>
  <si>
    <t>NOVIEMBRE 21 2025</t>
  </si>
  <si>
    <t>0056</t>
  </si>
  <si>
    <t>0057</t>
  </si>
  <si>
    <t>CEMENTO 25 KG</t>
  </si>
  <si>
    <t>PROTOTIPO</t>
  </si>
  <si>
    <t xml:space="preserve">PRIMER NIVEL </t>
  </si>
  <si>
    <t xml:space="preserve">SEGUNDO NIVEL </t>
  </si>
  <si>
    <t>PRETILES Y TINACOS</t>
  </si>
  <si>
    <t>120-VERDE</t>
  </si>
  <si>
    <t>108-AMARILLA</t>
  </si>
  <si>
    <t>NOVIEMBRE 24 2025</t>
  </si>
  <si>
    <t>0058</t>
  </si>
  <si>
    <t>0059</t>
  </si>
  <si>
    <t>NOVIEMBRE 26 2025</t>
  </si>
  <si>
    <t xml:space="preserve">CORTADORA DE METAL DE 14" MARCA DEWALT </t>
  </si>
  <si>
    <t>TAPA 4"</t>
  </si>
  <si>
    <t>NIPLE 1/2" X 5"</t>
  </si>
  <si>
    <t>NIPLE 1/2" X 6"</t>
  </si>
  <si>
    <t>CONECTOR HEMBRA 1/2"</t>
  </si>
  <si>
    <t>CODO 3/4 "X 90</t>
  </si>
  <si>
    <t xml:space="preserve">PUNTAS, COMPLEMENTOS MATERIAL </t>
  </si>
  <si>
    <t>NOVIEMBRE 27 2025</t>
  </si>
  <si>
    <t>0060</t>
  </si>
  <si>
    <t>TRAPEADORES</t>
  </si>
  <si>
    <t>LTS</t>
  </si>
  <si>
    <t>FABULOSO</t>
  </si>
  <si>
    <t>MICROFIBRA</t>
  </si>
  <si>
    <t>GUANTE</t>
  </si>
  <si>
    <t>DICIEMBRE 01 2025</t>
  </si>
  <si>
    <t>MONOMANDO P/PREG 4470E CROMO DICA</t>
  </si>
  <si>
    <t>MONOMANDOS REGADERAS</t>
  </si>
  <si>
    <t>AZYCO</t>
  </si>
  <si>
    <t>0061</t>
  </si>
  <si>
    <t>DICIEMBRE 02 2025</t>
  </si>
  <si>
    <t>0062</t>
  </si>
  <si>
    <t xml:space="preserve">BOILER </t>
  </si>
  <si>
    <t>CONTRATO 35 VIVIENDAS</t>
  </si>
  <si>
    <t>GRUPO SAR</t>
  </si>
  <si>
    <t>0063</t>
  </si>
  <si>
    <t>Calentador de agua ODP-09 OPTIMUS</t>
  </si>
  <si>
    <t xml:space="preserve">TAPON 1/2" </t>
  </si>
  <si>
    <t xml:space="preserve">TAPON 1/2" POLIMEX </t>
  </si>
  <si>
    <t xml:space="preserve">COPLE 2" </t>
  </si>
  <si>
    <t xml:space="preserve">REDUCCIÓN 3/4" A 1/2" </t>
  </si>
  <si>
    <t>TAPON 1"</t>
  </si>
  <si>
    <t>NIPLE GALVANIZADO 1/2" X 4</t>
  </si>
  <si>
    <t>PARA PROCESOS  AZOTEAS Y ENTREPISOS 3 LOTES</t>
  </si>
  <si>
    <t>0064</t>
  </si>
  <si>
    <t>DICIEMBRE 05 2025</t>
  </si>
  <si>
    <t>0065</t>
  </si>
  <si>
    <t>CONTRATO 35  VIVIENDAS</t>
  </si>
  <si>
    <t>CAJAS</t>
  </si>
  <si>
    <t>CABLE TWH CAL. 12 BLANCO</t>
  </si>
  <si>
    <t>CABLE TWH CAL. 12 ROJO</t>
  </si>
  <si>
    <t>0066</t>
  </si>
  <si>
    <t xml:space="preserve">2h </t>
  </si>
  <si>
    <t>DICIEMBRE 11 2025</t>
  </si>
  <si>
    <t>ELECTRO INDUSTRIAL OLIDE</t>
  </si>
  <si>
    <t>BASE PARA WATTHORIMETRO 4 TERMINALES</t>
  </si>
  <si>
    <t>0460562</t>
  </si>
  <si>
    <t>CONECTOR PVC PESADO CONDUIT 1 1/4"</t>
  </si>
  <si>
    <t>0067</t>
  </si>
  <si>
    <t>DICIEMBRE 12 2025</t>
  </si>
  <si>
    <t>0068</t>
  </si>
  <si>
    <t>CUBETA</t>
  </si>
  <si>
    <t>IMPAC 5000 / 22.8 L</t>
  </si>
  <si>
    <t>0069</t>
  </si>
  <si>
    <t xml:space="preserve">CODO 1" </t>
  </si>
  <si>
    <t>TAPON  HEMBRA 1/2"</t>
  </si>
  <si>
    <t>POLIMEX</t>
  </si>
  <si>
    <t>CODO 2 X 90</t>
  </si>
  <si>
    <t>NIPLE 3/4" X 6</t>
  </si>
  <si>
    <t>CODO 1 1/2 X 90</t>
  </si>
  <si>
    <t>PINTURA</t>
  </si>
  <si>
    <t>COMEX</t>
  </si>
  <si>
    <t>CUÑA GRANDE</t>
  </si>
  <si>
    <t>CUÑA CHICA</t>
  </si>
  <si>
    <t>BROCHA 4"</t>
  </si>
  <si>
    <t>BROCHA 2"</t>
  </si>
  <si>
    <t>ACRILASTIC BLANCO</t>
  </si>
  <si>
    <t>CASCOS</t>
  </si>
  <si>
    <t>SIKA GROUT</t>
  </si>
  <si>
    <t>TAPA REALZADA 4 X 4</t>
  </si>
  <si>
    <t>DICIEMBRE 15 2025</t>
  </si>
  <si>
    <t>IMPAC EMULSION FIBRATADA</t>
  </si>
  <si>
    <t>GUANTE DE NITRILO</t>
  </si>
  <si>
    <t>0070</t>
  </si>
  <si>
    <t>0071</t>
  </si>
  <si>
    <t>0072</t>
  </si>
  <si>
    <t>0073</t>
  </si>
  <si>
    <t>DICIEMBRE 16 2025</t>
  </si>
  <si>
    <t>0074</t>
  </si>
  <si>
    <t xml:space="preserve">SACOS  </t>
  </si>
  <si>
    <t>YESO 40 KG DUROMAX</t>
  </si>
  <si>
    <t>0075</t>
  </si>
  <si>
    <t>0076</t>
  </si>
  <si>
    <t>CONCERTINA GALVANIZADA 8MTS</t>
  </si>
  <si>
    <t>REFORZAR BODEGA</t>
  </si>
  <si>
    <t>BARROTE</t>
  </si>
  <si>
    <t>DUELA DE 10</t>
  </si>
  <si>
    <t>AZOTEAS</t>
  </si>
  <si>
    <t>DICIEMBRE 17 2025</t>
  </si>
  <si>
    <t xml:space="preserve">MIGUEL ANGEL ZARAGOZA BARRIOS </t>
  </si>
  <si>
    <t>0077</t>
  </si>
  <si>
    <t>SELLADOR</t>
  </si>
  <si>
    <t xml:space="preserve">PEGAMENTO OATEY </t>
  </si>
  <si>
    <t xml:space="preserve">NIPLE 1/2" X 4" </t>
  </si>
  <si>
    <t xml:space="preserve">COPLE  3/4" </t>
  </si>
  <si>
    <t xml:space="preserve">CODO 1/2" X 90 </t>
  </si>
  <si>
    <t xml:space="preserve">TUBO 1" </t>
  </si>
  <si>
    <t xml:space="preserve">CODO 3/4" X 90 </t>
  </si>
  <si>
    <t xml:space="preserve">TUBO 1 1/2" </t>
  </si>
  <si>
    <t xml:space="preserve">TUBO 2" </t>
  </si>
  <si>
    <t xml:space="preserve">TUBO 4" </t>
  </si>
  <si>
    <t xml:space="preserve">COPLE 1 1/2" </t>
  </si>
  <si>
    <t xml:space="preserve">COPLE 4"  </t>
  </si>
  <si>
    <t xml:space="preserve">YEE  4 A 2 </t>
  </si>
  <si>
    <t xml:space="preserve">CODO  SALIDA TRASERA 4X2 </t>
  </si>
  <si>
    <t xml:space="preserve">CODO 2X90 </t>
  </si>
  <si>
    <t xml:space="preserve">CODO 2X45 </t>
  </si>
  <si>
    <t xml:space="preserve">CODO 4X90 </t>
  </si>
  <si>
    <t>OEV12</t>
  </si>
  <si>
    <t>DICIEMBRE 19 2025</t>
  </si>
  <si>
    <t>0078</t>
  </si>
  <si>
    <t>CONTRATO 18 VIVIENDAS</t>
  </si>
  <si>
    <t>DICIEMBRE 22 2025</t>
  </si>
  <si>
    <t>0079</t>
  </si>
  <si>
    <t>CAJA E INTERIOR PARA CENTRO DE CARGA DE 20 POLOS</t>
  </si>
  <si>
    <t>BTNE320L1R</t>
  </si>
  <si>
    <t>DICIEMBRE 24 2025</t>
  </si>
  <si>
    <t>REQUISICIÓN SEMANA</t>
  </si>
  <si>
    <t>CONTRATO 18 VIVIENDAS 2DA ETAPA</t>
  </si>
  <si>
    <t>ROKA (RAZZIO)</t>
  </si>
  <si>
    <t>CODIGO</t>
  </si>
  <si>
    <t>ING. EDUARDO AVALOS</t>
  </si>
  <si>
    <t>DICIEMBRE 29 2025</t>
  </si>
  <si>
    <t>01</t>
  </si>
  <si>
    <t>CEMENTO SACO 25 KG</t>
  </si>
  <si>
    <t>MONTERO SACO 25 KG</t>
  </si>
  <si>
    <t>DICIEMBRE 30 2025</t>
  </si>
  <si>
    <t xml:space="preserve">BOTE INTEGRAL </t>
  </si>
  <si>
    <t>POLIDUCTO NARANJA 1/2</t>
  </si>
  <si>
    <t>POLIDUCTO NARANJA 3/4</t>
  </si>
  <si>
    <t>ELECTRICA VARIEDADES</t>
  </si>
  <si>
    <t>TUBO 3"</t>
  </si>
  <si>
    <t xml:space="preserve">SUMINISTROS HIDROSANITARIOS </t>
  </si>
  <si>
    <t>TAPON HEMBRA 1/2"</t>
  </si>
  <si>
    <t>CODO 3" X 90</t>
  </si>
  <si>
    <t>TAPON 3"</t>
  </si>
  <si>
    <t>CODO 3" X 45</t>
  </si>
  <si>
    <t>CODO 1 1/2" X 90</t>
  </si>
  <si>
    <t>TAPON 2"</t>
  </si>
  <si>
    <t xml:space="preserve">01 </t>
  </si>
  <si>
    <t>0080</t>
  </si>
  <si>
    <t>ENERO 05 2026</t>
  </si>
  <si>
    <t>02</t>
  </si>
  <si>
    <t>0081</t>
  </si>
  <si>
    <t xml:space="preserve">PERMATEX  </t>
  </si>
  <si>
    <t>TEFLON 3/4"</t>
  </si>
  <si>
    <t>PROCESOS VARIOS</t>
  </si>
  <si>
    <t>PLOMERIA UNIVERSAL DE OCCIDENTE</t>
  </si>
  <si>
    <t>002</t>
  </si>
  <si>
    <t>0082</t>
  </si>
  <si>
    <t>TAPON MACHO 1/2"</t>
  </si>
  <si>
    <t>PEGAMENTO PVC OATEY ETIQUETA VERDE</t>
  </si>
  <si>
    <t>PUNTAS</t>
  </si>
  <si>
    <t>ENERO 07 2026</t>
  </si>
  <si>
    <t xml:space="preserve">BOTE INTEGRAL GRANDE </t>
  </si>
  <si>
    <t>CODO SALIDA TRASERA 4" X 2"</t>
  </si>
  <si>
    <t>CODO 3/4 X 90</t>
  </si>
  <si>
    <t>REDUCCIÓN 1" A 1/2"</t>
  </si>
  <si>
    <t>REDUCCIÓN 3/4" X 1/2"</t>
  </si>
  <si>
    <t>REDUCCIÓN 3/4" A 1"</t>
  </si>
  <si>
    <t>0085</t>
  </si>
  <si>
    <t>0086</t>
  </si>
  <si>
    <t>REDUCCIÓN BUSHING 3/4  - 1/2</t>
  </si>
  <si>
    <t>ENERO 08 2026</t>
  </si>
  <si>
    <t>CHALUPA GALVANIZADA 4X2</t>
  </si>
  <si>
    <t>0087</t>
  </si>
  <si>
    <t>AEROSOL NEGRO</t>
  </si>
  <si>
    <t xml:space="preserve">AEROSOL BLANCO </t>
  </si>
  <si>
    <t>CINTA MASKING TAPE AZUL 1"</t>
  </si>
  <si>
    <t>CASCO CABEL DE PROTECCIÓN AMARILLO</t>
  </si>
  <si>
    <t>SIKAGROUT CONSTRUCTOR SACO 22 KGS</t>
  </si>
  <si>
    <t>LENTE DE POLICARBONATO GRIS</t>
  </si>
  <si>
    <t>AEROSOL COLOR ROJO</t>
  </si>
  <si>
    <t xml:space="preserve">KGS </t>
  </si>
  <si>
    <t>JABON EN POLVO</t>
  </si>
  <si>
    <t xml:space="preserve">PAQUETES </t>
  </si>
  <si>
    <t>PAPEL SANITARIO</t>
  </si>
  <si>
    <t>ENERO 09 2026</t>
  </si>
  <si>
    <t>0088</t>
  </si>
  <si>
    <t>CEMENTO GRIS</t>
  </si>
  <si>
    <t>YESO</t>
  </si>
  <si>
    <t>ENERO 09 2025</t>
  </si>
  <si>
    <t>0089</t>
  </si>
  <si>
    <t>0090</t>
  </si>
  <si>
    <t>0091</t>
  </si>
  <si>
    <t>PUNTAS REGADERA</t>
  </si>
  <si>
    <t xml:space="preserve">PUNTAS  </t>
  </si>
  <si>
    <t xml:space="preserve">TAPON 1 1/2" </t>
  </si>
  <si>
    <t>CODO PIPA HEMBRA  1/2</t>
  </si>
  <si>
    <t xml:space="preserve">SUMINISTRO HIDROSANITARIOS ROKA </t>
  </si>
  <si>
    <t>ENERO 12 2026</t>
  </si>
  <si>
    <t>03</t>
  </si>
  <si>
    <t>0092</t>
  </si>
  <si>
    <t xml:space="preserve"> </t>
  </si>
  <si>
    <t>LOTE  14</t>
  </si>
  <si>
    <t xml:space="preserve">PEGAPISO CREST PLATA </t>
  </si>
  <si>
    <t>0093</t>
  </si>
  <si>
    <t>11,12,13</t>
  </si>
  <si>
    <t>ENERO 16 2026</t>
  </si>
  <si>
    <t>16,15 manzana 4</t>
  </si>
  <si>
    <t>0094</t>
  </si>
  <si>
    <t xml:space="preserve">ROLLOS </t>
  </si>
  <si>
    <t xml:space="preserve"> MALLA DE CONSTRUCCIÓN PERIMETRAL </t>
  </si>
  <si>
    <t>GUANTE DE CARNAZA</t>
  </si>
  <si>
    <t>PARES</t>
  </si>
  <si>
    <t>MORTERO</t>
  </si>
  <si>
    <t xml:space="preserve">ENTREGAR MARTES 20 DE ENERO </t>
  </si>
  <si>
    <t>ENERO 16  2026</t>
  </si>
  <si>
    <t>0095</t>
  </si>
  <si>
    <t xml:space="preserve">ENTREGA INMEDIATA </t>
  </si>
  <si>
    <t>BASES DE MEDICIÓN</t>
  </si>
  <si>
    <t>0096</t>
  </si>
  <si>
    <t>0097</t>
  </si>
  <si>
    <t>0098</t>
  </si>
  <si>
    <t xml:space="preserve">CHALECO DE MALLA </t>
  </si>
  <si>
    <t>CASCO CABEL DE PROTECCIÓN</t>
  </si>
  <si>
    <t>CODO 1 1/2" X 45</t>
  </si>
  <si>
    <t>TAPON 1 1/2</t>
  </si>
  <si>
    <t>ENERO 17 2026</t>
  </si>
  <si>
    <t>ENERO 26 2026</t>
  </si>
  <si>
    <t>05</t>
  </si>
  <si>
    <t>0099</t>
  </si>
  <si>
    <t>CODO SALIDA TRASERA 4X2</t>
  </si>
  <si>
    <t xml:space="preserve">TEE 1/2 </t>
  </si>
  <si>
    <t>CODO 3 X 90</t>
  </si>
  <si>
    <t>VALVULA ESFERA 3/4</t>
  </si>
  <si>
    <t>TAPON 1/2" MACHO</t>
  </si>
  <si>
    <t>TAPON 1/2" HEMBRA</t>
  </si>
  <si>
    <t>ENERO 28 2026</t>
  </si>
  <si>
    <t>0100</t>
  </si>
  <si>
    <t>AZOTEAS, ENTREPISO, PUNTAS</t>
  </si>
  <si>
    <t>04</t>
  </si>
  <si>
    <t>0101</t>
  </si>
  <si>
    <t xml:space="preserve">BOLSAS </t>
  </si>
  <si>
    <t>ESTOPA</t>
  </si>
  <si>
    <t>BROCHA 1"</t>
  </si>
  <si>
    <t>FELPAS  X AZUL</t>
  </si>
  <si>
    <t>0102</t>
  </si>
  <si>
    <t>FLEXI TAPA/TURBO WD-40</t>
  </si>
  <si>
    <t>CUBETAS</t>
  </si>
  <si>
    <t xml:space="preserve">IMPAC EMULSION FIBRATADA </t>
  </si>
  <si>
    <t>ENERO 29 2026</t>
  </si>
  <si>
    <t>ENERO 31 2026</t>
  </si>
  <si>
    <t>MORTERO SACO 25 KG</t>
  </si>
  <si>
    <t>NIVEL 78 VIGA MAGNETICO EMPIRE</t>
  </si>
  <si>
    <t>FEBRERO 03 2026</t>
  </si>
  <si>
    <t>SUMINISTROS HIDROSANITARIOS ROKA</t>
  </si>
  <si>
    <t xml:space="preserve">NIPLE 1/2" X 3 </t>
  </si>
  <si>
    <t>TEE 1/2</t>
  </si>
  <si>
    <t>REDUCCIÓN BUSHIN 1/2 A 1/4</t>
  </si>
  <si>
    <t>VALVULA DE RETENCIÓN VERTICAL</t>
  </si>
  <si>
    <t>MANOMETRO GLICERINA</t>
  </si>
  <si>
    <t>FEBRERO 04 2026</t>
  </si>
  <si>
    <t>06</t>
  </si>
  <si>
    <t>FEBRERO 05 2026</t>
  </si>
  <si>
    <t>PEDRO GONZALEZ</t>
  </si>
  <si>
    <t>LAVADEROS</t>
  </si>
  <si>
    <t>11,12,13,14,15,16</t>
  </si>
  <si>
    <t xml:space="preserve">TIRAS DE CORTE </t>
  </si>
  <si>
    <t>TAPA  3"</t>
  </si>
  <si>
    <t>CONECTOR MACHO 3/4"</t>
  </si>
  <si>
    <t>CONECTOR HEMBRA 3/4"</t>
  </si>
  <si>
    <t>NIPLE 6" X 3/4"</t>
  </si>
  <si>
    <t>TUERCA UNION 3/4"</t>
  </si>
  <si>
    <t>0109</t>
  </si>
  <si>
    <t xml:space="preserve"> FEBREO 06 2026</t>
  </si>
  <si>
    <t>CODO 2 X 45</t>
  </si>
  <si>
    <t>FEBRERO 06 2026</t>
  </si>
  <si>
    <t>NIVELADOR LASER DE 2 LINEAS  TRUPPER</t>
  </si>
  <si>
    <t>0110</t>
  </si>
  <si>
    <t>FEBRERO 07 2026</t>
  </si>
  <si>
    <t>0111</t>
  </si>
  <si>
    <t>FEBRERO 09 2026</t>
  </si>
  <si>
    <t>CLAVIJA USO RUDO</t>
  </si>
  <si>
    <t>CODO 3"X 90</t>
  </si>
  <si>
    <t xml:space="preserve">PUNTAS, AZOTEA </t>
  </si>
  <si>
    <t>0112</t>
  </si>
  <si>
    <t>JULIO 23 2025</t>
  </si>
  <si>
    <t>INSTALACIÓN CUADROS DE MEDICIÓN</t>
  </si>
  <si>
    <t>VALVULA SHECK 3/4" VERTICAL</t>
  </si>
  <si>
    <t>VALVULA ESFERA 3/4"</t>
  </si>
  <si>
    <t>CODO PIPA 3/4"</t>
  </si>
  <si>
    <t>NIPLE 8" X 3/4"</t>
  </si>
  <si>
    <t>CODO PIPA 1/2"</t>
  </si>
  <si>
    <t>CONTRATO 19 VIVIENDAS 11,12,13, 14,15,16 MANZ 06</t>
  </si>
  <si>
    <t>SEPTIEMBRE 17 2025</t>
  </si>
  <si>
    <t>PARA PINTAR</t>
  </si>
  <si>
    <t xml:space="preserve">CUBETAS </t>
  </si>
  <si>
    <t>JICAMA PROMIL</t>
  </si>
  <si>
    <t>LIJAS NEGRAS 150</t>
  </si>
  <si>
    <t xml:space="preserve">MANERAL </t>
  </si>
  <si>
    <t>MALI MODIFICADO</t>
  </si>
  <si>
    <t>MANERAL 4"</t>
  </si>
  <si>
    <t>ING, GUSTAVO DAVID</t>
  </si>
  <si>
    <t>CONTRATO 22 VIVIENDAS 1ERA Y 2DA ETAPA</t>
  </si>
  <si>
    <t>LOCAL</t>
  </si>
  <si>
    <t>GUANTES</t>
  </si>
  <si>
    <t>ROLLO SANITARIO</t>
  </si>
  <si>
    <t>CLORO</t>
  </si>
  <si>
    <t>FIBRA VERDE</t>
  </si>
  <si>
    <t>KG</t>
  </si>
  <si>
    <t>JABON</t>
  </si>
  <si>
    <t>07</t>
  </si>
  <si>
    <t>0113</t>
  </si>
  <si>
    <t>FEBRERO 11 2026</t>
  </si>
  <si>
    <t>COLADERA PARA CHAROLA DE BAÑO</t>
  </si>
  <si>
    <t>TODO PARA EL PLOMERO</t>
  </si>
  <si>
    <t>COLADERA COFLEX PC-303</t>
  </si>
  <si>
    <t>0114</t>
  </si>
  <si>
    <t>0115</t>
  </si>
  <si>
    <t>0116</t>
  </si>
  <si>
    <t>3 lotes 19 viviendas</t>
  </si>
  <si>
    <t>ING. BRAYAN AQUINO</t>
  </si>
  <si>
    <t>CHALECO DE SEGURIDAD CON CINTAS REFLEJANTES</t>
  </si>
  <si>
    <t>COLOR NARANJA CHA200N</t>
  </si>
  <si>
    <t>0117</t>
  </si>
  <si>
    <t>CUADROS DE MEDICIÓN</t>
  </si>
  <si>
    <t>VALVULA ESFERA 1/2"</t>
  </si>
  <si>
    <t>TUERCA UNIÓN 1/2"</t>
  </si>
  <si>
    <t>REDUCCIÓN BUSHING 1/2"</t>
  </si>
  <si>
    <t>TUBO  1/2"</t>
  </si>
  <si>
    <t>CODO  1/2" x 90</t>
  </si>
  <si>
    <t>CONECTOR MACHO  1/2"</t>
  </si>
  <si>
    <t>NIPLE 4" X  1/2"</t>
  </si>
  <si>
    <t>NIPLE 3" X  1/2"</t>
  </si>
  <si>
    <t>PINTURA Y COMPLEMENTO</t>
  </si>
  <si>
    <t>PINTURA MALI MODIFICADA</t>
  </si>
  <si>
    <t>MANERAL REFORZADO</t>
  </si>
  <si>
    <t>FEBRERO 12 2026</t>
  </si>
  <si>
    <t>0118</t>
  </si>
  <si>
    <t>0119</t>
  </si>
  <si>
    <t>0120</t>
  </si>
  <si>
    <t>FEBRERO 16  2026</t>
  </si>
  <si>
    <t>08</t>
  </si>
  <si>
    <t>YESO SACO 40 KG</t>
  </si>
  <si>
    <t>FEBRERO 17 2026</t>
  </si>
  <si>
    <t>0121</t>
  </si>
  <si>
    <t>AZULEJO MARTEL GRIS 30X60</t>
  </si>
  <si>
    <t>0122</t>
  </si>
  <si>
    <t>0123</t>
  </si>
  <si>
    <t>NIADHEAZUL PEGAAZULEJO SACO 20 KG BCO</t>
  </si>
  <si>
    <t>JUNTEADOR SIN ARENA BOQUICHAMP GRIS PERLA</t>
  </si>
  <si>
    <t>FEBRERO 18 2026</t>
  </si>
  <si>
    <t>0124</t>
  </si>
  <si>
    <t>DISCO DIAM CONTINUO</t>
  </si>
  <si>
    <t>IMPAC EMULSION FIBRATADA0</t>
  </si>
  <si>
    <t>MARCO PARA SEGUETA STANLEY</t>
  </si>
  <si>
    <t>JGOS</t>
  </si>
  <si>
    <t>FEBRERO 26 2026</t>
  </si>
  <si>
    <t>09</t>
  </si>
  <si>
    <t>0125</t>
  </si>
  <si>
    <t>MAZ</t>
  </si>
  <si>
    <t>LIJA 80 ROJA</t>
  </si>
  <si>
    <t>FELPA 4"</t>
  </si>
  <si>
    <t>FEBRERO 27 2026</t>
  </si>
  <si>
    <t>0126</t>
  </si>
  <si>
    <t>0127</t>
  </si>
  <si>
    <t>PINTURA ESMALTE NEGRA BRILLOSA</t>
  </si>
  <si>
    <t>LIC. MZ</t>
  </si>
  <si>
    <t>0128</t>
  </si>
  <si>
    <t>CONTRATO  19 VIVIENDAS</t>
  </si>
  <si>
    <t>DID</t>
  </si>
  <si>
    <t>FELPA R</t>
  </si>
  <si>
    <t>MINI RODILLO 4"</t>
  </si>
  <si>
    <t>PAQUETE</t>
  </si>
  <si>
    <t>PLASTICO PROTECTOR</t>
  </si>
  <si>
    <t>TAPA 3"</t>
  </si>
  <si>
    <t>TUBOS 3"</t>
  </si>
  <si>
    <t xml:space="preserve">CHUPON ANGER </t>
  </si>
  <si>
    <t>SOL-419</t>
  </si>
  <si>
    <t>GLAMOUROSO</t>
  </si>
  <si>
    <t>MARZO 02 2026</t>
  </si>
  <si>
    <t xml:space="preserve">LTS  </t>
  </si>
  <si>
    <t>SARRIGEL</t>
  </si>
  <si>
    <t>ESCOBA DURA PARA LIMPIEZA GRUESA</t>
  </si>
  <si>
    <t>0129</t>
  </si>
  <si>
    <t>0130</t>
  </si>
  <si>
    <t>0131</t>
  </si>
  <si>
    <t>0132</t>
  </si>
  <si>
    <t>0133</t>
  </si>
  <si>
    <t>ELECTRICO AZOTEA</t>
  </si>
  <si>
    <t>PROMIL BLANCA</t>
  </si>
  <si>
    <t>MARZO 04 2026</t>
  </si>
  <si>
    <t>0134</t>
  </si>
  <si>
    <t>ENTREGAR LUNES 09 MARZO</t>
  </si>
  <si>
    <t>BOLSAS</t>
  </si>
  <si>
    <t>SEPARADOR 3 MM</t>
  </si>
  <si>
    <t>MARZO 09 2026</t>
  </si>
  <si>
    <t>0135</t>
  </si>
  <si>
    <t>OBRA SOLUM</t>
  </si>
  <si>
    <t>COMPLEMENTO PROCESOS</t>
  </si>
  <si>
    <t>NIPLE TERMINAL 3/8 A 1/2 HEMBRA</t>
  </si>
  <si>
    <t>TUERCA CONICA  3/8"</t>
  </si>
  <si>
    <t>ROLLO DE TUBO FLEX 3/8</t>
  </si>
  <si>
    <t>NIPLE TERMINAL 3/8X3/8</t>
  </si>
  <si>
    <t>MARZO 10 2026</t>
  </si>
  <si>
    <t>0136</t>
  </si>
  <si>
    <t>0137</t>
  </si>
  <si>
    <t>PARA PVC</t>
  </si>
  <si>
    <t>CODO 3 X 45</t>
  </si>
  <si>
    <t>YEE 4"</t>
  </si>
  <si>
    <t xml:space="preserve"> YEE 4 A 2</t>
  </si>
  <si>
    <t>CODO 4X90</t>
  </si>
  <si>
    <t xml:space="preserve">SOLICITUD DE MATERIAL </t>
  </si>
  <si>
    <t>MARZO 17 2026</t>
  </si>
  <si>
    <t xml:space="preserve">MATERIAL: </t>
  </si>
  <si>
    <t>MONOMANDO REGADERA</t>
  </si>
  <si>
    <t>ENTREGA INMEDIATA</t>
  </si>
  <si>
    <t>0138</t>
  </si>
  <si>
    <t>0139</t>
  </si>
  <si>
    <t>MARZO 18 2026</t>
  </si>
  <si>
    <t>CABLE THW - 12 COLOR VERDE</t>
  </si>
  <si>
    <t>CABLE THW - 12 COLOR BLANCO</t>
  </si>
  <si>
    <t>CABLE THW - 12 COLOR ROJO</t>
  </si>
  <si>
    <t>CABLE THW - 14 COLOR ROJO</t>
  </si>
  <si>
    <t>CABLE THW - 14 COLOR VERDE</t>
  </si>
  <si>
    <t>CABLE THW - 14 COLOR BLANCO</t>
  </si>
  <si>
    <t>0140</t>
  </si>
  <si>
    <t>CABLE 8  DESNUDO</t>
  </si>
  <si>
    <t xml:space="preserve"> CONTRATO 19 VIVIENDAS 11,12,19</t>
  </si>
  <si>
    <t>ORDEN DE COMPRA N° 275</t>
  </si>
  <si>
    <t>JUNIO 28 2024</t>
  </si>
  <si>
    <t>CRASSA</t>
  </si>
  <si>
    <t>CAELI</t>
  </si>
  <si>
    <t>MONT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</si>
  <si>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</si>
  <si>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</si>
  <si>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</si>
  <si>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</si>
  <si>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</si>
  <si>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</si>
  <si>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</si>
  <si>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</si>
  <si>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</si>
  <si>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</si>
  <si>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</si>
  <si>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</si>
  <si>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</si>
  <si>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PROVEEDOR</t>
  </si>
  <si>
    <t>x</t>
  </si>
  <si>
    <t>c</t>
  </si>
  <si>
    <t>CRASSA 13</t>
  </si>
  <si>
    <t>MONT 9</t>
  </si>
  <si>
    <t>CANT</t>
  </si>
  <si>
    <t>UNIDAD</t>
  </si>
  <si>
    <t>COLOR</t>
  </si>
  <si>
    <t>IMAGEN</t>
  </si>
  <si>
    <t>P.U</t>
  </si>
  <si>
    <t>PZ</t>
  </si>
  <si>
    <t>PLACA DE 1 MÓDULO CON CHASIS DE RESINA, COLOR BLANCO</t>
  </si>
  <si>
    <t>E5N1PTL</t>
  </si>
  <si>
    <t>BLANCO</t>
  </si>
  <si>
    <t>PLACA DE 2 MÓDULOS CON CHASIS DE RESINA, COLOR BLANCO</t>
  </si>
  <si>
    <t>E5N2PTL</t>
  </si>
  <si>
    <t>PLACA DE 3 MÓDULOS CON CHASIS DE RESINA, COLOR BLANCO</t>
  </si>
  <si>
    <t>E5N3PTL</t>
  </si>
  <si>
    <t>INTERRUPTOR SENCILLO 16AX, 127-277V~, 1 MÓD.</t>
  </si>
  <si>
    <t>E2001PTL</t>
  </si>
  <si>
    <t>INTERRUPTOR 3 VÍAS 16AX, 127-277V~, 1 MÓD. / APAGADOR ESCALERA</t>
  </si>
  <si>
    <t>E2003PTL</t>
  </si>
  <si>
    <t>PULSADOR 10A, 127-277V~, 1 MÓD.</t>
  </si>
  <si>
    <t>E2005PTL</t>
  </si>
  <si>
    <t>TOMACORRIENTE 2P+T CON PROTECCIÓN INFANTIL, 15A, 127-250V~, 1 MÓD. / CONTACTO SENCILLO</t>
  </si>
  <si>
    <t>E2023PTL</t>
  </si>
  <si>
    <t>TOMACORRIENTE DÚPLEX 2P+T CON PROTECCIÓN INFANTIL, 15A, 127-250V~, PLACA BLANCA/ CONTACTO DUPLEX</t>
  </si>
  <si>
    <t>E6028NPTL</t>
  </si>
  <si>
    <t>TOMA DE TELÉFONO 4 HILOS, 1 MÓD.</t>
  </si>
  <si>
    <t>E2082/11PTL</t>
  </si>
  <si>
    <t>TOMA DE T.V. 1 MÓD.</t>
  </si>
  <si>
    <t>E2E52PTL</t>
  </si>
  <si>
    <t>ZUMBADOR 127V~, 1 MÓD.</t>
  </si>
  <si>
    <t>E2046PTL</t>
  </si>
  <si>
    <t>TOMA DE CORRIENTE DUPLEX 2P+T 15 A 127 V~ BLANCO / INTERPERIE</t>
  </si>
  <si>
    <t>3232-W</t>
  </si>
  <si>
    <t>TAPA HORIZONTAL DUPLEX GRIS PARA INTEMPERIE</t>
  </si>
  <si>
    <t>CA8-GH</t>
  </si>
  <si>
    <t>GRIS</t>
  </si>
  <si>
    <t>PORTALÁMPARA PARA FOCO TRADICIONAL</t>
  </si>
  <si>
    <t>P21BN</t>
  </si>
  <si>
    <t>VARILLA</t>
  </si>
  <si>
    <t>ExTRACTOR</t>
  </si>
  <si>
    <t>LAMPARA GDE</t>
  </si>
  <si>
    <t>INTERRUPTOR TERMOMAGNÉTICO    1X10A, 120/240 V ~, 10 KA, MONTAJE ENCHUFABLE (PRECIO APLICA PARA TODOS LOS AMPERAJES EN TERMOMAGNETICOS DE UN POLO)</t>
  </si>
  <si>
    <t>BTN1/…</t>
  </si>
  <si>
    <t>NEGRO</t>
  </si>
  <si>
    <t>INTERRUPTOR TERMOMAGNÉTICO    2X10A, 120/240 V ~, 10 KA, MONTAJE ENCHUFABLE (PRECIO APLICA PARA TODOS LOS AMPERAJES EN TERMOMAGNETICOS DE DOS POLOS)</t>
  </si>
  <si>
    <t>BTN2/...</t>
  </si>
  <si>
    <t>CENTRO DE CARGA DE 2 POLOS, 50 A,120/240 V ~,1F-3H, 10 KA, PARA EMPOTRAR (USO DOMÉSTICO)</t>
  </si>
  <si>
    <t>BTN/2EN</t>
  </si>
  <si>
    <t>CENTRO DE CARGA DE 4 POLOS, 60 A,120/240 V ~,1F-3H, 10 KA, PARA EMPOTRAR (USO DOMÉSTICO)</t>
  </si>
  <si>
    <t>BTN/4EN</t>
  </si>
  <si>
    <t>CENTRO DE CARGA DE 8 POLOS, 100 A,120/240 V ~,1F-3H, 10 KA, PARA EMPOTRAR (USO DOMÉSTICO)</t>
  </si>
  <si>
    <t>BTN/8EN</t>
  </si>
  <si>
    <t>CAJA E INTERIOR PARA CENTRO DE CARGA DE 12 POLOS, ZAPATAS PRINCIPALES 125 A, 240/120V~,1F-3H, 10 KA</t>
  </si>
  <si>
    <t>BTNE312L1R</t>
  </si>
  <si>
    <t>FRENTE PARA CENTRO DE CARGA DE 12 POLOS.</t>
  </si>
  <si>
    <t>BTC12RE</t>
  </si>
  <si>
    <t>CAJA E INTERIOR PARA CENTRO DE CARGA DE 20 POLOS, ZAPATAS PRINCIPALES 125 A, 240/120V~,1F-3H, 10 KA</t>
  </si>
  <si>
    <t>FRENTE PARA CENTRO DE CARGA DE 20 POLOS.</t>
  </si>
  <si>
    <t>BTC20RE</t>
  </si>
  <si>
    <t>CAJA E INTERIOR PARA CENTRO DE CARGA DE 30 POLOS, ZAPATAS PRINCIPALES 200 A, 240/120V~,1F-3H, 10 KA, ENCHUFABLE.</t>
  </si>
  <si>
    <t>BTNE330L1R</t>
  </si>
  <si>
    <t>FRENTE PARA CENTRO DE CARGA DE 30 POLOS DE EMPOTRAR.</t>
  </si>
  <si>
    <t>BTC30Z/RE</t>
  </si>
  <si>
    <t>PLACA DE 3 MÓDULOS COLOR BLANCA, CON PERFILES LATERALES COLOR LUNA</t>
  </si>
  <si>
    <t>E5N3LNPTL</t>
  </si>
  <si>
    <t>BLANCO / GRIS</t>
  </si>
  <si>
    <t>MÓDULO CIEGO</t>
  </si>
  <si>
    <t>E2000PTL</t>
  </si>
  <si>
    <t>TOMACORRIENTE 2P+T CON PROTECCIÓN INFANTIL, 15A, 127-250V~, 1 MÓD.</t>
  </si>
  <si>
    <t>TOMACORRIENTE DÚPLEX 2P+T CON PROTECCIÓN INFANTIL, 15A, 127-250V~, PLACA LUNA</t>
  </si>
  <si>
    <t>E6028NLNPTL</t>
  </si>
  <si>
    <t>TOMACORRIENTE DÚPLEX 2P+T + ICFT CON PROTECCIÓN INFANTIL, 15A, 127-250V~, PLACA BLANCA</t>
  </si>
  <si>
    <t>E6028GFG6PTL</t>
  </si>
  <si>
    <t>TOMACORRIENTE DÚPLEX 2P+T + 2 USB 3.1A CON PROTECCIÓN INFANTIL, 15A, 127-250V~, PLACA BLANCA</t>
  </si>
  <si>
    <t>E6028NUSBPTL</t>
  </si>
  <si>
    <t>TOMA DE CORRIENTE DUPLEX 2P+T 15 A 127 V~ MARFIL</t>
  </si>
  <si>
    <t>3232-I</t>
  </si>
  <si>
    <t>MARFIL</t>
  </si>
  <si>
    <t>QUINTA TERMINAL</t>
  </si>
  <si>
    <t>PASTILLAS TERMICAS 1X20</t>
  </si>
  <si>
    <t>BTN1/20</t>
  </si>
  <si>
    <t>PASTILLAS TERMICAS 2 X40</t>
  </si>
  <si>
    <t>TOMACORRIENTE DUPLEX  2P+T CON , 15A, 127-250V~, 1 MÓD. / CONTACTO SENCILLO</t>
  </si>
  <si>
    <t>TOMACORRIENTE DÚPLEX 2P+T CON FALLA TIERRA, 15A, 127-250V~, PLACA BLANCA/ CONTACTO DUPLEX</t>
  </si>
  <si>
    <t xml:space="preserve">PLACA CIEGA </t>
  </si>
  <si>
    <t>E5N0PTL</t>
  </si>
  <si>
    <t>QUINZAÑOS</t>
  </si>
  <si>
    <t>MARZO 20 2026</t>
  </si>
  <si>
    <t>0141</t>
  </si>
  <si>
    <t>0142</t>
  </si>
  <si>
    <t>Tubo de 4"</t>
  </si>
  <si>
    <t xml:space="preserve">Codo 4"x 45° </t>
  </si>
  <si>
    <t>0143</t>
  </si>
  <si>
    <t>BCA8-GH</t>
  </si>
  <si>
    <t>TIRATRIM  ALUMINIO  L plata mate</t>
  </si>
  <si>
    <t>0145</t>
  </si>
  <si>
    <t>MARZO 23 2026</t>
  </si>
  <si>
    <t>0146</t>
  </si>
  <si>
    <t>0147</t>
  </si>
  <si>
    <t>NIPLE 3 X 3/4</t>
  </si>
  <si>
    <t>NIPLE 2 X 3/4</t>
  </si>
  <si>
    <t>NIPLE 4 X 3/4</t>
  </si>
  <si>
    <t>CODO 4 X 45</t>
  </si>
  <si>
    <t>CHUPON ANGER</t>
  </si>
  <si>
    <t>MARZO 24 2026</t>
  </si>
  <si>
    <t>FELPA CORRUGADA X AZUL</t>
  </si>
  <si>
    <t>PERMATEK</t>
  </si>
  <si>
    <t>0148</t>
  </si>
  <si>
    <t>CURVA CONDUIT 3/4"</t>
  </si>
  <si>
    <t>0149</t>
  </si>
  <si>
    <t>0150</t>
  </si>
  <si>
    <t>RALUX</t>
  </si>
  <si>
    <t>LUMINARIA 5W  LUZ CALIDA</t>
  </si>
  <si>
    <t>TL-6005.B30</t>
  </si>
  <si>
    <t>AD-013-65K</t>
  </si>
  <si>
    <t>SPOT LED 12W. 160MMX125MMX35MM luz calida</t>
  </si>
  <si>
    <t>0151</t>
  </si>
  <si>
    <t xml:space="preserve">LLAVE CON ROSCA PARA MANGUERA </t>
  </si>
  <si>
    <t>RUG-21-13</t>
  </si>
  <si>
    <t>MANZ. 6  - 11,12,13,14 / MANZ. 5 - 09,10,11</t>
  </si>
  <si>
    <t>0152</t>
  </si>
  <si>
    <t>TINACOS</t>
  </si>
  <si>
    <t>TINACO ROTOPLAST 1,100 LTS BEIGE 500478</t>
  </si>
  <si>
    <t>0153</t>
  </si>
  <si>
    <t>CONTRATO 19 VIVIENDAS 11,12,13,20,19,18</t>
  </si>
  <si>
    <t>KITS</t>
  </si>
  <si>
    <t>PARA INSTALACIÓN WC</t>
  </si>
  <si>
    <t>COFLEX PS-C250</t>
  </si>
  <si>
    <t xml:space="preserve">PARA LAVABO </t>
  </si>
  <si>
    <t>COFLEX PS-C152</t>
  </si>
  <si>
    <t xml:space="preserve">LLAVE ANGULAR </t>
  </si>
  <si>
    <t>IP-100</t>
  </si>
  <si>
    <t>11,12,13 manz 6 / 20,19,18 manz 5</t>
  </si>
  <si>
    <t>MARZO 25 2026</t>
  </si>
  <si>
    <t>0154</t>
  </si>
  <si>
    <t xml:space="preserve">GRIFERIA </t>
  </si>
  <si>
    <t>SANITARIO UNA PIEZA MOD. VENUS MARCA CASTEL</t>
  </si>
  <si>
    <t>Manz. 6 11,12,13/ Manz. 5 20,19</t>
  </si>
  <si>
    <t>MARZO 26 2026</t>
  </si>
  <si>
    <t>0155</t>
  </si>
  <si>
    <t>0156</t>
  </si>
  <si>
    <t>VALVULA SHECK 1/2"</t>
  </si>
  <si>
    <t>TUERCA UNION GALVANIZADA 1/2"</t>
  </si>
  <si>
    <t>TEE GALVANIZADA 1/2"</t>
  </si>
  <si>
    <t>TUBO GALVANIZADO 1/2</t>
  </si>
  <si>
    <t>CONECTOR MACHO 1/2" TUBO PLUS</t>
  </si>
  <si>
    <t>NIPLE GALVANIZADO 2" X 1/2"</t>
  </si>
  <si>
    <t>NIPLE GALVANIZADO 4" X 1/2"</t>
  </si>
  <si>
    <t>NIPLE GALVANIZADO 3" X 1/2"</t>
  </si>
  <si>
    <t>CONTRATO 19  VIVIENDAS 11,12,13,20,19,18</t>
  </si>
  <si>
    <t>MARZO 27 2026</t>
  </si>
  <si>
    <t>COCHERAS</t>
  </si>
  <si>
    <t>0157</t>
  </si>
  <si>
    <t>0158</t>
  </si>
  <si>
    <t xml:space="preserve">COPLE 1/2" </t>
  </si>
  <si>
    <t>NIPLE CUERDA CORRIDA 1/2"</t>
  </si>
  <si>
    <t>CODO 4" X 90°</t>
  </si>
  <si>
    <t xml:space="preserve">CODO PIPA1/2" macho </t>
  </si>
  <si>
    <t>MARZO 30 2026</t>
  </si>
  <si>
    <t>0159</t>
  </si>
  <si>
    <t>ABRIL 06 2026</t>
  </si>
  <si>
    <t>0160</t>
  </si>
  <si>
    <t>0161</t>
  </si>
  <si>
    <t xml:space="preserve">PZAS </t>
  </si>
  <si>
    <t>0162</t>
  </si>
  <si>
    <t>0163</t>
  </si>
  <si>
    <t xml:space="preserve">CONECTOR MACHO 1/2" </t>
  </si>
  <si>
    <t>CONECTOR MACHO 1"</t>
  </si>
  <si>
    <t>CINTA TEFLON GARLOCK 3/4"</t>
  </si>
  <si>
    <t>MORTERO  SACO 50 KG</t>
  </si>
  <si>
    <t>CEMENTO SACO DE 25 KG</t>
  </si>
  <si>
    <t>BTICINO LINEA MODUS COLOR BLANCO</t>
  </si>
  <si>
    <t>0164</t>
  </si>
  <si>
    <t>0165</t>
  </si>
  <si>
    <t>0166</t>
  </si>
  <si>
    <t>0167</t>
  </si>
  <si>
    <t xml:space="preserve"> CONTRATO 19 VIVIENDAS  18, 17 manz 5 / 16 manz 6</t>
  </si>
  <si>
    <t xml:space="preserve"> CONTRATO 19 VIVIENDAS  15 manz 6 / 19, 20 manz 5</t>
  </si>
  <si>
    <t>MAZB</t>
  </si>
  <si>
    <t xml:space="preserve"> CONTRATO 19 VIVIENDAS  18,17 MANZ 5/ 13,14 MANZ 6</t>
  </si>
  <si>
    <t xml:space="preserve"> CONTRATO 19 VIVIENDAS  16,15 MANZ 6 / 13,14 MANZ 6</t>
  </si>
  <si>
    <t>0168</t>
  </si>
  <si>
    <t>0169</t>
  </si>
  <si>
    <t>DEMING</t>
  </si>
  <si>
    <t>06, 09 MANZ 4</t>
  </si>
  <si>
    <t>0170</t>
  </si>
  <si>
    <t>0171</t>
  </si>
  <si>
    <t>CONTRATO 19 VIVIENDAS 14,15,16,17 MANZ6 17,15 MANZ 5</t>
  </si>
  <si>
    <t>0172</t>
  </si>
  <si>
    <t>ESCOBA DURA PARA LIMPIEZA FINA</t>
  </si>
  <si>
    <t>MICROFIBRA PARA LIMPIAR</t>
  </si>
  <si>
    <t>TRAPEADOR</t>
  </si>
  <si>
    <t>FIBRA NEGRA</t>
  </si>
  <si>
    <t>BOLSA NEGRA</t>
  </si>
  <si>
    <t>THINER</t>
  </si>
  <si>
    <t>Adhesivo Cerámico ADH Económico Viviendero Perdura Gris 20 Kg</t>
  </si>
  <si>
    <t>0173</t>
  </si>
  <si>
    <t>ABRIL 13 2026</t>
  </si>
  <si>
    <t>0174</t>
  </si>
  <si>
    <t>ABRIL 14 2026</t>
  </si>
  <si>
    <t>0175</t>
  </si>
  <si>
    <t>ABRIL 15 2026</t>
  </si>
  <si>
    <t>0176</t>
  </si>
  <si>
    <t>ADAPTADOR BRONCE (INSERTIK) 1/2"</t>
  </si>
  <si>
    <t>AA4013</t>
  </si>
  <si>
    <t>NIPLE 1/2" X 8"</t>
  </si>
  <si>
    <t>0177</t>
  </si>
  <si>
    <t>0178</t>
  </si>
  <si>
    <t>PASTILLAS PARA CENTRO DE CARGA</t>
  </si>
  <si>
    <t>0179</t>
  </si>
  <si>
    <t>INTERRUPTOR TERMOMAGNETICO 2 X 50</t>
  </si>
  <si>
    <t>INTERRUPTOR TERMOMAGNETICO 1 X 20</t>
  </si>
  <si>
    <t>INTERRUPTOR TERMOMAGNETICO 1 X 15</t>
  </si>
  <si>
    <t>PATIOS</t>
  </si>
  <si>
    <t>SUMINISTROS ROKA</t>
  </si>
  <si>
    <t>CONTRATO 19 VIVIENDAS 14,15,16,17 manz 6 /18,17,15 manz 5</t>
  </si>
  <si>
    <t>0180</t>
  </si>
  <si>
    <t>0181</t>
  </si>
  <si>
    <t>0182</t>
  </si>
  <si>
    <t>CABLE THW - 8 COLOR ROJO</t>
  </si>
  <si>
    <t>CABLE THW - 10 COLOR VERDE</t>
  </si>
  <si>
    <t>ACOMETIDAS</t>
  </si>
  <si>
    <t xml:space="preserve">CERRADURA DE MANIJA MOD. FRESNO TUBULAR PARA BAÑO </t>
  </si>
  <si>
    <t>COD. 89117</t>
  </si>
  <si>
    <t>CERRADURA DE MANIJA MOD. FRESNO TUBULAR PARA RECAMARA</t>
  </si>
  <si>
    <t>COD. 89115</t>
  </si>
  <si>
    <t>COMBO CASTELLI LL-M NS</t>
  </si>
  <si>
    <t>COD. 89080</t>
  </si>
  <si>
    <t>ABRIL 17 2026</t>
  </si>
  <si>
    <t xml:space="preserve"> CONTRATO 19 VIVIENDAS </t>
  </si>
  <si>
    <t xml:space="preserve"> CONTRATO 19 VIVIENDAS  17,18 manz 6</t>
  </si>
  <si>
    <t xml:space="preserve"> CONTRATO 19 VIVIENDAS  15,14 manz 5</t>
  </si>
  <si>
    <t>E6028NPTLS</t>
  </si>
  <si>
    <t>0183</t>
  </si>
  <si>
    <t>0184</t>
  </si>
  <si>
    <t>0185</t>
  </si>
  <si>
    <t>0186</t>
  </si>
  <si>
    <t>ABRIL 21 2026</t>
  </si>
  <si>
    <t>CURVA GALVANIZADA 3/4</t>
  </si>
  <si>
    <t>0187</t>
  </si>
  <si>
    <t xml:space="preserve">LAVABO MACAU </t>
  </si>
  <si>
    <t>CONTRA P/LAV C/REB 4206CP CROMO DICA</t>
  </si>
  <si>
    <t>MEDIO CESPOL P/LAV 219 LATON URREA</t>
  </si>
  <si>
    <t>MONOMANDO PARA LAV 4459 CROMO DICA</t>
  </si>
  <si>
    <t>CONTRATO 19 VIVIENDAS manz. 5 lotes 19 y 20</t>
  </si>
  <si>
    <t>CONTRATO 19 VIVIENDAS manz.6 lotes 11 y 12</t>
  </si>
  <si>
    <t>0188</t>
  </si>
  <si>
    <t>0189</t>
  </si>
  <si>
    <t>0190</t>
  </si>
  <si>
    <t>JUNTEADOR SIN ARENA BOQUICHAMP GRIS Plata</t>
  </si>
  <si>
    <t>BRAZO P/ REG RED C/CHAP 4550 BRR 40 CMS CROMO DICA</t>
  </si>
  <si>
    <t>REGADERA RED 4538 R CROMO DICA</t>
  </si>
  <si>
    <t>JGO DE ACCESORIOS 1001CL URREA</t>
  </si>
  <si>
    <t>PORTA ROLLO LIA</t>
  </si>
  <si>
    <t>702CL</t>
  </si>
  <si>
    <t xml:space="preserve">INTERRUPTOR TERMOMAGNETICO 1X20 </t>
  </si>
  <si>
    <t>BBTN1/20</t>
  </si>
  <si>
    <t>ABRIL 22 2026</t>
  </si>
  <si>
    <t>0191</t>
  </si>
  <si>
    <t>0192</t>
  </si>
  <si>
    <t>GANCHO LIA</t>
  </si>
  <si>
    <t>703CL</t>
  </si>
  <si>
    <t>CONTRATO 19 viviendas 11,12 MANZ 6 /19, 20 MANZ 5</t>
  </si>
  <si>
    <t>CINTA TEFLON 3/4 GARLOCK</t>
  </si>
  <si>
    <t>VALVULA ESFERA ROSCABLE 3/4</t>
  </si>
  <si>
    <t xml:space="preserve">COPLE  1/2" </t>
  </si>
  <si>
    <t>VALVULA SHECK VERTICAL 3/4</t>
  </si>
  <si>
    <t>0193</t>
  </si>
  <si>
    <t>MAZ B</t>
  </si>
  <si>
    <t>TANQUE ESTACIONARIO 120 LTS CYTSA</t>
  </si>
  <si>
    <t>ABRIL 23 2026</t>
  </si>
  <si>
    <t>0194</t>
  </si>
  <si>
    <t>GRUPO BAZAN</t>
  </si>
  <si>
    <t>CONECTOR HEMBRA 1"</t>
  </si>
  <si>
    <t>NIPLE TERMINAL 3X8" X 3/8"</t>
  </si>
  <si>
    <t>NIPLE TERMINAL 3/8" MACHO A 1/2" MACHO</t>
  </si>
  <si>
    <t xml:space="preserve">TUBO FLEX </t>
  </si>
  <si>
    <t>ROLLO</t>
  </si>
  <si>
    <t>tanque estacionario</t>
  </si>
  <si>
    <t>tinacos</t>
  </si>
  <si>
    <t>ABRIL 27 2026</t>
  </si>
  <si>
    <t>0195</t>
  </si>
  <si>
    <t>VARILLA COOPER</t>
  </si>
  <si>
    <t>CONECTOR DE VARILLA</t>
  </si>
  <si>
    <t>TAPA DE CENTRO DE CARGA</t>
  </si>
  <si>
    <t xml:space="preserve">VARILLA DE COBRE 3.00 X 5/8 </t>
  </si>
  <si>
    <t>CONECTOR PARA VARILLA</t>
  </si>
  <si>
    <t>TAPA PARA CENTRO DE CARGA 20 CIRCUITOS</t>
  </si>
  <si>
    <t>ABRIL 28 2026</t>
  </si>
  <si>
    <t>lote 12 manzana 6</t>
  </si>
  <si>
    <t>Lotes 18,17,15 y 14 manzana 5</t>
  </si>
  <si>
    <t>Lotes 13,14 y 15 manzana 6</t>
  </si>
  <si>
    <t>CONTRATO 19 VIVIENDAS lote 12 manz 6/ lote 18,17,15,14 manz 5/ lote13,14,15 manz 6</t>
  </si>
  <si>
    <t>ABRIL 29 2026</t>
  </si>
  <si>
    <t>0189-A</t>
  </si>
  <si>
    <t>0155-A</t>
  </si>
  <si>
    <t>0156-A</t>
  </si>
  <si>
    <t>0157-A</t>
  </si>
  <si>
    <t>0158-A</t>
  </si>
  <si>
    <t>0196</t>
  </si>
  <si>
    <t>ABRIL 30 2026</t>
  </si>
  <si>
    <t>0197</t>
  </si>
  <si>
    <t>0198</t>
  </si>
  <si>
    <t>0199</t>
  </si>
  <si>
    <t>0200</t>
  </si>
  <si>
    <t>Manz. 6 - 13,14/ Manz. 5 - 18,17,15</t>
  </si>
  <si>
    <t>Manz. 6 - 14 / Manz. 5- 18,17,15</t>
  </si>
  <si>
    <t>20 X 20 ALBIS GRIS 1.59 MTS</t>
  </si>
  <si>
    <t>MAYO 04 2026</t>
  </si>
  <si>
    <t>0201</t>
  </si>
  <si>
    <t>SILICON TRANSPARENTE</t>
  </si>
  <si>
    <t>CONTRATO 19 viviendas 13,14 MANZ 6 / 18,17  MANZ 5</t>
  </si>
  <si>
    <t>MAYO 05 2026</t>
  </si>
  <si>
    <t>0202</t>
  </si>
  <si>
    <t xml:space="preserve">PAR INSTALACIÓN DE FREGADERO </t>
  </si>
  <si>
    <t>COFLEX C-450</t>
  </si>
  <si>
    <t>0203</t>
  </si>
  <si>
    <t>MAYO 07 2026</t>
  </si>
  <si>
    <t>0204</t>
  </si>
  <si>
    <t>YESO DUROMAX</t>
  </si>
  <si>
    <t>AZULEJO MARTEL GRIS 30X60 1.44 m2</t>
  </si>
  <si>
    <t>0205</t>
  </si>
  <si>
    <t>0206</t>
  </si>
  <si>
    <t>NIPLE 3/4" X 8"</t>
  </si>
  <si>
    <t>0207</t>
  </si>
  <si>
    <t>Adheazul blanco saco 20 kg</t>
  </si>
  <si>
    <t>0208</t>
  </si>
  <si>
    <t>EXPOCERAMICA</t>
  </si>
  <si>
    <t>COMERCIALIZA</t>
  </si>
  <si>
    <t>MAYO 08 2026</t>
  </si>
  <si>
    <t>0209</t>
  </si>
  <si>
    <t>CONTRATO 19 VIVIENDAS 19, 20 manz 6/ 05,manz 4 /04, 05, 06 manz 6</t>
  </si>
  <si>
    <t>TODO PARA EL CARPINTERO</t>
  </si>
  <si>
    <t>NUMERO "2"</t>
  </si>
  <si>
    <t>NUMERO "0"</t>
  </si>
  <si>
    <t>NUMERO "1"</t>
  </si>
  <si>
    <t>NUMERO "6"</t>
  </si>
  <si>
    <t>NUMERO "3"</t>
  </si>
  <si>
    <t>BISAGRAS</t>
  </si>
  <si>
    <t>0210</t>
  </si>
  <si>
    <t>0211</t>
  </si>
  <si>
    <t>MAYO 14 2026</t>
  </si>
  <si>
    <t>TIRATRIM  ALUMINIO  L plata mate 2.40</t>
  </si>
  <si>
    <t>CHALECO NARANJA C/REFLEJANTE</t>
  </si>
  <si>
    <t>0212</t>
  </si>
  <si>
    <t>0213</t>
  </si>
  <si>
    <t>0214</t>
  </si>
  <si>
    <t>DESARROLLADORA INMOBILIARIA</t>
  </si>
  <si>
    <t>CINTA TEFLON 1/2"</t>
  </si>
  <si>
    <t>PEGAMENTO OATEY PVC VERDE</t>
  </si>
  <si>
    <t>SELLADOR DE ROSCAS PERMATEX</t>
  </si>
  <si>
    <t>SUMINSTROS HIDROSANITARIOS ROKA</t>
  </si>
  <si>
    <t>CAJA</t>
  </si>
  <si>
    <t>MINI ROL 4"</t>
  </si>
  <si>
    <t xml:space="preserve">MANERAL REFORZADO </t>
  </si>
  <si>
    <t>MAYO 18 2026</t>
  </si>
  <si>
    <t>0215</t>
  </si>
  <si>
    <t>NIPLE 3/4" X 2"</t>
  </si>
  <si>
    <t>NIPLE 3/4" X 3"</t>
  </si>
  <si>
    <t>NIPLE 3/4" X 4"</t>
  </si>
  <si>
    <t>NIPLE 3/4" X 6"</t>
  </si>
  <si>
    <t>TUERCAS UNION 3/4</t>
  </si>
  <si>
    <t>MAYO 21 2026</t>
  </si>
  <si>
    <t>0216</t>
  </si>
  <si>
    <t>BOILER/PROCESOS VARIOS</t>
  </si>
  <si>
    <t>CONTRATO 19  VIVIENDAS</t>
  </si>
  <si>
    <t>MAYO 22 2026</t>
  </si>
  <si>
    <t>0217</t>
  </si>
  <si>
    <t>0218</t>
  </si>
  <si>
    <t>CURVA CONDUIT PVC PESADO 1 1/4</t>
  </si>
  <si>
    <t>0219</t>
  </si>
  <si>
    <t>0220</t>
  </si>
  <si>
    <t>CAJA 1.62 M2</t>
  </si>
  <si>
    <t xml:space="preserve">NUMERO </t>
  </si>
  <si>
    <t>MALLA SOLDADA 6-6 10-10</t>
  </si>
  <si>
    <t>0221</t>
  </si>
  <si>
    <t>PROCESO</t>
  </si>
  <si>
    <t>MAYO 27 2026</t>
  </si>
  <si>
    <t>0222</t>
  </si>
  <si>
    <t>0223</t>
  </si>
  <si>
    <t>CABLE THW - 8 COLOR BLANCO</t>
  </si>
  <si>
    <t xml:space="preserve">CEMENTO </t>
  </si>
  <si>
    <t>CINTA TEFLON GARLOCK</t>
  </si>
  <si>
    <t>NUMERO "5"</t>
  </si>
  <si>
    <t>NUMERO "7"</t>
  </si>
  <si>
    <t>NUMERO "8"</t>
  </si>
  <si>
    <t>NUMERO "4"</t>
  </si>
  <si>
    <t>MAYO 28 2026</t>
  </si>
  <si>
    <t>0224</t>
  </si>
  <si>
    <t>FELPA X</t>
  </si>
  <si>
    <t xml:space="preserve">BOLSA </t>
  </si>
  <si>
    <t>0225</t>
  </si>
  <si>
    <t>MAYO 29 2026</t>
  </si>
  <si>
    <t>0226</t>
  </si>
  <si>
    <t>PUERTAS</t>
  </si>
  <si>
    <t>PROCESOS</t>
  </si>
  <si>
    <t xml:space="preserve">BISAGRA BIMETAL ARQUITECTONICA 3 X 3  NIQUEL SATIN </t>
  </si>
  <si>
    <t>0227</t>
  </si>
  <si>
    <t xml:space="preserve">PEGAMENTO PARA PVC OATEY ETIQUETA VERDE </t>
  </si>
  <si>
    <t>ALAMBRE RECOCIDO</t>
  </si>
  <si>
    <t>JUNIO 03 2026</t>
  </si>
  <si>
    <t>VALVULA DE CONTROL ANGULAR DE GAS 1/2" X 3/8</t>
  </si>
  <si>
    <t>0230</t>
  </si>
  <si>
    <t>JUNIO 04 2026</t>
  </si>
  <si>
    <t>0231</t>
  </si>
  <si>
    <t>Manz. 6 - 16,17  / Manz. 5-14,13</t>
  </si>
  <si>
    <t>JUNIO 05 2026</t>
  </si>
  <si>
    <t>0232</t>
  </si>
  <si>
    <t>0233</t>
  </si>
  <si>
    <t>0234</t>
  </si>
  <si>
    <t>JUNIO 06 2026</t>
  </si>
  <si>
    <t>0235</t>
  </si>
  <si>
    <t>JUNIO 10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</si>
</sst>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[$-80A]d&quot; de &quot;mmmm&quot; de &quot;yyyy;@"/>
  </numFmts>
  <fonts count="52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4"/>
      <color theme="4" tint="-0.249977111117893"/>
      <name val="Calisto MT"/>
      <family val="1"/>
    </font>
    <font>
      <b/>
      <sz val="20"/>
      <color theme="4" tint="-0.249977111117893"/>
      <name val="Calisto MT"/>
      <family val="1"/>
    </font>
    <font>
      <b/>
      <sz val="12"/>
      <color theme="1"/>
      <name val="Calisto MT"/>
      <family val="1"/>
    </font>
    <font>
      <b/>
      <sz val="14"/>
      <color theme="1"/>
      <name val="Calisto MT"/>
      <family val="1"/>
    </font>
    <font>
      <sz val="16"/>
      <color theme="1"/>
      <name val="Calisto MT"/>
      <family val="1"/>
    </font>
    <font>
      <sz val="12"/>
      <color theme="1"/>
      <name val="Calisto MT"/>
      <family val="1"/>
    </font>
    <font>
      <sz val="12"/>
      <color indexed="8"/>
      <name val="Calisto MT"/>
      <family val="1"/>
    </font>
    <font>
      <sz val="11"/>
      <color theme="1"/>
      <name val="Calisto MT"/>
      <family val="1"/>
    </font>
    <font>
      <sz val="14"/>
      <color theme="1"/>
      <name val="Calisto MT"/>
      <family val="1"/>
    </font>
    <font>
      <b/>
      <sz val="12"/>
      <color theme="0"/>
      <name val="Calisto MT"/>
      <family val="1"/>
    </font>
    <font>
      <b/>
      <sz val="12"/>
      <color indexed="8"/>
      <name val="Calisto MT"/>
      <family val="1"/>
    </font>
    <font>
      <sz val="12"/>
      <name val="Calisto MT"/>
      <family val="1"/>
    </font>
    <font>
      <sz val="11"/>
      <name val="Calisto MT"/>
      <family val="1"/>
    </font>
    <font>
      <sz val="14"/>
      <name val="Calisto MT"/>
      <family val="1"/>
    </font>
    <font>
      <b/>
      <sz val="11"/>
      <name val="Calisto MT"/>
      <family val="1"/>
    </font>
    <font>
      <b/>
      <sz val="14"/>
      <name val="Calisto MT"/>
      <family val="1"/>
    </font>
    <font>
      <b/>
      <sz val="12"/>
      <name val="Calisto MT"/>
      <family val="1"/>
    </font>
    <font>
      <b/>
      <sz val="16"/>
      <color theme="4" tint="-0.249977111117893"/>
      <name val="Calisto MT"/>
      <family val="1"/>
    </font>
    <font>
      <sz val="14"/>
      <color indexed="8"/>
      <name val="Calisto MT"/>
      <family val="1"/>
    </font>
    <font>
      <sz val="12"/>
      <color theme="0"/>
      <name val="Calisto MT"/>
      <family val="1"/>
    </font>
    <font>
      <sz val="14"/>
      <color theme="0"/>
      <name val="Calisto MT"/>
      <family val="1"/>
    </font>
    <font>
      <sz val="11"/>
      <color indexed="8"/>
      <name val="Calibri"/>
      <family val="2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24"/>
      <color theme="4" tint="-0.249977111117893"/>
      <name val="Calisto MT"/>
      <family val="1"/>
    </font>
    <font>
      <sz val="20"/>
      <color theme="4" tint="-0.249977111117893"/>
      <name val="Calisto MT"/>
      <family val="1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4"/>
      <color theme="1"/>
      <name val="Aptos Display"/>
      <family val="2"/>
      <scheme val="major"/>
    </font>
    <font>
      <sz val="10"/>
      <name val="Arial"/>
      <family val="2"/>
    </font>
    <font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theme="1"/>
      <name val="Aptos Display"/>
      <family val="2"/>
      <scheme val="major"/>
    </font>
    <font>
      <sz val="11"/>
      <color indexed="8"/>
      <name val="Arial"/>
      <family val="2"/>
    </font>
    <font>
      <sz val="12"/>
      <color indexed="63"/>
      <name val="Aptos Display"/>
      <family val="2"/>
      <scheme val="major"/>
    </font>
    <font>
      <b/>
      <sz val="14"/>
      <color indexed="8"/>
      <name val="Arial"/>
      <family val="2"/>
    </font>
    <font>
      <b/>
      <sz val="14"/>
      <name val="Aptos Display"/>
      <family val="2"/>
      <scheme val="major"/>
    </font>
    <font>
      <b/>
      <sz val="12"/>
      <color theme="5" tint="-0.249977111117893"/>
      <name val="Aptos Display"/>
      <family val="2"/>
      <scheme val="major"/>
    </font>
    <font>
      <sz val="24"/>
      <color theme="1"/>
      <name val="Aptos Display"/>
      <family val="2"/>
      <scheme val="major"/>
    </font>
    <font>
      <b/>
      <sz val="11"/>
      <name val="Aptos Display"/>
      <family val="2"/>
      <scheme val="major"/>
    </font>
    <font>
      <sz val="11"/>
      <name val="Aptos Display"/>
      <family val="2"/>
      <scheme val="major"/>
    </font>
    <font>
      <b/>
      <sz val="16"/>
      <name val="Aptos Display"/>
      <family val="2"/>
      <scheme val="major"/>
    </font>
    <font>
      <u/>
      <sz val="11"/>
      <color theme="1"/>
      <name val="Aptos Display"/>
      <family val="2"/>
      <scheme val="major"/>
    </font>
    <font>
      <sz val="12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1"/>
      <color rgb="FF000000"/>
      <name val="Aptos Display"/>
      <family val="2"/>
      <scheme val="major"/>
    </font>
    <font>
      <sz val="11"/>
      <color theme="1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66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8CCE3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0" fontId="23" fillId="0" borderId="0"/>
    <xf numFmtId="44" fontId="29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</cellStyleXfs>
  <cellXfs count="456">
    <xf numFmtId="0" fontId="0" fillId="0" borderId="0" xfId="0"/>
    <xf numFmtId="0" fontId="1" fillId="0" borderId="1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4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/>
    </xf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0" fontId="6" fillId="0" borderId="13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8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164" fontId="7" fillId="0" borderId="5" xfId="0" applyNumberFormat="1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0" fontId="9" fillId="0" borderId="5" xfId="0" applyFont="1" applyBorder="1"/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164" fontId="7" fillId="0" borderId="8" xfId="0" applyNumberFormat="1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0" fontId="9" fillId="0" borderId="8" xfId="0" applyFont="1" applyBorder="1"/>
    <xf numFmtId="0" fontId="7" fillId="0" borderId="2" xfId="0" applyFont="1" applyBorder="1"/>
    <xf numFmtId="0" fontId="7" fillId="0" borderId="4" xfId="0" applyFont="1" applyBorder="1"/>
    <xf numFmtId="0" fontId="10" fillId="0" borderId="4" xfId="0" applyFont="1" applyBorder="1" applyAlignment="1">
      <alignment horizontal="right"/>
    </xf>
    <xf numFmtId="164" fontId="10" fillId="0" borderId="4" xfId="0" applyNumberFormat="1" applyFont="1" applyBorder="1"/>
    <xf numFmtId="164" fontId="10" fillId="0" borderId="4" xfId="0" applyNumberFormat="1" applyFont="1" applyBorder="1" applyAlignment="1">
      <alignment vertical="center"/>
    </xf>
    <xf numFmtId="0" fontId="7" fillId="0" borderId="3" xfId="0" applyFont="1" applyBorder="1"/>
    <xf numFmtId="0" fontId="7" fillId="0" borderId="6" xfId="0" applyFont="1" applyBorder="1"/>
    <xf numFmtId="0" fontId="7" fillId="0" borderId="0" xfId="0" applyFont="1"/>
    <xf numFmtId="0" fontId="10" fillId="0" borderId="0" xfId="0" applyFont="1" applyAlignment="1">
      <alignment horizontal="right"/>
    </xf>
    <xf numFmtId="164" fontId="10" fillId="0" borderId="0" xfId="0" applyNumberFormat="1" applyFont="1"/>
    <xf numFmtId="164" fontId="10" fillId="0" borderId="0" xfId="0" applyNumberFormat="1" applyFont="1" applyAlignment="1">
      <alignment vertical="center"/>
    </xf>
    <xf numFmtId="0" fontId="7" fillId="0" borderId="7" xfId="0" applyFont="1" applyBorder="1"/>
    <xf numFmtId="0" fontId="10" fillId="0" borderId="11" xfId="0" applyFont="1" applyBorder="1" applyAlignment="1">
      <alignment horizontal="right"/>
    </xf>
    <xf numFmtId="164" fontId="10" fillId="0" borderId="11" xfId="0" applyNumberFormat="1" applyFont="1" applyBorder="1"/>
    <xf numFmtId="164" fontId="10" fillId="0" borderId="11" xfId="0" applyNumberFormat="1" applyFont="1" applyBorder="1" applyAlignment="1">
      <alignment vertical="center"/>
    </xf>
    <xf numFmtId="0" fontId="7" fillId="0" borderId="10" xfId="0" applyFont="1" applyBorder="1"/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9" fillId="0" borderId="0" xfId="0" applyFont="1"/>
    <xf numFmtId="0" fontId="0" fillId="0" borderId="0" xfId="0" applyAlignment="1">
      <alignment wrapText="1"/>
    </xf>
    <xf numFmtId="0" fontId="11" fillId="2" borderId="12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0" fillId="0" borderId="1" xfId="0" applyBorder="1"/>
    <xf numFmtId="0" fontId="7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vertical="center"/>
    </xf>
    <xf numFmtId="0" fontId="8" fillId="0" borderId="7" xfId="0" applyFont="1" applyBorder="1" applyAlignment="1">
      <alignment vertical="center" wrapText="1"/>
    </xf>
    <xf numFmtId="164" fontId="7" fillId="0" borderId="5" xfId="0" applyNumberFormat="1" applyFont="1" applyBorder="1" applyAlignment="1">
      <alignment horizontal="left" vertical="center"/>
    </xf>
    <xf numFmtId="164" fontId="4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6" xfId="0" applyFont="1" applyBorder="1" applyAlignment="1">
      <alignment horizontal="center" vertical="center" wrapText="1"/>
    </xf>
    <xf numFmtId="0" fontId="4" fillId="0" borderId="2" xfId="0" applyFont="1" applyBorder="1"/>
    <xf numFmtId="0" fontId="4" fillId="0" borderId="4" xfId="0" applyFont="1" applyBorder="1"/>
    <xf numFmtId="0" fontId="5" fillId="0" borderId="4" xfId="0" applyFont="1" applyBorder="1" applyAlignment="1">
      <alignment horizontal="right"/>
    </xf>
    <xf numFmtId="0" fontId="4" fillId="0" borderId="6" xfId="0" applyFont="1" applyBorder="1"/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11" xfId="0" applyFont="1" applyBorder="1" applyAlignment="1">
      <alignment horizontal="right"/>
    </xf>
    <xf numFmtId="164" fontId="13" fillId="0" borderId="1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64" fontId="13" fillId="0" borderId="5" xfId="0" applyNumberFormat="1" applyFont="1" applyBorder="1" applyAlignment="1">
      <alignment horizontal="center" vertical="center"/>
    </xf>
    <xf numFmtId="0" fontId="14" fillId="0" borderId="5" xfId="0" applyFont="1" applyBorder="1"/>
    <xf numFmtId="164" fontId="13" fillId="0" borderId="8" xfId="0" applyNumberFormat="1" applyFont="1" applyBorder="1" applyAlignment="1">
      <alignment horizontal="center" vertical="center"/>
    </xf>
    <xf numFmtId="164" fontId="13" fillId="0" borderId="10" xfId="0" applyNumberFormat="1" applyFont="1" applyBorder="1" applyAlignment="1">
      <alignment horizontal="center" vertical="center"/>
    </xf>
    <xf numFmtId="0" fontId="14" fillId="0" borderId="8" xfId="0" applyFont="1" applyBorder="1"/>
    <xf numFmtId="164" fontId="15" fillId="0" borderId="4" xfId="0" applyNumberFormat="1" applyFont="1" applyBorder="1"/>
    <xf numFmtId="164" fontId="15" fillId="0" borderId="4" xfId="0" applyNumberFormat="1" applyFont="1" applyBorder="1" applyAlignment="1">
      <alignment vertical="center"/>
    </xf>
    <xf numFmtId="0" fontId="13" fillId="0" borderId="3" xfId="0" applyFont="1" applyBorder="1"/>
    <xf numFmtId="164" fontId="15" fillId="0" borderId="0" xfId="0" applyNumberFormat="1" applyFont="1"/>
    <xf numFmtId="164" fontId="15" fillId="0" borderId="0" xfId="0" applyNumberFormat="1" applyFont="1" applyAlignment="1">
      <alignment vertical="center"/>
    </xf>
    <xf numFmtId="0" fontId="13" fillId="0" borderId="7" xfId="0" applyFont="1" applyBorder="1"/>
    <xf numFmtId="164" fontId="15" fillId="0" borderId="11" xfId="0" applyNumberFormat="1" applyFont="1" applyBorder="1"/>
    <xf numFmtId="164" fontId="15" fillId="0" borderId="11" xfId="0" applyNumberFormat="1" applyFont="1" applyBorder="1" applyAlignment="1">
      <alignment vertical="center"/>
    </xf>
    <xf numFmtId="0" fontId="13" fillId="0" borderId="10" xfId="0" applyFont="1" applyBorder="1"/>
    <xf numFmtId="164" fontId="13" fillId="0" borderId="3" xfId="0" applyNumberFormat="1" applyFont="1" applyBorder="1" applyAlignment="1">
      <alignment horizontal="center" vertical="center"/>
    </xf>
    <xf numFmtId="164" fontId="13" fillId="0" borderId="7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5" xfId="0" applyFont="1" applyBorder="1"/>
    <xf numFmtId="0" fontId="16" fillId="0" borderId="8" xfId="0" applyFont="1" applyBorder="1"/>
    <xf numFmtId="164" fontId="17" fillId="0" borderId="4" xfId="0" applyNumberFormat="1" applyFont="1" applyBorder="1"/>
    <xf numFmtId="164" fontId="17" fillId="0" borderId="4" xfId="0" applyNumberFormat="1" applyFont="1" applyBorder="1" applyAlignment="1">
      <alignment vertical="center"/>
    </xf>
    <xf numFmtId="0" fontId="18" fillId="0" borderId="3" xfId="0" applyFont="1" applyBorder="1"/>
    <xf numFmtId="164" fontId="17" fillId="0" borderId="0" xfId="0" applyNumberFormat="1" applyFont="1"/>
    <xf numFmtId="164" fontId="17" fillId="0" borderId="0" xfId="0" applyNumberFormat="1" applyFont="1" applyAlignment="1">
      <alignment vertical="center"/>
    </xf>
    <xf numFmtId="0" fontId="18" fillId="0" borderId="7" xfId="0" applyFont="1" applyBorder="1"/>
    <xf numFmtId="164" fontId="17" fillId="0" borderId="11" xfId="0" applyNumberFormat="1" applyFont="1" applyBorder="1"/>
    <xf numFmtId="164" fontId="17" fillId="0" borderId="11" xfId="0" applyNumberFormat="1" applyFont="1" applyBorder="1" applyAlignment="1">
      <alignment vertical="center"/>
    </xf>
    <xf numFmtId="0" fontId="18" fillId="0" borderId="10" xfId="0" applyFont="1" applyBorder="1"/>
    <xf numFmtId="0" fontId="7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164" fontId="10" fillId="0" borderId="1" xfId="0" applyNumberFormat="1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/>
    </xf>
    <xf numFmtId="0" fontId="9" fillId="0" borderId="1" xfId="0" applyFont="1" applyBorder="1"/>
    <xf numFmtId="0" fontId="20" fillId="0" borderId="5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center" wrapText="1"/>
    </xf>
    <xf numFmtId="164" fontId="10" fillId="0" borderId="5" xfId="0" applyNumberFormat="1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wrapText="1"/>
    </xf>
    <xf numFmtId="0" fontId="20" fillId="0" borderId="8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164" fontId="10" fillId="0" borderId="8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164" fontId="21" fillId="0" borderId="1" xfId="0" applyNumberFormat="1" applyFont="1" applyBorder="1" applyAlignment="1">
      <alignment horizontal="center" vertical="center"/>
    </xf>
    <xf numFmtId="164" fontId="21" fillId="0" borderId="3" xfId="0" applyNumberFormat="1" applyFont="1" applyBorder="1" applyAlignment="1">
      <alignment horizontal="center" vertical="center"/>
    </xf>
    <xf numFmtId="164" fontId="21" fillId="0" borderId="5" xfId="0" applyNumberFormat="1" applyFont="1" applyBorder="1" applyAlignment="1">
      <alignment horizontal="center" vertical="center"/>
    </xf>
    <xf numFmtId="164" fontId="21" fillId="0" borderId="7" xfId="0" applyNumberFormat="1" applyFont="1" applyBorder="1" applyAlignment="1">
      <alignment horizontal="center" vertical="center"/>
    </xf>
    <xf numFmtId="164" fontId="21" fillId="0" borderId="8" xfId="0" applyNumberFormat="1" applyFont="1" applyBorder="1" applyAlignment="1">
      <alignment horizontal="center" vertical="center"/>
    </xf>
    <xf numFmtId="164" fontId="21" fillId="0" borderId="10" xfId="0" applyNumberFormat="1" applyFont="1" applyBorder="1" applyAlignment="1">
      <alignment horizontal="center" vertical="center"/>
    </xf>
    <xf numFmtId="164" fontId="22" fillId="0" borderId="4" xfId="0" applyNumberFormat="1" applyFont="1" applyBorder="1"/>
    <xf numFmtId="164" fontId="22" fillId="0" borderId="4" xfId="0" applyNumberFormat="1" applyFont="1" applyBorder="1" applyAlignment="1">
      <alignment vertical="center"/>
    </xf>
    <xf numFmtId="164" fontId="22" fillId="0" borderId="0" xfId="0" applyNumberFormat="1" applyFont="1"/>
    <xf numFmtId="164" fontId="22" fillId="0" borderId="0" xfId="0" applyNumberFormat="1" applyFont="1" applyAlignment="1">
      <alignment vertical="center"/>
    </xf>
    <xf numFmtId="164" fontId="22" fillId="0" borderId="11" xfId="0" applyNumberFormat="1" applyFont="1" applyBorder="1"/>
    <xf numFmtId="164" fontId="22" fillId="0" borderId="11" xfId="0" applyNumberFormat="1" applyFont="1" applyBorder="1" applyAlignment="1">
      <alignment vertical="center"/>
    </xf>
    <xf numFmtId="0" fontId="6" fillId="3" borderId="13" xfId="0" applyFont="1" applyFill="1" applyBorder="1" applyAlignment="1">
      <alignment horizontal="left"/>
    </xf>
    <xf numFmtId="0" fontId="6" fillId="3" borderId="14" xfId="0" applyFont="1" applyFill="1" applyBorder="1" applyAlignment="1">
      <alignment horizontal="left"/>
    </xf>
    <xf numFmtId="0" fontId="1" fillId="4" borderId="6" xfId="0" applyFont="1" applyFill="1" applyBorder="1" applyAlignment="1">
      <alignment horizontal="left"/>
    </xf>
    <xf numFmtId="0" fontId="1" fillId="4" borderId="7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8" fillId="0" borderId="6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8" fillId="0" borderId="3" xfId="0" quotePrefix="1" applyFont="1" applyBorder="1" applyAlignment="1">
      <alignment horizontal="left" vertical="center" wrapText="1"/>
    </xf>
    <xf numFmtId="164" fontId="10" fillId="0" borderId="4" xfId="0" applyNumberFormat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4" fillId="0" borderId="9" xfId="0" applyFont="1" applyBorder="1" applyAlignment="1">
      <alignment horizontal="left"/>
    </xf>
    <xf numFmtId="0" fontId="24" fillId="0" borderId="11" xfId="0" applyFont="1" applyBorder="1" applyAlignment="1">
      <alignment horizontal="right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164" fontId="14" fillId="0" borderId="1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 wrapText="1"/>
    </xf>
    <xf numFmtId="164" fontId="14" fillId="0" borderId="5" xfId="0" applyNumberFormat="1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/>
    </xf>
    <xf numFmtId="164" fontId="14" fillId="0" borderId="5" xfId="0" applyNumberFormat="1" applyFont="1" applyBorder="1"/>
    <xf numFmtId="0" fontId="8" fillId="0" borderId="5" xfId="0" applyFont="1" applyBorder="1" applyAlignment="1">
      <alignment horizontal="center" wrapText="1"/>
    </xf>
    <xf numFmtId="43" fontId="8" fillId="0" borderId="5" xfId="0" applyNumberFormat="1" applyFont="1" applyBorder="1" applyAlignment="1">
      <alignment horizontal="center" vertical="center"/>
    </xf>
    <xf numFmtId="164" fontId="14" fillId="0" borderId="8" xfId="0" applyNumberFormat="1" applyFont="1" applyBorder="1"/>
    <xf numFmtId="164" fontId="14" fillId="0" borderId="8" xfId="0" applyNumberFormat="1" applyFont="1" applyBorder="1" applyAlignment="1">
      <alignment horizontal="center" vertical="center"/>
    </xf>
    <xf numFmtId="0" fontId="9" fillId="0" borderId="2" xfId="0" applyFont="1" applyBorder="1"/>
    <xf numFmtId="0" fontId="9" fillId="0" borderId="4" xfId="0" applyFont="1" applyBorder="1"/>
    <xf numFmtId="164" fontId="14" fillId="0" borderId="4" xfId="0" applyNumberFormat="1" applyFont="1" applyBorder="1"/>
    <xf numFmtId="164" fontId="14" fillId="0" borderId="4" xfId="0" applyNumberFormat="1" applyFont="1" applyBorder="1" applyAlignment="1">
      <alignment horizontal="center"/>
    </xf>
    <xf numFmtId="0" fontId="9" fillId="0" borderId="3" xfId="0" applyFont="1" applyBorder="1"/>
    <xf numFmtId="0" fontId="9" fillId="0" borderId="6" xfId="0" applyFont="1" applyBorder="1"/>
    <xf numFmtId="164" fontId="14" fillId="0" borderId="0" xfId="0" applyNumberFormat="1" applyFont="1"/>
    <xf numFmtId="164" fontId="14" fillId="0" borderId="0" xfId="0" applyNumberFormat="1" applyFont="1" applyAlignment="1">
      <alignment horizontal="center"/>
    </xf>
    <xf numFmtId="0" fontId="9" fillId="0" borderId="7" xfId="0" applyFont="1" applyBorder="1"/>
    <xf numFmtId="0" fontId="9" fillId="0" borderId="9" xfId="0" applyFont="1" applyBorder="1"/>
    <xf numFmtId="0" fontId="9" fillId="0" borderId="11" xfId="0" applyFont="1" applyBorder="1"/>
    <xf numFmtId="164" fontId="14" fillId="0" borderId="11" xfId="0" applyNumberFormat="1" applyFont="1" applyBorder="1"/>
    <xf numFmtId="164" fontId="14" fillId="0" borderId="11" xfId="0" applyNumberFormat="1" applyFont="1" applyBorder="1" applyAlignment="1">
      <alignment horizontal="center"/>
    </xf>
    <xf numFmtId="0" fontId="9" fillId="0" borderId="10" xfId="0" applyFont="1" applyBorder="1"/>
    <xf numFmtId="164" fontId="9" fillId="0" borderId="0" xfId="0" applyNumberFormat="1" applyFont="1"/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/>
    </xf>
    <xf numFmtId="0" fontId="9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" fillId="0" borderId="0" xfId="0" quotePrefix="1" applyFont="1" applyAlignment="1">
      <alignment horizontal="center"/>
    </xf>
    <xf numFmtId="164" fontId="22" fillId="0" borderId="4" xfId="0" applyNumberFormat="1" applyFont="1" applyBorder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164" fontId="22" fillId="0" borderId="11" xfId="0" applyNumberFormat="1" applyFont="1" applyBorder="1" applyAlignment="1">
      <alignment horizontal="center" vertical="center"/>
    </xf>
    <xf numFmtId="164" fontId="15" fillId="0" borderId="4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64" fontId="15" fillId="0" borderId="11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164" fontId="14" fillId="0" borderId="5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0" xfId="0" applyFont="1"/>
    <xf numFmtId="0" fontId="9" fillId="0" borderId="12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7" fillId="0" borderId="2" xfId="0" applyFont="1" applyBorder="1" applyAlignment="1">
      <alignment horizontal="right" vertical="center"/>
    </xf>
    <xf numFmtId="164" fontId="13" fillId="0" borderId="4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164" fontId="13" fillId="0" borderId="0" xfId="0" applyNumberFormat="1" applyFont="1" applyAlignment="1">
      <alignment horizontal="center" vertical="center"/>
    </xf>
    <xf numFmtId="0" fontId="7" fillId="0" borderId="9" xfId="0" applyFont="1" applyBorder="1" applyAlignment="1">
      <alignment horizontal="right" vertical="center"/>
    </xf>
    <xf numFmtId="0" fontId="7" fillId="0" borderId="11" xfId="0" applyFont="1" applyBorder="1"/>
    <xf numFmtId="164" fontId="13" fillId="0" borderId="11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 wrapText="1"/>
    </xf>
    <xf numFmtId="0" fontId="5" fillId="0" borderId="11" xfId="0" quotePrefix="1" applyFont="1" applyBorder="1" applyAlignment="1">
      <alignment horizontal="center" vertical="center"/>
    </xf>
    <xf numFmtId="0" fontId="4" fillId="0" borderId="11" xfId="0" applyFont="1" applyBorder="1" applyAlignment="1">
      <alignment horizontal="right" vertical="center" wrapText="1"/>
    </xf>
    <xf numFmtId="164" fontId="9" fillId="0" borderId="1" xfId="0" applyNumberFormat="1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0" borderId="1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vertical="center"/>
    </xf>
    <xf numFmtId="164" fontId="7" fillId="0" borderId="5" xfId="0" applyNumberFormat="1" applyFont="1" applyBorder="1" applyAlignment="1">
      <alignment vertical="center"/>
    </xf>
    <xf numFmtId="164" fontId="9" fillId="0" borderId="5" xfId="0" applyNumberFormat="1" applyFont="1" applyBorder="1"/>
    <xf numFmtId="164" fontId="9" fillId="0" borderId="8" xfId="0" applyNumberFormat="1" applyFont="1" applyBorder="1"/>
    <xf numFmtId="164" fontId="7" fillId="0" borderId="8" xfId="0" applyNumberFormat="1" applyFont="1" applyBorder="1" applyAlignment="1">
      <alignment vertical="center"/>
    </xf>
    <xf numFmtId="0" fontId="26" fillId="0" borderId="10" xfId="0" applyFont="1" applyBorder="1" applyAlignment="1">
      <alignment horizontal="center"/>
    </xf>
    <xf numFmtId="0" fontId="26" fillId="0" borderId="11" xfId="0" quotePrefix="1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164" fontId="7" fillId="0" borderId="5" xfId="0" applyNumberFormat="1" applyFont="1" applyBorder="1" applyAlignment="1">
      <alignment horizontal="center"/>
    </xf>
    <xf numFmtId="0" fontId="9" fillId="0" borderId="5" xfId="0" applyFont="1" applyBorder="1" applyAlignment="1">
      <alignment horizontal="left" vertical="center"/>
    </xf>
    <xf numFmtId="164" fontId="9" fillId="0" borderId="5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6" fillId="0" borderId="12" xfId="0" applyFont="1" applyBorder="1" applyAlignment="1">
      <alignment horizontal="right"/>
    </xf>
    <xf numFmtId="0" fontId="9" fillId="0" borderId="11" xfId="0" applyFont="1" applyBorder="1" applyAlignment="1">
      <alignment horizontal="left" vertical="center"/>
    </xf>
    <xf numFmtId="0" fontId="9" fillId="0" borderId="5" xfId="0" applyFont="1" applyBorder="1" applyAlignment="1">
      <alignment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5" borderId="0" xfId="0" applyFont="1" applyFill="1" applyAlignment="1">
      <alignment horizontal="center" vertical="center"/>
    </xf>
    <xf numFmtId="0" fontId="32" fillId="6" borderId="0" xfId="0" applyFont="1" applyFill="1" applyAlignment="1">
      <alignment horizontal="center" vertical="center"/>
    </xf>
    <xf numFmtId="0" fontId="31" fillId="5" borderId="0" xfId="0" applyFont="1" applyFill="1" applyAlignment="1">
      <alignment horizontal="center" vertical="center"/>
    </xf>
    <xf numFmtId="0" fontId="34" fillId="0" borderId="0" xfId="3" applyFont="1"/>
    <xf numFmtId="0" fontId="35" fillId="0" borderId="0" xfId="3" applyFont="1" applyAlignment="1">
      <alignment vertical="center"/>
    </xf>
    <xf numFmtId="44" fontId="35" fillId="0" borderId="0" xfId="3" applyNumberFormat="1" applyFont="1" applyAlignment="1">
      <alignment vertical="center"/>
    </xf>
    <xf numFmtId="0" fontId="31" fillId="0" borderId="0" xfId="0" applyFont="1"/>
    <xf numFmtId="0" fontId="36" fillId="0" borderId="0" xfId="0" applyFont="1" applyAlignment="1">
      <alignment horizontal="center" vertical="center"/>
    </xf>
    <xf numFmtId="165" fontId="37" fillId="0" borderId="0" xfId="3" applyNumberFormat="1" applyFont="1" applyAlignment="1">
      <alignment horizontal="left"/>
    </xf>
    <xf numFmtId="49" fontId="38" fillId="7" borderId="12" xfId="0" applyNumberFormat="1" applyFont="1" applyFill="1" applyBorder="1" applyAlignment="1">
      <alignment horizontal="center" vertical="center" textRotation="90" wrapText="1"/>
    </xf>
    <xf numFmtId="49" fontId="38" fillId="8" borderId="12" xfId="0" applyNumberFormat="1" applyFont="1" applyFill="1" applyBorder="1" applyAlignment="1">
      <alignment horizontal="center" vertical="center" textRotation="90" wrapText="1"/>
    </xf>
    <xf numFmtId="49" fontId="38" fillId="9" borderId="12" xfId="0" applyNumberFormat="1" applyFont="1" applyFill="1" applyBorder="1" applyAlignment="1">
      <alignment horizontal="center" vertical="center" textRotation="90" wrapText="1"/>
    </xf>
    <xf numFmtId="49" fontId="38" fillId="10" borderId="12" xfId="0" applyNumberFormat="1" applyFont="1" applyFill="1" applyBorder="1" applyAlignment="1">
      <alignment horizontal="center" vertical="center" textRotation="90" wrapText="1"/>
    </xf>
    <xf numFmtId="0" fontId="35" fillId="0" borderId="0" xfId="3" applyFont="1" applyAlignment="1">
      <alignment horizontal="center"/>
    </xf>
    <xf numFmtId="44" fontId="35" fillId="0" borderId="0" xfId="3" applyNumberFormat="1" applyFont="1" applyAlignment="1">
      <alignment horizontal="center"/>
    </xf>
    <xf numFmtId="49" fontId="38" fillId="7" borderId="15" xfId="0" applyNumberFormat="1" applyFont="1" applyFill="1" applyBorder="1" applyAlignment="1">
      <alignment horizontal="center" vertical="center" wrapText="1"/>
    </xf>
    <xf numFmtId="49" fontId="38" fillId="8" borderId="15" xfId="0" applyNumberFormat="1" applyFont="1" applyFill="1" applyBorder="1" applyAlignment="1">
      <alignment horizontal="center" vertical="center" wrapText="1"/>
    </xf>
    <xf numFmtId="49" fontId="38" fillId="9" borderId="15" xfId="0" applyNumberFormat="1" applyFont="1" applyFill="1" applyBorder="1" applyAlignment="1">
      <alignment horizontal="center" vertical="center" wrapText="1"/>
    </xf>
    <xf numFmtId="49" fontId="38" fillId="10" borderId="15" xfId="0" applyNumberFormat="1" applyFont="1" applyFill="1" applyBorder="1" applyAlignment="1">
      <alignment horizontal="center" vertical="center" wrapText="1"/>
    </xf>
    <xf numFmtId="0" fontId="39" fillId="11" borderId="0" xfId="3" applyFont="1" applyFill="1" applyAlignment="1">
      <alignment horizontal="left"/>
    </xf>
    <xf numFmtId="44" fontId="39" fillId="11" borderId="0" xfId="3" applyNumberFormat="1" applyFont="1" applyFill="1" applyAlignment="1">
      <alignment horizontal="left"/>
    </xf>
    <xf numFmtId="0" fontId="39" fillId="11" borderId="0" xfId="3" applyFont="1" applyFill="1" applyAlignment="1">
      <alignment horizontal="center"/>
    </xf>
    <xf numFmtId="0" fontId="40" fillId="0" borderId="0" xfId="3" applyFont="1" applyAlignment="1">
      <alignment vertical="center"/>
    </xf>
    <xf numFmtId="0" fontId="41" fillId="0" borderId="0" xfId="3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12" borderId="12" xfId="0" applyFont="1" applyFill="1" applyBorder="1" applyAlignment="1">
      <alignment horizontal="center" vertical="center" wrapText="1"/>
    </xf>
    <xf numFmtId="0" fontId="43" fillId="12" borderId="12" xfId="0" applyFont="1" applyFill="1" applyBorder="1" applyAlignment="1">
      <alignment horizontal="left" vertical="center" wrapText="1"/>
    </xf>
    <xf numFmtId="44" fontId="43" fillId="12" borderId="12" xfId="2" applyFont="1" applyFill="1" applyBorder="1" applyAlignment="1">
      <alignment horizontal="center" vertical="center" wrapText="1"/>
    </xf>
    <xf numFmtId="0" fontId="31" fillId="0" borderId="0" xfId="0" applyFont="1" applyAlignment="1">
      <alignment horizontal="left" vertical="center"/>
    </xf>
    <xf numFmtId="0" fontId="31" fillId="0" borderId="12" xfId="0" applyFont="1" applyBorder="1" applyAlignment="1">
      <alignment horizontal="center" vertical="center"/>
    </xf>
    <xf numFmtId="0" fontId="44" fillId="0" borderId="12" xfId="0" applyFont="1" applyBorder="1" applyAlignment="1">
      <alignment horizontal="center" vertical="center" wrapText="1"/>
    </xf>
    <xf numFmtId="0" fontId="44" fillId="0" borderId="12" xfId="0" applyFont="1" applyBorder="1" applyAlignment="1">
      <alignment horizontal="left" vertical="center" wrapText="1"/>
    </xf>
    <xf numFmtId="0" fontId="31" fillId="0" borderId="12" xfId="0" applyFont="1" applyBorder="1" applyAlignment="1">
      <alignment horizontal="left" vertical="top" wrapText="1"/>
    </xf>
    <xf numFmtId="44" fontId="43" fillId="0" borderId="12" xfId="2" applyFont="1" applyFill="1" applyBorder="1" applyAlignment="1">
      <alignment horizontal="left" vertical="center" wrapText="1"/>
    </xf>
    <xf numFmtId="0" fontId="44" fillId="0" borderId="0" xfId="3" applyFont="1" applyAlignment="1">
      <alignment vertical="center" wrapText="1"/>
    </xf>
    <xf numFmtId="0" fontId="45" fillId="0" borderId="0" xfId="3" applyFont="1" applyAlignment="1">
      <alignment horizontal="center" vertical="center"/>
    </xf>
    <xf numFmtId="0" fontId="31" fillId="0" borderId="0" xfId="0" applyFont="1" applyAlignment="1">
      <alignment horizontal="left" vertical="top"/>
    </xf>
    <xf numFmtId="44" fontId="43" fillId="0" borderId="12" xfId="2" applyFont="1" applyFill="1" applyBorder="1" applyAlignment="1">
      <alignment horizontal="center" vertical="center" wrapText="1"/>
    </xf>
    <xf numFmtId="0" fontId="31" fillId="0" borderId="12" xfId="0" applyFont="1" applyBorder="1" applyAlignment="1">
      <alignment horizontal="left" vertical="top"/>
    </xf>
    <xf numFmtId="0" fontId="44" fillId="0" borderId="12" xfId="0" applyFont="1" applyBorder="1" applyAlignment="1">
      <alignment vertical="center" wrapText="1"/>
    </xf>
    <xf numFmtId="0" fontId="31" fillId="0" borderId="0" xfId="0" applyFont="1" applyAlignment="1">
      <alignment vertical="center"/>
    </xf>
    <xf numFmtId="0" fontId="31" fillId="0" borderId="12" xfId="0" applyFont="1" applyBorder="1" applyAlignment="1">
      <alignment horizontal="left" vertical="center"/>
    </xf>
    <xf numFmtId="0" fontId="31" fillId="0" borderId="12" xfId="0" applyFont="1" applyBorder="1" applyAlignment="1">
      <alignment vertical="center"/>
    </xf>
    <xf numFmtId="44" fontId="31" fillId="0" borderId="12" xfId="2" applyFont="1" applyBorder="1" applyAlignment="1">
      <alignment vertical="center"/>
    </xf>
    <xf numFmtId="0" fontId="44" fillId="0" borderId="0" xfId="0" applyFont="1" applyAlignment="1">
      <alignment horizontal="center" vertical="center" wrapText="1"/>
    </xf>
    <xf numFmtId="0" fontId="31" fillId="0" borderId="0" xfId="0" applyFont="1" applyAlignment="1">
      <alignment horizontal="left"/>
    </xf>
    <xf numFmtId="44" fontId="31" fillId="0" borderId="0" xfId="2" applyFont="1"/>
    <xf numFmtId="0" fontId="24" fillId="0" borderId="0" xfId="0" applyFont="1" applyAlignment="1">
      <alignment horizontal="right" vertical="center"/>
    </xf>
    <xf numFmtId="44" fontId="24" fillId="0" borderId="0" xfId="2" applyFont="1" applyAlignment="1">
      <alignment horizontal="center" vertical="center"/>
    </xf>
    <xf numFmtId="0" fontId="24" fillId="0" borderId="0" xfId="0" applyFont="1" applyAlignment="1">
      <alignment horizontal="right"/>
    </xf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left"/>
    </xf>
    <xf numFmtId="0" fontId="46" fillId="0" borderId="0" xfId="0" applyFont="1"/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44" fontId="0" fillId="0" borderId="0" xfId="2" applyFont="1" applyFill="1"/>
    <xf numFmtId="44" fontId="31" fillId="0" borderId="0" xfId="2" applyFont="1" applyFill="1"/>
    <xf numFmtId="0" fontId="31" fillId="7" borderId="0" xfId="0" applyFont="1" applyFill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0" fontId="31" fillId="7" borderId="0" xfId="0" applyFont="1" applyFill="1" applyAlignment="1">
      <alignment horizontal="left"/>
    </xf>
    <xf numFmtId="0" fontId="31" fillId="7" borderId="0" xfId="0" applyFont="1" applyFill="1"/>
    <xf numFmtId="44" fontId="31" fillId="7" borderId="0" xfId="2" applyFont="1" applyFill="1"/>
    <xf numFmtId="0" fontId="36" fillId="7" borderId="0" xfId="0" applyFont="1" applyFill="1" applyAlignment="1">
      <alignment horizontal="center" vertical="center"/>
    </xf>
    <xf numFmtId="0" fontId="44" fillId="0" borderId="16" xfId="0" applyFont="1" applyBorder="1" applyAlignment="1">
      <alignment horizontal="center" vertical="center" wrapText="1"/>
    </xf>
    <xf numFmtId="0" fontId="44" fillId="0" borderId="16" xfId="0" applyFont="1" applyBorder="1" applyAlignment="1">
      <alignment horizontal="left" vertical="center" wrapText="1"/>
    </xf>
    <xf numFmtId="0" fontId="31" fillId="0" borderId="16" xfId="0" applyFont="1" applyBorder="1" applyAlignment="1">
      <alignment horizontal="left" vertical="top" wrapText="1"/>
    </xf>
    <xf numFmtId="44" fontId="50" fillId="0" borderId="16" xfId="2" applyFont="1" applyFill="1" applyBorder="1" applyAlignment="1">
      <alignment horizontal="center" vertical="top" shrinkToFit="1"/>
    </xf>
    <xf numFmtId="44" fontId="50" fillId="0" borderId="16" xfId="2" applyFont="1" applyFill="1" applyBorder="1" applyAlignment="1">
      <alignment horizontal="center" vertical="center" shrinkToFit="1"/>
    </xf>
    <xf numFmtId="0" fontId="9" fillId="0" borderId="5" xfId="0" applyFont="1" applyBorder="1" applyAlignment="1">
      <alignment vertical="center" wrapText="1"/>
    </xf>
    <xf numFmtId="164" fontId="0" fillId="0" borderId="0" xfId="0" applyNumberFormat="1"/>
    <xf numFmtId="0" fontId="1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11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7" fillId="0" borderId="11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 wrapText="1"/>
    </xf>
    <xf numFmtId="164" fontId="15" fillId="0" borderId="1" xfId="0" applyNumberFormat="1" applyFont="1" applyBorder="1" applyAlignment="1">
      <alignment horizontal="center" vertical="center"/>
    </xf>
    <xf numFmtId="164" fontId="15" fillId="0" borderId="3" xfId="0" applyNumberFormat="1" applyFont="1" applyBorder="1" applyAlignment="1">
      <alignment horizontal="center" vertical="center"/>
    </xf>
    <xf numFmtId="164" fontId="15" fillId="0" borderId="5" xfId="0" applyNumberFormat="1" applyFont="1" applyBorder="1" applyAlignment="1">
      <alignment horizontal="center" vertical="center"/>
    </xf>
    <xf numFmtId="164" fontId="15" fillId="0" borderId="7" xfId="0" applyNumberFormat="1" applyFont="1" applyBorder="1" applyAlignment="1">
      <alignment horizontal="center" vertical="center"/>
    </xf>
    <xf numFmtId="0" fontId="51" fillId="0" borderId="5" xfId="0" applyFont="1" applyBorder="1" applyAlignment="1">
      <alignment horizontal="center"/>
    </xf>
    <xf numFmtId="164" fontId="15" fillId="0" borderId="8" xfId="0" applyNumberFormat="1" applyFont="1" applyBorder="1" applyAlignment="1">
      <alignment horizontal="center" vertical="center"/>
    </xf>
    <xf numFmtId="0" fontId="0" fillId="0" borderId="5" xfId="0" applyBorder="1"/>
    <xf numFmtId="0" fontId="11" fillId="2" borderId="12" xfId="0" applyFont="1" applyFill="1" applyBorder="1" applyAlignment="1">
      <alignment horizontal="center" vertical="center"/>
    </xf>
    <xf numFmtId="0" fontId="3" fillId="0" borderId="1" xfId="0" applyFont="1" applyBorder="1"/>
    <xf numFmtId="0" fontId="0" fillId="0" borderId="12" xfId="0" applyBorder="1" applyAlignment="1">
      <alignment horizontal="center"/>
    </xf>
    <xf numFmtId="164" fontId="7" fillId="0" borderId="5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5" fillId="0" borderId="11" xfId="0" quotePrefix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6" fillId="0" borderId="14" xfId="0" applyFont="1" applyBorder="1"/>
    <xf numFmtId="0" fontId="6" fillId="0" borderId="15" xfId="0" applyFont="1" applyBorder="1"/>
    <xf numFmtId="0" fontId="6" fillId="0" borderId="13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7" xfId="0" applyFont="1" applyBorder="1" applyAlignment="1">
      <alignment horizontal="center"/>
    </xf>
    <xf numFmtId="0" fontId="24" fillId="0" borderId="9" xfId="0" applyFont="1" applyBorder="1" applyAlignment="1">
      <alignment horizontal="right" vertical="center"/>
    </xf>
    <xf numFmtId="0" fontId="24" fillId="0" borderId="11" xfId="0" applyFont="1" applyBorder="1" applyAlignment="1">
      <alignment horizontal="right" vertical="center"/>
    </xf>
    <xf numFmtId="0" fontId="26" fillId="0" borderId="11" xfId="0" quotePrefix="1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10" fillId="0" borderId="11" xfId="0" applyFont="1" applyBorder="1" applyAlignment="1">
      <alignment horizontal="right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0" fillId="0" borderId="4" xfId="0" applyFont="1" applyBorder="1" applyAlignment="1">
      <alignment horizontal="right"/>
    </xf>
    <xf numFmtId="0" fontId="4" fillId="0" borderId="9" xfId="0" applyFont="1" applyBorder="1" applyAlignment="1">
      <alignment horizontal="right" vertical="center" wrapText="1"/>
    </xf>
    <xf numFmtId="0" fontId="4" fillId="0" borderId="11" xfId="0" applyFont="1" applyBorder="1" applyAlignment="1">
      <alignment horizontal="right" vertical="center" wrapText="1"/>
    </xf>
    <xf numFmtId="0" fontId="5" fillId="0" borderId="10" xfId="0" applyFont="1" applyBorder="1" applyAlignment="1">
      <alignment horizontal="center" vertical="center"/>
    </xf>
    <xf numFmtId="0" fontId="5" fillId="3" borderId="11" xfId="0" quotePrefix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31" fillId="0" borderId="17" xfId="0" applyFont="1" applyBorder="1" applyAlignment="1">
      <alignment horizontal="left" vertical="top" wrapText="1"/>
    </xf>
    <xf numFmtId="0" fontId="31" fillId="0" borderId="18" xfId="0" applyFont="1" applyBorder="1" applyAlignment="1">
      <alignment horizontal="left" vertical="top" wrapText="1"/>
    </xf>
    <xf numFmtId="0" fontId="35" fillId="0" borderId="0" xfId="3" applyFont="1" applyAlignment="1">
      <alignment horizontal="right"/>
    </xf>
    <xf numFmtId="16" fontId="35" fillId="0" borderId="0" xfId="3" applyNumberFormat="1" applyFont="1" applyAlignment="1">
      <alignment horizontal="center" vertical="center"/>
    </xf>
    <xf numFmtId="0" fontId="35" fillId="0" borderId="0" xfId="3" applyFont="1" applyAlignment="1">
      <alignment horizontal="center"/>
    </xf>
    <xf numFmtId="44" fontId="41" fillId="0" borderId="0" xfId="3" applyNumberFormat="1" applyFont="1" applyAlignment="1">
      <alignment horizontal="center" vertical="center" wrapText="1"/>
    </xf>
    <xf numFmtId="43" fontId="47" fillId="0" borderId="4" xfId="4" applyFont="1" applyFill="1" applyBorder="1" applyAlignment="1">
      <alignment horizontal="center" vertical="center"/>
    </xf>
    <xf numFmtId="0" fontId="48" fillId="0" borderId="4" xfId="0" applyFont="1" applyBorder="1" applyAlignment="1">
      <alignment horizontal="center"/>
    </xf>
    <xf numFmtId="0" fontId="49" fillId="0" borderId="0" xfId="0" applyFont="1" applyAlignment="1">
      <alignment horizontal="center"/>
    </xf>
    <xf numFmtId="0" fontId="5" fillId="0" borderId="11" xfId="0" quotePrefix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7" xfId="0" applyFont="1" applyFill="1" applyBorder="1" applyAlignment="1">
      <alignment horizontal="center"/>
    </xf>
    <xf numFmtId="3" fontId="6" fillId="0" borderId="13" xfId="0" applyNumberFormat="1" applyFont="1" applyBorder="1" applyAlignment="1">
      <alignment horizontal="left"/>
    </xf>
    <xf numFmtId="0" fontId="9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7" fontId="1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5" fillId="4" borderId="11" xfId="0" quotePrefix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10" fillId="0" borderId="11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</cellXfs>
  <cellStyles count="5">
    <cellStyle name="Millares 2 2 2" xfId="4" xr:uid="{28F39BBD-5F1C-48E4-9D3F-7C6D1B8AFEF7}"/>
    <cellStyle name="Moneda" xfId="2" builtinId="4"/>
    <cellStyle name="Normal" xfId="0" builtinId="0"/>
    <cellStyle name="Normal 2" xfId="3" xr:uid="{445527C1-536C-4BE1-8F5D-034823618874}"/>
    <cellStyle name="Normal 3" xfId="1" xr:uid="{98A85BEF-1DE3-4380-888D-7FB10CE879D3}"/>
  </cellStyles>
  <dxfs count="0"/>
  <tableStyles count="0" defaultTableStyle="TableStyleMedium2" defaultPivotStyle="PivotStyleLight16"/>
  <colors>
    <mruColors>
      <color rgb="FF6699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06/relationships/rdRichValueStructure" Target="richData/rdrichvaluestructure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microsoft.com/office/2022/10/relationships/richValueRel" Target="richData/richValueRel.xml"/><Relationship Id="rId40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jpeg"/><Relationship Id="rId13" Type="http://schemas.openxmlformats.org/officeDocument/2006/relationships/image" Target="../media/image16.png"/><Relationship Id="rId18" Type="http://schemas.openxmlformats.org/officeDocument/2006/relationships/image" Target="../media/image21.jpeg"/><Relationship Id="rId3" Type="http://schemas.openxmlformats.org/officeDocument/2006/relationships/image" Target="../media/image6.jpeg"/><Relationship Id="rId21" Type="http://schemas.openxmlformats.org/officeDocument/2006/relationships/image" Target="../media/image24.png"/><Relationship Id="rId7" Type="http://schemas.openxmlformats.org/officeDocument/2006/relationships/image" Target="../media/image10.jpe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5" Type="http://schemas.openxmlformats.org/officeDocument/2006/relationships/image" Target="../media/image28.jpeg"/><Relationship Id="rId2" Type="http://schemas.openxmlformats.org/officeDocument/2006/relationships/image" Target="../media/image5.jpeg"/><Relationship Id="rId16" Type="http://schemas.openxmlformats.org/officeDocument/2006/relationships/image" Target="../media/image19.png"/><Relationship Id="rId20" Type="http://schemas.openxmlformats.org/officeDocument/2006/relationships/image" Target="../media/image23.pn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24" Type="http://schemas.openxmlformats.org/officeDocument/2006/relationships/image" Target="../media/image27.jpeg"/><Relationship Id="rId5" Type="http://schemas.openxmlformats.org/officeDocument/2006/relationships/image" Target="../media/image8.png"/><Relationship Id="rId15" Type="http://schemas.openxmlformats.org/officeDocument/2006/relationships/image" Target="../media/image18.png"/><Relationship Id="rId23" Type="http://schemas.openxmlformats.org/officeDocument/2006/relationships/image" Target="../media/image26.png"/><Relationship Id="rId10" Type="http://schemas.openxmlformats.org/officeDocument/2006/relationships/image" Target="../media/image13.jpeg"/><Relationship Id="rId19" Type="http://schemas.openxmlformats.org/officeDocument/2006/relationships/image" Target="../media/image22.jpeg"/><Relationship Id="rId4" Type="http://schemas.openxmlformats.org/officeDocument/2006/relationships/image" Target="../media/image7.jpeg"/><Relationship Id="rId9" Type="http://schemas.openxmlformats.org/officeDocument/2006/relationships/image" Target="../media/image12.jpeg"/><Relationship Id="rId14" Type="http://schemas.openxmlformats.org/officeDocument/2006/relationships/image" Target="../media/image17.png"/><Relationship Id="rId22" Type="http://schemas.openxmlformats.org/officeDocument/2006/relationships/image" Target="../media/image25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jpeg"/><Relationship Id="rId1" Type="http://schemas.openxmlformats.org/officeDocument/2006/relationships/image" Target="../media/image30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jpeg"/><Relationship Id="rId1" Type="http://schemas.openxmlformats.org/officeDocument/2006/relationships/image" Target="../media/image29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jpeg"/><Relationship Id="rId1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jpeg"/><Relationship Id="rId1" Type="http://schemas.openxmlformats.org/officeDocument/2006/relationships/image" Target="../media/image3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jpeg"/><Relationship Id="rId2" Type="http://schemas.openxmlformats.org/officeDocument/2006/relationships/image" Target="../media/image29.jpeg"/><Relationship Id="rId1" Type="http://schemas.openxmlformats.org/officeDocument/2006/relationships/image" Target="../media/image3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jpeg"/><Relationship Id="rId1" Type="http://schemas.openxmlformats.org/officeDocument/2006/relationships/image" Target="../media/image3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29.jpeg"/><Relationship Id="rId1" Type="http://schemas.openxmlformats.org/officeDocument/2006/relationships/image" Target="../media/image30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jpeg"/><Relationship Id="rId1" Type="http://schemas.openxmlformats.org/officeDocument/2006/relationships/image" Target="../media/image29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jpeg"/><Relationship Id="rId1" Type="http://schemas.openxmlformats.org/officeDocument/2006/relationships/image" Target="../media/image30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jpeg"/><Relationship Id="rId1" Type="http://schemas.openxmlformats.org/officeDocument/2006/relationships/image" Target="../media/image29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jpeg"/><Relationship Id="rId1" Type="http://schemas.openxmlformats.org/officeDocument/2006/relationships/image" Target="../media/image30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jpeg"/><Relationship Id="rId1" Type="http://schemas.openxmlformats.org/officeDocument/2006/relationships/image" Target="../media/image30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jpeg"/><Relationship Id="rId1" Type="http://schemas.openxmlformats.org/officeDocument/2006/relationships/image" Target="../media/image30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jpe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jpeg"/><Relationship Id="rId2" Type="http://schemas.openxmlformats.org/officeDocument/2006/relationships/image" Target="../media/image29.jpeg"/><Relationship Id="rId1" Type="http://schemas.openxmlformats.org/officeDocument/2006/relationships/image" Target="../media/image30.jpeg"/><Relationship Id="rId4" Type="http://schemas.openxmlformats.org/officeDocument/2006/relationships/image" Target="../media/image3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jpeg"/><Relationship Id="rId1" Type="http://schemas.openxmlformats.org/officeDocument/2006/relationships/image" Target="../media/image30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jpe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eg"/><Relationship Id="rId1" Type="http://schemas.openxmlformats.org/officeDocument/2006/relationships/image" Target="../media/image30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eg"/><Relationship Id="rId1" Type="http://schemas.openxmlformats.org/officeDocument/2006/relationships/image" Target="../media/image30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eg"/><Relationship Id="rId1" Type="http://schemas.openxmlformats.org/officeDocument/2006/relationships/image" Target="../media/image30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eg"/><Relationship Id="rId1" Type="http://schemas.openxmlformats.org/officeDocument/2006/relationships/image" Target="../media/image30.jpe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eg"/><Relationship Id="rId1" Type="http://schemas.openxmlformats.org/officeDocument/2006/relationships/image" Target="../media/image30.jpe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eg"/><Relationship Id="rId1" Type="http://schemas.openxmlformats.org/officeDocument/2006/relationships/image" Target="../media/image30.jpe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jpeg"/><Relationship Id="rId1" Type="http://schemas.openxmlformats.org/officeDocument/2006/relationships/image" Target="../media/image3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310515</xdr:colOff>
      <xdr:row>1</xdr:row>
      <xdr:rowOff>34290</xdr:rowOff>
    </xdr:from>
    <xdr:ext cx="1160170" cy="1035326"/>
    <xdr:pic>
      <xdr:nvPicPr>
        <xdr:cNvPr id="2" name="Imagen 1">
          <a:extLst>
            <a:ext uri="{FF2B5EF4-FFF2-40B4-BE49-F238E27FC236}">
              <a16:creationId xmlns:a16="http://schemas.microsoft.com/office/drawing/2014/main" id="{5FF1CF23-7975-4C45-A81C-6045CE1D1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" y="215265"/>
          <a:ext cx="1160170" cy="1035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310515</xdr:colOff>
      <xdr:row>36</xdr:row>
      <xdr:rowOff>34290</xdr:rowOff>
    </xdr:from>
    <xdr:ext cx="1160170" cy="1035326"/>
    <xdr:pic>
      <xdr:nvPicPr>
        <xdr:cNvPr id="3" name="Imagen 2">
          <a:extLst>
            <a:ext uri="{FF2B5EF4-FFF2-40B4-BE49-F238E27FC236}">
              <a16:creationId xmlns:a16="http://schemas.microsoft.com/office/drawing/2014/main" id="{11DC309E-3D07-4272-9167-80C9EE9B8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" y="217170"/>
          <a:ext cx="1160170" cy="1035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399234</xdr:colOff>
      <xdr:row>9</xdr:row>
      <xdr:rowOff>62481</xdr:rowOff>
    </xdr:from>
    <xdr:ext cx="211180" cy="423397"/>
    <xdr:pic>
      <xdr:nvPicPr>
        <xdr:cNvPr id="2" name="image31.jpeg">
          <a:extLst>
            <a:ext uri="{FF2B5EF4-FFF2-40B4-BE49-F238E27FC236}">
              <a16:creationId xmlns:a16="http://schemas.microsoft.com/office/drawing/2014/main" id="{B0714388-661D-4269-9001-1A3756B5C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1494" y="3468621"/>
          <a:ext cx="211180" cy="423397"/>
        </a:xfrm>
        <a:prstGeom prst="rect">
          <a:avLst/>
        </a:prstGeom>
      </xdr:spPr>
    </xdr:pic>
    <xdr:clientData/>
  </xdr:oneCellAnchor>
  <xdr:oneCellAnchor>
    <xdr:from>
      <xdr:col>11</xdr:col>
      <xdr:colOff>399234</xdr:colOff>
      <xdr:row>10</xdr:row>
      <xdr:rowOff>51804</xdr:rowOff>
    </xdr:from>
    <xdr:ext cx="211180" cy="418416"/>
    <xdr:pic>
      <xdr:nvPicPr>
        <xdr:cNvPr id="3" name="image31.jpeg">
          <a:extLst>
            <a:ext uri="{FF2B5EF4-FFF2-40B4-BE49-F238E27FC236}">
              <a16:creationId xmlns:a16="http://schemas.microsoft.com/office/drawing/2014/main" id="{2BE2B77E-76C6-451F-9354-C3DF340EB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1494" y="3979914"/>
          <a:ext cx="211180" cy="418416"/>
        </a:xfrm>
        <a:prstGeom prst="rect">
          <a:avLst/>
        </a:prstGeom>
      </xdr:spPr>
    </xdr:pic>
    <xdr:clientData/>
  </xdr:oneCellAnchor>
  <xdr:oneCellAnchor>
    <xdr:from>
      <xdr:col>11</xdr:col>
      <xdr:colOff>408935</xdr:colOff>
      <xdr:row>11</xdr:row>
      <xdr:rowOff>56568</xdr:rowOff>
    </xdr:from>
    <xdr:ext cx="207196" cy="418416"/>
    <xdr:pic>
      <xdr:nvPicPr>
        <xdr:cNvPr id="4" name="image31.jpeg">
          <a:extLst>
            <a:ext uri="{FF2B5EF4-FFF2-40B4-BE49-F238E27FC236}">
              <a16:creationId xmlns:a16="http://schemas.microsoft.com/office/drawing/2014/main" id="{20805ED5-A7AD-4E6B-9BEF-E54922929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5480" y="4499028"/>
          <a:ext cx="207196" cy="418416"/>
        </a:xfrm>
        <a:prstGeom prst="rect">
          <a:avLst/>
        </a:prstGeom>
      </xdr:spPr>
    </xdr:pic>
    <xdr:clientData/>
  </xdr:oneCellAnchor>
  <xdr:oneCellAnchor>
    <xdr:from>
      <xdr:col>11</xdr:col>
      <xdr:colOff>408034</xdr:colOff>
      <xdr:row>12</xdr:row>
      <xdr:rowOff>40606</xdr:rowOff>
    </xdr:from>
    <xdr:ext cx="214957" cy="444276"/>
    <xdr:pic>
      <xdr:nvPicPr>
        <xdr:cNvPr id="5" name="image32.jpeg">
          <a:extLst>
            <a:ext uri="{FF2B5EF4-FFF2-40B4-BE49-F238E27FC236}">
              <a16:creationId xmlns:a16="http://schemas.microsoft.com/office/drawing/2014/main" id="{68F4A24B-E998-4236-9C76-7D1FB3087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579" y="4993606"/>
          <a:ext cx="214957" cy="444276"/>
        </a:xfrm>
        <a:prstGeom prst="rect">
          <a:avLst/>
        </a:prstGeom>
      </xdr:spPr>
    </xdr:pic>
    <xdr:clientData/>
  </xdr:oneCellAnchor>
  <xdr:oneCellAnchor>
    <xdr:from>
      <xdr:col>11</xdr:col>
      <xdr:colOff>366565</xdr:colOff>
      <xdr:row>13</xdr:row>
      <xdr:rowOff>30574</xdr:rowOff>
    </xdr:from>
    <xdr:ext cx="323936" cy="458622"/>
    <xdr:pic>
      <xdr:nvPicPr>
        <xdr:cNvPr id="6" name="image33.jpeg">
          <a:extLst>
            <a:ext uri="{FF2B5EF4-FFF2-40B4-BE49-F238E27FC236}">
              <a16:creationId xmlns:a16="http://schemas.microsoft.com/office/drawing/2014/main" id="{A75CE1D7-8EA5-458E-9DF6-93A15AFDE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1205" y="5496019"/>
          <a:ext cx="323936" cy="458622"/>
        </a:xfrm>
        <a:prstGeom prst="rect">
          <a:avLst/>
        </a:prstGeom>
      </xdr:spPr>
    </xdr:pic>
    <xdr:clientData/>
  </xdr:oneCellAnchor>
  <xdr:oneCellAnchor>
    <xdr:from>
      <xdr:col>11</xdr:col>
      <xdr:colOff>382742</xdr:colOff>
      <xdr:row>16</xdr:row>
      <xdr:rowOff>28425</xdr:rowOff>
    </xdr:from>
    <xdr:ext cx="208994" cy="432601"/>
    <xdr:pic>
      <xdr:nvPicPr>
        <xdr:cNvPr id="7" name="image35.jpeg">
          <a:extLst>
            <a:ext uri="{FF2B5EF4-FFF2-40B4-BE49-F238E27FC236}">
              <a16:creationId xmlns:a16="http://schemas.microsoft.com/office/drawing/2014/main" id="{616C614E-1892-41F4-A954-BA9D06211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41192" y="7036920"/>
          <a:ext cx="208994" cy="432601"/>
        </a:xfrm>
        <a:prstGeom prst="rect">
          <a:avLst/>
        </a:prstGeom>
      </xdr:spPr>
    </xdr:pic>
    <xdr:clientData/>
  </xdr:oneCellAnchor>
  <xdr:oneCellAnchor>
    <xdr:from>
      <xdr:col>11</xdr:col>
      <xdr:colOff>393690</xdr:colOff>
      <xdr:row>14</xdr:row>
      <xdr:rowOff>65520</xdr:rowOff>
    </xdr:from>
    <xdr:ext cx="203269" cy="411197"/>
    <xdr:pic>
      <xdr:nvPicPr>
        <xdr:cNvPr id="8" name="image37.png">
          <a:extLst>
            <a:ext uri="{FF2B5EF4-FFF2-40B4-BE49-F238E27FC236}">
              <a16:creationId xmlns:a16="http://schemas.microsoft.com/office/drawing/2014/main" id="{B0E789ED-7AA7-461A-9D2E-B9E122541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5950" y="6045315"/>
          <a:ext cx="203269" cy="411197"/>
        </a:xfrm>
        <a:prstGeom prst="rect">
          <a:avLst/>
        </a:prstGeom>
      </xdr:spPr>
    </xdr:pic>
    <xdr:clientData/>
  </xdr:oneCellAnchor>
  <xdr:oneCellAnchor>
    <xdr:from>
      <xdr:col>11</xdr:col>
      <xdr:colOff>403543</xdr:colOff>
      <xdr:row>15</xdr:row>
      <xdr:rowOff>33859</xdr:rowOff>
    </xdr:from>
    <xdr:ext cx="218825" cy="432012"/>
    <xdr:pic>
      <xdr:nvPicPr>
        <xdr:cNvPr id="9" name="image38.png">
          <a:extLst>
            <a:ext uri="{FF2B5EF4-FFF2-40B4-BE49-F238E27FC236}">
              <a16:creationId xmlns:a16="http://schemas.microsoft.com/office/drawing/2014/main" id="{AAD158D0-AB63-49D9-9F96-676202221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183" y="6528004"/>
          <a:ext cx="218825" cy="432012"/>
        </a:xfrm>
        <a:prstGeom prst="rect">
          <a:avLst/>
        </a:prstGeom>
      </xdr:spPr>
    </xdr:pic>
    <xdr:clientData/>
  </xdr:oneCellAnchor>
  <xdr:oneCellAnchor>
    <xdr:from>
      <xdr:col>11</xdr:col>
      <xdr:colOff>367092</xdr:colOff>
      <xdr:row>6</xdr:row>
      <xdr:rowOff>0</xdr:rowOff>
    </xdr:from>
    <xdr:ext cx="307248" cy="432900"/>
    <xdr:pic>
      <xdr:nvPicPr>
        <xdr:cNvPr id="10" name="image39.jpeg">
          <a:extLst>
            <a:ext uri="{FF2B5EF4-FFF2-40B4-BE49-F238E27FC236}">
              <a16:creationId xmlns:a16="http://schemas.microsoft.com/office/drawing/2014/main" id="{A52D6B5C-A83A-43C9-B1EA-B815AE50E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1732" y="1866900"/>
          <a:ext cx="307248" cy="432900"/>
        </a:xfrm>
        <a:prstGeom prst="rect">
          <a:avLst/>
        </a:prstGeom>
      </xdr:spPr>
    </xdr:pic>
    <xdr:clientData/>
  </xdr:oneCellAnchor>
  <xdr:oneCellAnchor>
    <xdr:from>
      <xdr:col>11</xdr:col>
      <xdr:colOff>356170</xdr:colOff>
      <xdr:row>6</xdr:row>
      <xdr:rowOff>35299</xdr:rowOff>
    </xdr:from>
    <xdr:ext cx="319309" cy="453145"/>
    <xdr:pic>
      <xdr:nvPicPr>
        <xdr:cNvPr id="11" name="image40.jpeg">
          <a:extLst>
            <a:ext uri="{FF2B5EF4-FFF2-40B4-BE49-F238E27FC236}">
              <a16:creationId xmlns:a16="http://schemas.microsoft.com/office/drawing/2014/main" id="{40EE3B60-C090-447C-AF30-4A8182CD7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18430" y="1902199"/>
          <a:ext cx="319309" cy="453145"/>
        </a:xfrm>
        <a:prstGeom prst="rect">
          <a:avLst/>
        </a:prstGeom>
      </xdr:spPr>
    </xdr:pic>
    <xdr:clientData/>
  </xdr:oneCellAnchor>
  <xdr:oneCellAnchor>
    <xdr:from>
      <xdr:col>11</xdr:col>
      <xdr:colOff>351526</xdr:colOff>
      <xdr:row>7</xdr:row>
      <xdr:rowOff>30116</xdr:rowOff>
    </xdr:from>
    <xdr:ext cx="318202" cy="457722"/>
    <xdr:pic>
      <xdr:nvPicPr>
        <xdr:cNvPr id="12" name="image41.jpeg">
          <a:extLst>
            <a:ext uri="{FF2B5EF4-FFF2-40B4-BE49-F238E27FC236}">
              <a16:creationId xmlns:a16="http://schemas.microsoft.com/office/drawing/2014/main" id="{225B2F36-FA43-4B85-A3CF-FB58709C7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11881" y="2409461"/>
          <a:ext cx="318202" cy="457722"/>
        </a:xfrm>
        <a:prstGeom prst="rect">
          <a:avLst/>
        </a:prstGeom>
      </xdr:spPr>
    </xdr:pic>
    <xdr:clientData/>
  </xdr:oneCellAnchor>
  <xdr:oneCellAnchor>
    <xdr:from>
      <xdr:col>11</xdr:col>
      <xdr:colOff>346321</xdr:colOff>
      <xdr:row>8</xdr:row>
      <xdr:rowOff>44875</xdr:rowOff>
    </xdr:from>
    <xdr:ext cx="313021" cy="431735"/>
    <xdr:pic>
      <xdr:nvPicPr>
        <xdr:cNvPr id="13" name="image42.jpeg">
          <a:extLst>
            <a:ext uri="{FF2B5EF4-FFF2-40B4-BE49-F238E27FC236}">
              <a16:creationId xmlns:a16="http://schemas.microsoft.com/office/drawing/2014/main" id="{901115FF-98EB-4EE2-9ABD-B9E501BFD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4771" y="2942380"/>
          <a:ext cx="313021" cy="431735"/>
        </a:xfrm>
        <a:prstGeom prst="rect">
          <a:avLst/>
        </a:prstGeom>
      </xdr:spPr>
    </xdr:pic>
    <xdr:clientData/>
  </xdr:oneCellAnchor>
  <xdr:oneCellAnchor>
    <xdr:from>
      <xdr:col>11</xdr:col>
      <xdr:colOff>322617</xdr:colOff>
      <xdr:row>52</xdr:row>
      <xdr:rowOff>120643</xdr:rowOff>
    </xdr:from>
    <xdr:ext cx="204760" cy="361929"/>
    <xdr:pic>
      <xdr:nvPicPr>
        <xdr:cNvPr id="14" name="image1.png">
          <a:extLst>
            <a:ext uri="{FF2B5EF4-FFF2-40B4-BE49-F238E27FC236}">
              <a16:creationId xmlns:a16="http://schemas.microsoft.com/office/drawing/2014/main" id="{DD417536-306A-44C9-A1A0-D2A617144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4877" y="18477223"/>
          <a:ext cx="204760" cy="361929"/>
        </a:xfrm>
        <a:prstGeom prst="rect">
          <a:avLst/>
        </a:prstGeom>
      </xdr:spPr>
    </xdr:pic>
    <xdr:clientData/>
  </xdr:oneCellAnchor>
  <xdr:oneCellAnchor>
    <xdr:from>
      <xdr:col>11</xdr:col>
      <xdr:colOff>289284</xdr:colOff>
      <xdr:row>53</xdr:row>
      <xdr:rowOff>82148</xdr:rowOff>
    </xdr:from>
    <xdr:ext cx="280950" cy="376216"/>
    <xdr:pic>
      <xdr:nvPicPr>
        <xdr:cNvPr id="15" name="image2.png">
          <a:extLst>
            <a:ext uri="{FF2B5EF4-FFF2-40B4-BE49-F238E27FC236}">
              <a16:creationId xmlns:a16="http://schemas.microsoft.com/office/drawing/2014/main" id="{556BFCA5-6B78-43A4-BC19-905C2867B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3924" y="19019753"/>
          <a:ext cx="280950" cy="376216"/>
        </a:xfrm>
        <a:prstGeom prst="rect">
          <a:avLst/>
        </a:prstGeom>
      </xdr:spPr>
    </xdr:pic>
    <xdr:clientData/>
  </xdr:oneCellAnchor>
  <xdr:oneCellAnchor>
    <xdr:from>
      <xdr:col>11</xdr:col>
      <xdr:colOff>155951</xdr:colOff>
      <xdr:row>56</xdr:row>
      <xdr:rowOff>47622</xdr:rowOff>
    </xdr:from>
    <xdr:ext cx="614282" cy="466699"/>
    <xdr:pic>
      <xdr:nvPicPr>
        <xdr:cNvPr id="16" name="image4.png">
          <a:extLst>
            <a:ext uri="{FF2B5EF4-FFF2-40B4-BE49-F238E27FC236}">
              <a16:creationId xmlns:a16="http://schemas.microsoft.com/office/drawing/2014/main" id="{60FCBFE6-FC28-4FA9-91A7-D2768C732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14401" y="20728302"/>
          <a:ext cx="614282" cy="466699"/>
        </a:xfrm>
        <a:prstGeom prst="rect">
          <a:avLst/>
        </a:prstGeom>
      </xdr:spPr>
    </xdr:pic>
    <xdr:clientData/>
  </xdr:oneCellAnchor>
  <xdr:oneCellAnchor>
    <xdr:from>
      <xdr:col>11</xdr:col>
      <xdr:colOff>255951</xdr:colOff>
      <xdr:row>55</xdr:row>
      <xdr:rowOff>52781</xdr:rowOff>
    </xdr:from>
    <xdr:ext cx="395236" cy="452412"/>
    <xdr:pic>
      <xdr:nvPicPr>
        <xdr:cNvPr id="17" name="image5.png">
          <a:extLst>
            <a:ext uri="{FF2B5EF4-FFF2-40B4-BE49-F238E27FC236}">
              <a16:creationId xmlns:a16="http://schemas.microsoft.com/office/drawing/2014/main" id="{AA2A0740-BAA3-4FE2-8FEF-919209A37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12496" y="20154341"/>
          <a:ext cx="395236" cy="452412"/>
        </a:xfrm>
        <a:prstGeom prst="rect">
          <a:avLst/>
        </a:prstGeom>
      </xdr:spPr>
    </xdr:pic>
    <xdr:clientData/>
  </xdr:oneCellAnchor>
  <xdr:oneCellAnchor>
    <xdr:from>
      <xdr:col>11</xdr:col>
      <xdr:colOff>289284</xdr:colOff>
      <xdr:row>54</xdr:row>
      <xdr:rowOff>57940</xdr:rowOff>
    </xdr:from>
    <xdr:ext cx="328569" cy="476223"/>
    <xdr:pic>
      <xdr:nvPicPr>
        <xdr:cNvPr id="18" name="image6.png">
          <a:extLst>
            <a:ext uri="{FF2B5EF4-FFF2-40B4-BE49-F238E27FC236}">
              <a16:creationId xmlns:a16="http://schemas.microsoft.com/office/drawing/2014/main" id="{9B955AA0-4F89-41BA-816D-B6F67E3AE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3924" y="19570855"/>
          <a:ext cx="328569" cy="476223"/>
        </a:xfrm>
        <a:prstGeom prst="rect">
          <a:avLst/>
        </a:prstGeom>
      </xdr:spPr>
    </xdr:pic>
    <xdr:clientData/>
  </xdr:oneCellAnchor>
  <xdr:oneCellAnchor>
    <xdr:from>
      <xdr:col>11</xdr:col>
      <xdr:colOff>174999</xdr:colOff>
      <xdr:row>57</xdr:row>
      <xdr:rowOff>61512</xdr:rowOff>
    </xdr:from>
    <xdr:ext cx="604759" cy="957209"/>
    <xdr:pic>
      <xdr:nvPicPr>
        <xdr:cNvPr id="19" name="image7.png">
          <a:extLst>
            <a:ext uri="{FF2B5EF4-FFF2-40B4-BE49-F238E27FC236}">
              <a16:creationId xmlns:a16="http://schemas.microsoft.com/office/drawing/2014/main" id="{E5B027BD-FEEF-4F56-A20E-F14B9FAB7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9639" y="21317502"/>
          <a:ext cx="604759" cy="957209"/>
        </a:xfrm>
        <a:prstGeom prst="rect">
          <a:avLst/>
        </a:prstGeom>
      </xdr:spPr>
    </xdr:pic>
    <xdr:clientData/>
  </xdr:oneCellAnchor>
  <xdr:oneCellAnchor>
    <xdr:from>
      <xdr:col>11</xdr:col>
      <xdr:colOff>184522</xdr:colOff>
      <xdr:row>59</xdr:row>
      <xdr:rowOff>84688</xdr:rowOff>
    </xdr:from>
    <xdr:ext cx="604759" cy="961971"/>
    <xdr:pic>
      <xdr:nvPicPr>
        <xdr:cNvPr id="20" name="image8.png">
          <a:extLst>
            <a:ext uri="{FF2B5EF4-FFF2-40B4-BE49-F238E27FC236}">
              <a16:creationId xmlns:a16="http://schemas.microsoft.com/office/drawing/2014/main" id="{DC0A975F-918D-4312-8C2F-90EC553B5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1067" y="22413193"/>
          <a:ext cx="604759" cy="961971"/>
        </a:xfrm>
        <a:prstGeom prst="rect">
          <a:avLst/>
        </a:prstGeom>
      </xdr:spPr>
    </xdr:pic>
    <xdr:clientData/>
  </xdr:oneCellAnchor>
  <xdr:oneCellAnchor>
    <xdr:from>
      <xdr:col>11</xdr:col>
      <xdr:colOff>319123</xdr:colOff>
      <xdr:row>18</xdr:row>
      <xdr:rowOff>76081</xdr:rowOff>
    </xdr:from>
    <xdr:ext cx="604924" cy="401148"/>
    <xdr:pic>
      <xdr:nvPicPr>
        <xdr:cNvPr id="21" name="image46.jpeg">
          <a:extLst>
            <a:ext uri="{FF2B5EF4-FFF2-40B4-BE49-F238E27FC236}">
              <a16:creationId xmlns:a16="http://schemas.microsoft.com/office/drawing/2014/main" id="{E95A4D81-C94E-4027-8B46-32CF72CEE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1383" y="8162806"/>
          <a:ext cx="604924" cy="401148"/>
        </a:xfrm>
        <a:prstGeom prst="rect">
          <a:avLst/>
        </a:prstGeom>
      </xdr:spPr>
    </xdr:pic>
    <xdr:clientData/>
  </xdr:oneCellAnchor>
  <xdr:oneCellAnchor>
    <xdr:from>
      <xdr:col>11</xdr:col>
      <xdr:colOff>9348</xdr:colOff>
      <xdr:row>17</xdr:row>
      <xdr:rowOff>156812</xdr:rowOff>
    </xdr:from>
    <xdr:ext cx="718721" cy="365224"/>
    <xdr:pic>
      <xdr:nvPicPr>
        <xdr:cNvPr id="22" name="image48.jpeg">
          <a:extLst>
            <a:ext uri="{FF2B5EF4-FFF2-40B4-BE49-F238E27FC236}">
              <a16:creationId xmlns:a16="http://schemas.microsoft.com/office/drawing/2014/main" id="{6DBB8B1D-DD03-4298-9F14-216086DCC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9703" y="7683467"/>
          <a:ext cx="718721" cy="365224"/>
        </a:xfrm>
        <a:prstGeom prst="rect">
          <a:avLst/>
        </a:prstGeom>
      </xdr:spPr>
    </xdr:pic>
    <xdr:clientData/>
  </xdr:oneCellAnchor>
  <xdr:oneCellAnchor>
    <xdr:from>
      <xdr:col>11</xdr:col>
      <xdr:colOff>106287</xdr:colOff>
      <xdr:row>19</xdr:row>
      <xdr:rowOff>56559</xdr:rowOff>
    </xdr:from>
    <xdr:ext cx="489777" cy="457489"/>
    <xdr:pic>
      <xdr:nvPicPr>
        <xdr:cNvPr id="23" name="image50.png">
          <a:extLst>
            <a:ext uri="{FF2B5EF4-FFF2-40B4-BE49-F238E27FC236}">
              <a16:creationId xmlns:a16="http://schemas.microsoft.com/office/drawing/2014/main" id="{D23AB8DD-FF16-4B57-BAB0-476246885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2832" y="8709069"/>
          <a:ext cx="489777" cy="457489"/>
        </a:xfrm>
        <a:prstGeom prst="rect">
          <a:avLst/>
        </a:prstGeom>
      </xdr:spPr>
    </xdr:pic>
    <xdr:clientData/>
  </xdr:oneCellAnchor>
  <xdr:oneCellAnchor>
    <xdr:from>
      <xdr:col>11</xdr:col>
      <xdr:colOff>324678</xdr:colOff>
      <xdr:row>61</xdr:row>
      <xdr:rowOff>99391</xdr:rowOff>
    </xdr:from>
    <xdr:ext cx="604759" cy="961970"/>
    <xdr:pic>
      <xdr:nvPicPr>
        <xdr:cNvPr id="24" name="image8.png">
          <a:extLst>
            <a:ext uri="{FF2B5EF4-FFF2-40B4-BE49-F238E27FC236}">
              <a16:creationId xmlns:a16="http://schemas.microsoft.com/office/drawing/2014/main" id="{943FB8DF-972E-49EB-8549-B6E336CC1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9318" y="23527081"/>
          <a:ext cx="604759" cy="961970"/>
        </a:xfrm>
        <a:prstGeom prst="rect">
          <a:avLst/>
        </a:prstGeom>
      </xdr:spPr>
    </xdr:pic>
    <xdr:clientData/>
  </xdr:oneCellAnchor>
  <xdr:twoCellAnchor editAs="oneCell">
    <xdr:from>
      <xdr:col>6</xdr:col>
      <xdr:colOff>229371</xdr:colOff>
      <xdr:row>0</xdr:row>
      <xdr:rowOff>10438</xdr:rowOff>
    </xdr:from>
    <xdr:to>
      <xdr:col>7</xdr:col>
      <xdr:colOff>400631</xdr:colOff>
      <xdr:row>2</xdr:row>
      <xdr:rowOff>174379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2ADE6E20-5227-4F90-BF77-6F18C8FD1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325121" y="12343"/>
          <a:ext cx="847535" cy="771349"/>
        </a:xfrm>
        <a:prstGeom prst="rect">
          <a:avLst/>
        </a:prstGeom>
      </xdr:spPr>
    </xdr:pic>
    <xdr:clientData/>
  </xdr:twoCellAnchor>
  <xdr:oneCellAnchor>
    <xdr:from>
      <xdr:col>11</xdr:col>
      <xdr:colOff>399234</xdr:colOff>
      <xdr:row>85</xdr:row>
      <xdr:rowOff>62481</xdr:rowOff>
    </xdr:from>
    <xdr:ext cx="211180" cy="423397"/>
    <xdr:pic>
      <xdr:nvPicPr>
        <xdr:cNvPr id="26" name="image31.jpeg">
          <a:extLst>
            <a:ext uri="{FF2B5EF4-FFF2-40B4-BE49-F238E27FC236}">
              <a16:creationId xmlns:a16="http://schemas.microsoft.com/office/drawing/2014/main" id="{C18AA7A4-DFB0-4DD9-8E22-1DA23EA8D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1494" y="31538796"/>
          <a:ext cx="211180" cy="423397"/>
        </a:xfrm>
        <a:prstGeom prst="rect">
          <a:avLst/>
        </a:prstGeom>
      </xdr:spPr>
    </xdr:pic>
    <xdr:clientData/>
  </xdr:oneCellAnchor>
  <xdr:oneCellAnchor>
    <xdr:from>
      <xdr:col>11</xdr:col>
      <xdr:colOff>399234</xdr:colOff>
      <xdr:row>86</xdr:row>
      <xdr:rowOff>51804</xdr:rowOff>
    </xdr:from>
    <xdr:ext cx="211180" cy="418416"/>
    <xdr:pic>
      <xdr:nvPicPr>
        <xdr:cNvPr id="27" name="image31.jpeg">
          <a:extLst>
            <a:ext uri="{FF2B5EF4-FFF2-40B4-BE49-F238E27FC236}">
              <a16:creationId xmlns:a16="http://schemas.microsoft.com/office/drawing/2014/main" id="{D99E1877-6A11-460C-9443-84C80333F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1494" y="32050089"/>
          <a:ext cx="211180" cy="418416"/>
        </a:xfrm>
        <a:prstGeom prst="rect">
          <a:avLst/>
        </a:prstGeom>
      </xdr:spPr>
    </xdr:pic>
    <xdr:clientData/>
  </xdr:oneCellAnchor>
  <xdr:oneCellAnchor>
    <xdr:from>
      <xdr:col>11</xdr:col>
      <xdr:colOff>408935</xdr:colOff>
      <xdr:row>87</xdr:row>
      <xdr:rowOff>56568</xdr:rowOff>
    </xdr:from>
    <xdr:ext cx="207196" cy="418416"/>
    <xdr:pic>
      <xdr:nvPicPr>
        <xdr:cNvPr id="28" name="image31.jpeg">
          <a:extLst>
            <a:ext uri="{FF2B5EF4-FFF2-40B4-BE49-F238E27FC236}">
              <a16:creationId xmlns:a16="http://schemas.microsoft.com/office/drawing/2014/main" id="{2CE9C596-4B87-4EC1-9E74-5F084A3E8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5480" y="32569203"/>
          <a:ext cx="207196" cy="418416"/>
        </a:xfrm>
        <a:prstGeom prst="rect">
          <a:avLst/>
        </a:prstGeom>
      </xdr:spPr>
    </xdr:pic>
    <xdr:clientData/>
  </xdr:oneCellAnchor>
  <xdr:oneCellAnchor>
    <xdr:from>
      <xdr:col>11</xdr:col>
      <xdr:colOff>408034</xdr:colOff>
      <xdr:row>88</xdr:row>
      <xdr:rowOff>40606</xdr:rowOff>
    </xdr:from>
    <xdr:ext cx="214957" cy="444276"/>
    <xdr:pic>
      <xdr:nvPicPr>
        <xdr:cNvPr id="29" name="image32.jpeg">
          <a:extLst>
            <a:ext uri="{FF2B5EF4-FFF2-40B4-BE49-F238E27FC236}">
              <a16:creationId xmlns:a16="http://schemas.microsoft.com/office/drawing/2014/main" id="{163DACFF-8839-478A-8AC8-A96B87C30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579" y="33063781"/>
          <a:ext cx="214957" cy="444276"/>
        </a:xfrm>
        <a:prstGeom prst="rect">
          <a:avLst/>
        </a:prstGeom>
      </xdr:spPr>
    </xdr:pic>
    <xdr:clientData/>
  </xdr:oneCellAnchor>
  <xdr:oneCellAnchor>
    <xdr:from>
      <xdr:col>11</xdr:col>
      <xdr:colOff>366565</xdr:colOff>
      <xdr:row>89</xdr:row>
      <xdr:rowOff>30574</xdr:rowOff>
    </xdr:from>
    <xdr:ext cx="323936" cy="458622"/>
    <xdr:pic>
      <xdr:nvPicPr>
        <xdr:cNvPr id="30" name="image33.jpeg">
          <a:extLst>
            <a:ext uri="{FF2B5EF4-FFF2-40B4-BE49-F238E27FC236}">
              <a16:creationId xmlns:a16="http://schemas.microsoft.com/office/drawing/2014/main" id="{AE22A824-D562-43E4-9DC2-D16EEFC80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1205" y="33566194"/>
          <a:ext cx="323936" cy="458622"/>
        </a:xfrm>
        <a:prstGeom prst="rect">
          <a:avLst/>
        </a:prstGeom>
      </xdr:spPr>
    </xdr:pic>
    <xdr:clientData/>
  </xdr:oneCellAnchor>
  <xdr:oneCellAnchor>
    <xdr:from>
      <xdr:col>11</xdr:col>
      <xdr:colOff>351488</xdr:colOff>
      <xdr:row>91</xdr:row>
      <xdr:rowOff>29720</xdr:rowOff>
    </xdr:from>
    <xdr:ext cx="333870" cy="468994"/>
    <xdr:pic>
      <xdr:nvPicPr>
        <xdr:cNvPr id="31" name="image34.jpeg">
          <a:extLst>
            <a:ext uri="{FF2B5EF4-FFF2-40B4-BE49-F238E27FC236}">
              <a16:creationId xmlns:a16="http://schemas.microsoft.com/office/drawing/2014/main" id="{BE31A297-3F99-45E6-BFAF-75837375C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11843" y="34594040"/>
          <a:ext cx="333870" cy="468994"/>
        </a:xfrm>
        <a:prstGeom prst="rect">
          <a:avLst/>
        </a:prstGeom>
      </xdr:spPr>
    </xdr:pic>
    <xdr:clientData/>
  </xdr:oneCellAnchor>
  <xdr:oneCellAnchor>
    <xdr:from>
      <xdr:col>11</xdr:col>
      <xdr:colOff>382742</xdr:colOff>
      <xdr:row>95</xdr:row>
      <xdr:rowOff>28425</xdr:rowOff>
    </xdr:from>
    <xdr:ext cx="208994" cy="432601"/>
    <xdr:pic>
      <xdr:nvPicPr>
        <xdr:cNvPr id="32" name="image35.jpeg">
          <a:extLst>
            <a:ext uri="{FF2B5EF4-FFF2-40B4-BE49-F238E27FC236}">
              <a16:creationId xmlns:a16="http://schemas.microsoft.com/office/drawing/2014/main" id="{28F9404D-1AB1-449C-B883-4A32AC46A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41192" y="36650145"/>
          <a:ext cx="208994" cy="432601"/>
        </a:xfrm>
        <a:prstGeom prst="rect">
          <a:avLst/>
        </a:prstGeom>
      </xdr:spPr>
    </xdr:pic>
    <xdr:clientData/>
  </xdr:oneCellAnchor>
  <xdr:oneCellAnchor>
    <xdr:from>
      <xdr:col>11</xdr:col>
      <xdr:colOff>356707</xdr:colOff>
      <xdr:row>92</xdr:row>
      <xdr:rowOff>39363</xdr:rowOff>
    </xdr:from>
    <xdr:ext cx="312436" cy="433179"/>
    <xdr:pic>
      <xdr:nvPicPr>
        <xdr:cNvPr id="33" name="image36.png">
          <a:extLst>
            <a:ext uri="{FF2B5EF4-FFF2-40B4-BE49-F238E27FC236}">
              <a16:creationId xmlns:a16="http://schemas.microsoft.com/office/drawing/2014/main" id="{7DC1B764-2B1A-433A-BF7D-5C92F0569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18967" y="35119938"/>
          <a:ext cx="312436" cy="433179"/>
        </a:xfrm>
        <a:prstGeom prst="rect">
          <a:avLst/>
        </a:prstGeom>
      </xdr:spPr>
    </xdr:pic>
    <xdr:clientData/>
  </xdr:oneCellAnchor>
  <xdr:oneCellAnchor>
    <xdr:from>
      <xdr:col>11</xdr:col>
      <xdr:colOff>393690</xdr:colOff>
      <xdr:row>93</xdr:row>
      <xdr:rowOff>65520</xdr:rowOff>
    </xdr:from>
    <xdr:ext cx="203269" cy="411197"/>
    <xdr:pic>
      <xdr:nvPicPr>
        <xdr:cNvPr id="34" name="image37.png">
          <a:extLst>
            <a:ext uri="{FF2B5EF4-FFF2-40B4-BE49-F238E27FC236}">
              <a16:creationId xmlns:a16="http://schemas.microsoft.com/office/drawing/2014/main" id="{281418CA-4013-4FDC-8ACD-6403E322B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5950" y="35658540"/>
          <a:ext cx="203269" cy="411197"/>
        </a:xfrm>
        <a:prstGeom prst="rect">
          <a:avLst/>
        </a:prstGeom>
      </xdr:spPr>
    </xdr:pic>
    <xdr:clientData/>
  </xdr:oneCellAnchor>
  <xdr:oneCellAnchor>
    <xdr:from>
      <xdr:col>11</xdr:col>
      <xdr:colOff>403543</xdr:colOff>
      <xdr:row>94</xdr:row>
      <xdr:rowOff>33859</xdr:rowOff>
    </xdr:from>
    <xdr:ext cx="218825" cy="432012"/>
    <xdr:pic>
      <xdr:nvPicPr>
        <xdr:cNvPr id="35" name="image38.png">
          <a:extLst>
            <a:ext uri="{FF2B5EF4-FFF2-40B4-BE49-F238E27FC236}">
              <a16:creationId xmlns:a16="http://schemas.microsoft.com/office/drawing/2014/main" id="{217E8E01-3E92-4C9D-8499-D916F9584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183" y="36141229"/>
          <a:ext cx="218825" cy="432012"/>
        </a:xfrm>
        <a:prstGeom prst="rect">
          <a:avLst/>
        </a:prstGeom>
      </xdr:spPr>
    </xdr:pic>
    <xdr:clientData/>
  </xdr:oneCellAnchor>
  <xdr:oneCellAnchor>
    <xdr:from>
      <xdr:col>11</xdr:col>
      <xdr:colOff>399234</xdr:colOff>
      <xdr:row>84</xdr:row>
      <xdr:rowOff>62914</xdr:rowOff>
    </xdr:from>
    <xdr:ext cx="211180" cy="423397"/>
    <xdr:pic>
      <xdr:nvPicPr>
        <xdr:cNvPr id="36" name="image31.jpeg">
          <a:extLst>
            <a:ext uri="{FF2B5EF4-FFF2-40B4-BE49-F238E27FC236}">
              <a16:creationId xmlns:a16="http://schemas.microsoft.com/office/drawing/2014/main" id="{7F4B03EF-3689-4DFF-A47E-4F85ABF1B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1494" y="31024879"/>
          <a:ext cx="211180" cy="423397"/>
        </a:xfrm>
        <a:prstGeom prst="rect">
          <a:avLst/>
        </a:prstGeom>
      </xdr:spPr>
    </xdr:pic>
    <xdr:clientData/>
  </xdr:oneCellAnchor>
  <xdr:oneCellAnchor>
    <xdr:from>
      <xdr:col>11</xdr:col>
      <xdr:colOff>366565</xdr:colOff>
      <xdr:row>90</xdr:row>
      <xdr:rowOff>30141</xdr:rowOff>
    </xdr:from>
    <xdr:ext cx="323936" cy="458622"/>
    <xdr:pic>
      <xdr:nvPicPr>
        <xdr:cNvPr id="37" name="image33.jpeg">
          <a:extLst>
            <a:ext uri="{FF2B5EF4-FFF2-40B4-BE49-F238E27FC236}">
              <a16:creationId xmlns:a16="http://schemas.microsoft.com/office/drawing/2014/main" id="{38B250D1-C96E-4875-8C80-3AF1A24E7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1205" y="34080111"/>
          <a:ext cx="323936" cy="458622"/>
        </a:xfrm>
        <a:prstGeom prst="rect">
          <a:avLst/>
        </a:prstGeom>
      </xdr:spPr>
    </xdr:pic>
    <xdr:clientData/>
  </xdr:oneCellAnchor>
  <xdr:oneCellAnchor>
    <xdr:from>
      <xdr:col>11</xdr:col>
      <xdr:colOff>367092</xdr:colOff>
      <xdr:row>80</xdr:row>
      <xdr:rowOff>0</xdr:rowOff>
    </xdr:from>
    <xdr:ext cx="307248" cy="432900"/>
    <xdr:pic>
      <xdr:nvPicPr>
        <xdr:cNvPr id="38" name="image39.jpeg">
          <a:extLst>
            <a:ext uri="{FF2B5EF4-FFF2-40B4-BE49-F238E27FC236}">
              <a16:creationId xmlns:a16="http://schemas.microsoft.com/office/drawing/2014/main" id="{3D393513-BE94-4326-830F-1F88B4A28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1732" y="28908375"/>
          <a:ext cx="307248" cy="432900"/>
        </a:xfrm>
        <a:prstGeom prst="rect">
          <a:avLst/>
        </a:prstGeom>
      </xdr:spPr>
    </xdr:pic>
    <xdr:clientData/>
  </xdr:oneCellAnchor>
  <xdr:oneCellAnchor>
    <xdr:from>
      <xdr:col>11</xdr:col>
      <xdr:colOff>356170</xdr:colOff>
      <xdr:row>80</xdr:row>
      <xdr:rowOff>35299</xdr:rowOff>
    </xdr:from>
    <xdr:ext cx="319309" cy="453145"/>
    <xdr:pic>
      <xdr:nvPicPr>
        <xdr:cNvPr id="39" name="image40.jpeg">
          <a:extLst>
            <a:ext uri="{FF2B5EF4-FFF2-40B4-BE49-F238E27FC236}">
              <a16:creationId xmlns:a16="http://schemas.microsoft.com/office/drawing/2014/main" id="{08E5CC90-0567-4158-BF7D-81540C83A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18430" y="28943674"/>
          <a:ext cx="319309" cy="453145"/>
        </a:xfrm>
        <a:prstGeom prst="rect">
          <a:avLst/>
        </a:prstGeom>
      </xdr:spPr>
    </xdr:pic>
    <xdr:clientData/>
  </xdr:oneCellAnchor>
  <xdr:oneCellAnchor>
    <xdr:from>
      <xdr:col>11</xdr:col>
      <xdr:colOff>351526</xdr:colOff>
      <xdr:row>81</xdr:row>
      <xdr:rowOff>30116</xdr:rowOff>
    </xdr:from>
    <xdr:ext cx="318202" cy="457722"/>
    <xdr:pic>
      <xdr:nvPicPr>
        <xdr:cNvPr id="40" name="image41.jpeg">
          <a:extLst>
            <a:ext uri="{FF2B5EF4-FFF2-40B4-BE49-F238E27FC236}">
              <a16:creationId xmlns:a16="http://schemas.microsoft.com/office/drawing/2014/main" id="{7BA58DAF-08DD-425C-BD44-A48CAAF46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11881" y="29450936"/>
          <a:ext cx="318202" cy="457722"/>
        </a:xfrm>
        <a:prstGeom prst="rect">
          <a:avLst/>
        </a:prstGeom>
      </xdr:spPr>
    </xdr:pic>
    <xdr:clientData/>
  </xdr:oneCellAnchor>
  <xdr:oneCellAnchor>
    <xdr:from>
      <xdr:col>11</xdr:col>
      <xdr:colOff>346321</xdr:colOff>
      <xdr:row>82</xdr:row>
      <xdr:rowOff>44875</xdr:rowOff>
    </xdr:from>
    <xdr:ext cx="313021" cy="431735"/>
    <xdr:pic>
      <xdr:nvPicPr>
        <xdr:cNvPr id="41" name="image42.jpeg">
          <a:extLst>
            <a:ext uri="{FF2B5EF4-FFF2-40B4-BE49-F238E27FC236}">
              <a16:creationId xmlns:a16="http://schemas.microsoft.com/office/drawing/2014/main" id="{07D6FEAA-33ED-401A-8369-D0FC2EF93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4771" y="29983855"/>
          <a:ext cx="313021" cy="431735"/>
        </a:xfrm>
        <a:prstGeom prst="rect">
          <a:avLst/>
        </a:prstGeom>
      </xdr:spPr>
    </xdr:pic>
    <xdr:clientData/>
  </xdr:oneCellAnchor>
  <xdr:oneCellAnchor>
    <xdr:from>
      <xdr:col>11</xdr:col>
      <xdr:colOff>398887</xdr:colOff>
      <xdr:row>83</xdr:row>
      <xdr:rowOff>49992</xdr:rowOff>
    </xdr:from>
    <xdr:ext cx="176705" cy="420745"/>
    <xdr:pic>
      <xdr:nvPicPr>
        <xdr:cNvPr id="42" name="image43.jpeg">
          <a:extLst>
            <a:ext uri="{FF2B5EF4-FFF2-40B4-BE49-F238E27FC236}">
              <a16:creationId xmlns:a16="http://schemas.microsoft.com/office/drawing/2014/main" id="{E72AD131-93C1-4E51-A8A5-7D525D925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1147" y="30505227"/>
          <a:ext cx="176705" cy="420745"/>
        </a:xfrm>
        <a:prstGeom prst="rect">
          <a:avLst/>
        </a:prstGeom>
      </xdr:spPr>
    </xdr:pic>
    <xdr:clientData/>
  </xdr:oneCellAnchor>
  <xdr:oneCellAnchor>
    <xdr:from>
      <xdr:col>11</xdr:col>
      <xdr:colOff>319123</xdr:colOff>
      <xdr:row>98</xdr:row>
      <xdr:rowOff>76081</xdr:rowOff>
    </xdr:from>
    <xdr:ext cx="604924" cy="401148"/>
    <xdr:pic>
      <xdr:nvPicPr>
        <xdr:cNvPr id="43" name="image46.jpeg">
          <a:extLst>
            <a:ext uri="{FF2B5EF4-FFF2-40B4-BE49-F238E27FC236}">
              <a16:creationId xmlns:a16="http://schemas.microsoft.com/office/drawing/2014/main" id="{605650FF-0734-41E9-91DF-DDE9F20E5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1383" y="38338006"/>
          <a:ext cx="604924" cy="401148"/>
        </a:xfrm>
        <a:prstGeom prst="rect">
          <a:avLst/>
        </a:prstGeom>
      </xdr:spPr>
    </xdr:pic>
    <xdr:clientData/>
  </xdr:oneCellAnchor>
  <xdr:oneCellAnchor>
    <xdr:from>
      <xdr:col>11</xdr:col>
      <xdr:colOff>144643</xdr:colOff>
      <xdr:row>96</xdr:row>
      <xdr:rowOff>125665</xdr:rowOff>
    </xdr:from>
    <xdr:ext cx="712732" cy="389173"/>
    <xdr:pic>
      <xdr:nvPicPr>
        <xdr:cNvPr id="44" name="image47.jpeg">
          <a:extLst>
            <a:ext uri="{FF2B5EF4-FFF2-40B4-BE49-F238E27FC236}">
              <a16:creationId xmlns:a16="http://schemas.microsoft.com/office/drawing/2014/main" id="{AFE48AB2-7FFF-41F1-8EEA-735E37A29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01188" y="37265545"/>
          <a:ext cx="712732" cy="389173"/>
        </a:xfrm>
        <a:prstGeom prst="rect">
          <a:avLst/>
        </a:prstGeom>
      </xdr:spPr>
    </xdr:pic>
    <xdr:clientData/>
  </xdr:oneCellAnchor>
  <xdr:oneCellAnchor>
    <xdr:from>
      <xdr:col>11</xdr:col>
      <xdr:colOff>9348</xdr:colOff>
      <xdr:row>97</xdr:row>
      <xdr:rowOff>156812</xdr:rowOff>
    </xdr:from>
    <xdr:ext cx="718721" cy="365224"/>
    <xdr:pic>
      <xdr:nvPicPr>
        <xdr:cNvPr id="45" name="image48.jpeg">
          <a:extLst>
            <a:ext uri="{FF2B5EF4-FFF2-40B4-BE49-F238E27FC236}">
              <a16:creationId xmlns:a16="http://schemas.microsoft.com/office/drawing/2014/main" id="{0F9BCCC1-88BC-4F55-88AD-BAF5A44B8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9703" y="37858667"/>
          <a:ext cx="718721" cy="365224"/>
        </a:xfrm>
        <a:prstGeom prst="rect">
          <a:avLst/>
        </a:prstGeom>
      </xdr:spPr>
    </xdr:pic>
    <xdr:clientData/>
  </xdr:oneCellAnchor>
  <xdr:oneCellAnchor>
    <xdr:from>
      <xdr:col>11</xdr:col>
      <xdr:colOff>106287</xdr:colOff>
      <xdr:row>99</xdr:row>
      <xdr:rowOff>56559</xdr:rowOff>
    </xdr:from>
    <xdr:ext cx="489777" cy="457489"/>
    <xdr:pic>
      <xdr:nvPicPr>
        <xdr:cNvPr id="46" name="image50.png">
          <a:extLst>
            <a:ext uri="{FF2B5EF4-FFF2-40B4-BE49-F238E27FC236}">
              <a16:creationId xmlns:a16="http://schemas.microsoft.com/office/drawing/2014/main" id="{5F3726F4-6257-4D69-BE40-D6FB451DE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62832" y="38884269"/>
          <a:ext cx="489777" cy="45748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929640</xdr:colOff>
      <xdr:row>11</xdr:row>
      <xdr:rowOff>188595</xdr:rowOff>
    </xdr:from>
    <xdr:ext cx="4313264" cy="3335654"/>
    <xdr:pic>
      <xdr:nvPicPr>
        <xdr:cNvPr id="2" name="Imagen 1">
          <a:extLst>
            <a:ext uri="{FF2B5EF4-FFF2-40B4-BE49-F238E27FC236}">
              <a16:creationId xmlns:a16="http://schemas.microsoft.com/office/drawing/2014/main" id="{B1A8FCAE-EDD5-49A9-8DB2-5D829DCEF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0" y="4979670"/>
          <a:ext cx="4313264" cy="333565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712470</xdr:colOff>
      <xdr:row>39</xdr:row>
      <xdr:rowOff>116205</xdr:rowOff>
    </xdr:from>
    <xdr:ext cx="4867275" cy="3566972"/>
    <xdr:pic>
      <xdr:nvPicPr>
        <xdr:cNvPr id="2" name="Imagen 1">
          <a:extLst>
            <a:ext uri="{FF2B5EF4-FFF2-40B4-BE49-F238E27FC236}">
              <a16:creationId xmlns:a16="http://schemas.microsoft.com/office/drawing/2014/main" id="{3206DB49-647E-4D8B-A323-EB51EB959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9330" y="41706165"/>
          <a:ext cx="4867275" cy="3566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1009650</xdr:colOff>
      <xdr:row>71</xdr:row>
      <xdr:rowOff>180975</xdr:rowOff>
    </xdr:from>
    <xdr:ext cx="4313264" cy="3335654"/>
    <xdr:pic>
      <xdr:nvPicPr>
        <xdr:cNvPr id="3" name="Imagen 2">
          <a:extLst>
            <a:ext uri="{FF2B5EF4-FFF2-40B4-BE49-F238E27FC236}">
              <a16:creationId xmlns:a16="http://schemas.microsoft.com/office/drawing/2014/main" id="{83C66207-027A-4A16-B692-E05ED8184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6510" y="10300335"/>
          <a:ext cx="4313264" cy="3335654"/>
        </a:xfrm>
        <a:prstGeom prst="rect">
          <a:avLst/>
        </a:prstGeom>
      </xdr:spPr>
    </xdr:pic>
    <xdr:clientData/>
  </xdr:oneCellAnchor>
  <xdr:oneCellAnchor>
    <xdr:from>
      <xdr:col>1</xdr:col>
      <xdr:colOff>712470</xdr:colOff>
      <xdr:row>132</xdr:row>
      <xdr:rowOff>116205</xdr:rowOff>
    </xdr:from>
    <xdr:ext cx="4867275" cy="3566972"/>
    <xdr:pic>
      <xdr:nvPicPr>
        <xdr:cNvPr id="4" name="Imagen 3">
          <a:extLst>
            <a:ext uri="{FF2B5EF4-FFF2-40B4-BE49-F238E27FC236}">
              <a16:creationId xmlns:a16="http://schemas.microsoft.com/office/drawing/2014/main" id="{B8B1DA94-B53F-4D11-8AB0-7B03EEC0C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9330" y="42216705"/>
          <a:ext cx="4867275" cy="3566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535305</xdr:colOff>
      <xdr:row>161</xdr:row>
      <xdr:rowOff>38100</xdr:rowOff>
    </xdr:from>
    <xdr:ext cx="5191125" cy="3804305"/>
    <xdr:pic>
      <xdr:nvPicPr>
        <xdr:cNvPr id="5" name="Imagen 4">
          <a:extLst>
            <a:ext uri="{FF2B5EF4-FFF2-40B4-BE49-F238E27FC236}">
              <a16:creationId xmlns:a16="http://schemas.microsoft.com/office/drawing/2014/main" id="{CFD94DEB-6AAD-4692-9ADD-7C16B89CD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4085" y="43251120"/>
          <a:ext cx="5191125" cy="380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1155016</xdr:colOff>
      <xdr:row>193</xdr:row>
      <xdr:rowOff>74149</xdr:rowOff>
    </xdr:from>
    <xdr:ext cx="5579746" cy="4089105"/>
    <xdr:pic>
      <xdr:nvPicPr>
        <xdr:cNvPr id="6" name="Imagen 5">
          <a:extLst>
            <a:ext uri="{FF2B5EF4-FFF2-40B4-BE49-F238E27FC236}">
              <a16:creationId xmlns:a16="http://schemas.microsoft.com/office/drawing/2014/main" id="{B15FCBD8-D16C-456E-9934-DFEC10262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3776" y="17676349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1432560</xdr:colOff>
      <xdr:row>220</xdr:row>
      <xdr:rowOff>127635</xdr:rowOff>
    </xdr:from>
    <xdr:ext cx="4853438" cy="4667250"/>
    <xdr:pic>
      <xdr:nvPicPr>
        <xdr:cNvPr id="7" name="Imagen 6">
          <a:extLst>
            <a:ext uri="{FF2B5EF4-FFF2-40B4-BE49-F238E27FC236}">
              <a16:creationId xmlns:a16="http://schemas.microsoft.com/office/drawing/2014/main" id="{AB159B34-3DB4-4665-AC41-3A66EDB92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2560" y="49505235"/>
          <a:ext cx="4853438" cy="466725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929640</xdr:colOff>
      <xdr:row>22</xdr:row>
      <xdr:rowOff>188595</xdr:rowOff>
    </xdr:from>
    <xdr:ext cx="4313264" cy="3335654"/>
    <xdr:pic>
      <xdr:nvPicPr>
        <xdr:cNvPr id="2" name="Imagen 1">
          <a:extLst>
            <a:ext uri="{FF2B5EF4-FFF2-40B4-BE49-F238E27FC236}">
              <a16:creationId xmlns:a16="http://schemas.microsoft.com/office/drawing/2014/main" id="{A4BCB3C6-B8B5-4824-9B14-96079DF74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2690" y="4979670"/>
          <a:ext cx="4313264" cy="3335654"/>
        </a:xfrm>
        <a:prstGeom prst="rect">
          <a:avLst/>
        </a:prstGeom>
      </xdr:spPr>
    </xdr:pic>
    <xdr:clientData/>
  </xdr:oneCellAnchor>
  <xdr:oneCellAnchor>
    <xdr:from>
      <xdr:col>1</xdr:col>
      <xdr:colOff>259080</xdr:colOff>
      <xdr:row>52</xdr:row>
      <xdr:rowOff>99059</xdr:rowOff>
    </xdr:from>
    <xdr:ext cx="4891538" cy="3750945"/>
    <xdr:pic>
      <xdr:nvPicPr>
        <xdr:cNvPr id="3" name="Imagen 2">
          <a:extLst>
            <a:ext uri="{FF2B5EF4-FFF2-40B4-BE49-F238E27FC236}">
              <a16:creationId xmlns:a16="http://schemas.microsoft.com/office/drawing/2014/main" id="{E428C232-AD39-44EA-A85E-5D18E0695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1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2130" y="12195809"/>
          <a:ext cx="4891538" cy="3750945"/>
        </a:xfrm>
        <a:prstGeom prst="rect">
          <a:avLst/>
        </a:prstGeom>
      </xdr:spPr>
    </xdr:pic>
    <xdr:clientData/>
  </xdr:oneCellAnchor>
  <xdr:oneCellAnchor>
    <xdr:from>
      <xdr:col>0</xdr:col>
      <xdr:colOff>1306829</xdr:colOff>
      <xdr:row>83</xdr:row>
      <xdr:rowOff>192405</xdr:rowOff>
    </xdr:from>
    <xdr:ext cx="6086475" cy="4667250"/>
    <xdr:pic>
      <xdr:nvPicPr>
        <xdr:cNvPr id="4" name="Imagen 3">
          <a:extLst>
            <a:ext uri="{FF2B5EF4-FFF2-40B4-BE49-F238E27FC236}">
              <a16:creationId xmlns:a16="http://schemas.microsoft.com/office/drawing/2014/main" id="{9D6F8F13-7843-48D8-B6DD-B48306748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1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6829" y="19080480"/>
          <a:ext cx="6086475" cy="4667250"/>
        </a:xfrm>
        <a:prstGeom prst="rect">
          <a:avLst/>
        </a:prstGeom>
      </xdr:spPr>
    </xdr:pic>
    <xdr:clientData/>
  </xdr:oneCellAnchor>
  <xdr:oneCellAnchor>
    <xdr:from>
      <xdr:col>1</xdr:col>
      <xdr:colOff>712470</xdr:colOff>
      <xdr:row>184</xdr:row>
      <xdr:rowOff>116205</xdr:rowOff>
    </xdr:from>
    <xdr:ext cx="4867275" cy="3566972"/>
    <xdr:pic>
      <xdr:nvPicPr>
        <xdr:cNvPr id="5" name="Imagen 4">
          <a:extLst>
            <a:ext uri="{FF2B5EF4-FFF2-40B4-BE49-F238E27FC236}">
              <a16:creationId xmlns:a16="http://schemas.microsoft.com/office/drawing/2014/main" id="{63512065-D16B-4F32-9FFC-79BC3B433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" y="41302305"/>
          <a:ext cx="4867275" cy="3566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430532</xdr:colOff>
      <xdr:row>49</xdr:row>
      <xdr:rowOff>1188720</xdr:rowOff>
    </xdr:from>
    <xdr:to>
      <xdr:col>3</xdr:col>
      <xdr:colOff>1998346</xdr:colOff>
      <xdr:row>65</xdr:row>
      <xdr:rowOff>74612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934B50F-A5A3-48D7-9161-63A736D8F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8967" y="3162300"/>
          <a:ext cx="3240404" cy="2465387"/>
        </a:xfrm>
        <a:prstGeom prst="rect">
          <a:avLst/>
        </a:prstGeom>
      </xdr:spPr>
    </xdr:pic>
    <xdr:clientData/>
  </xdr:twoCellAnchor>
  <xdr:oneCellAnchor>
    <xdr:from>
      <xdr:col>1</xdr:col>
      <xdr:colOff>685800</xdr:colOff>
      <xdr:row>80</xdr:row>
      <xdr:rowOff>483870</xdr:rowOff>
    </xdr:from>
    <xdr:ext cx="5191125" cy="3804305"/>
    <xdr:pic>
      <xdr:nvPicPr>
        <xdr:cNvPr id="3" name="Imagen 2">
          <a:extLst>
            <a:ext uri="{FF2B5EF4-FFF2-40B4-BE49-F238E27FC236}">
              <a16:creationId xmlns:a16="http://schemas.microsoft.com/office/drawing/2014/main" id="{077D5334-062B-4F0F-976C-BAEFF50CF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0" y="3177540"/>
          <a:ext cx="5191125" cy="380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430532</xdr:colOff>
      <xdr:row>11</xdr:row>
      <xdr:rowOff>1188720</xdr:rowOff>
    </xdr:from>
    <xdr:to>
      <xdr:col>3</xdr:col>
      <xdr:colOff>1407796</xdr:colOff>
      <xdr:row>23</xdr:row>
      <xdr:rowOff>173672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C61F31-A82B-4E6A-9450-201D6EC2C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45157" y="3827145"/>
          <a:ext cx="3244214" cy="2507297"/>
        </a:xfrm>
        <a:prstGeom prst="rect">
          <a:avLst/>
        </a:prstGeom>
      </xdr:spPr>
    </xdr:pic>
    <xdr:clientData/>
  </xdr:twoCellAnchor>
  <xdr:oneCellAnchor>
    <xdr:from>
      <xdr:col>1</xdr:col>
      <xdr:colOff>1009650</xdr:colOff>
      <xdr:row>44</xdr:row>
      <xdr:rowOff>180975</xdr:rowOff>
    </xdr:from>
    <xdr:ext cx="4313264" cy="3335654"/>
    <xdr:pic>
      <xdr:nvPicPr>
        <xdr:cNvPr id="4" name="Imagen 3">
          <a:extLst>
            <a:ext uri="{FF2B5EF4-FFF2-40B4-BE49-F238E27FC236}">
              <a16:creationId xmlns:a16="http://schemas.microsoft.com/office/drawing/2014/main" id="{2DD4EBFC-E745-454F-A068-692F56948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2700" y="18221325"/>
          <a:ext cx="4313264" cy="3335654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1278256</xdr:colOff>
      <xdr:row>7</xdr:row>
      <xdr:rowOff>224790</xdr:rowOff>
    </xdr:from>
    <xdr:to>
      <xdr:col>4</xdr:col>
      <xdr:colOff>1006972</xdr:colOff>
      <xdr:row>28</xdr:row>
      <xdr:rowOff>91878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554167-5596-456F-98A3-AC7C1D308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30831" y="1910715"/>
          <a:ext cx="4481691" cy="4591488"/>
        </a:xfrm>
        <a:prstGeom prst="rect">
          <a:avLst/>
        </a:prstGeom>
      </xdr:spPr>
    </xdr:pic>
    <xdr:clientData/>
  </xdr:twoCellAnchor>
  <xdr:oneCellAnchor>
    <xdr:from>
      <xdr:col>0</xdr:col>
      <xdr:colOff>1295399</xdr:colOff>
      <xdr:row>70</xdr:row>
      <xdr:rowOff>200025</xdr:rowOff>
    </xdr:from>
    <xdr:ext cx="6086475" cy="4667250"/>
    <xdr:pic>
      <xdr:nvPicPr>
        <xdr:cNvPr id="3" name="Imagen 2">
          <a:extLst>
            <a:ext uri="{FF2B5EF4-FFF2-40B4-BE49-F238E27FC236}">
              <a16:creationId xmlns:a16="http://schemas.microsoft.com/office/drawing/2014/main" id="{D9CB9E49-4AC4-44E9-83D2-D98AC414E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11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399" y="31148655"/>
          <a:ext cx="6086475" cy="4667250"/>
        </a:xfrm>
        <a:prstGeom prst="rect">
          <a:avLst/>
        </a:prstGeom>
      </xdr:spPr>
    </xdr:pic>
    <xdr:clientData/>
  </xdr:oneCellAnchor>
  <xdr:oneCellAnchor>
    <xdr:from>
      <xdr:col>1</xdr:col>
      <xdr:colOff>535305</xdr:colOff>
      <xdr:row>133</xdr:row>
      <xdr:rowOff>38100</xdr:rowOff>
    </xdr:from>
    <xdr:ext cx="5191125" cy="3804305"/>
    <xdr:pic>
      <xdr:nvPicPr>
        <xdr:cNvPr id="4" name="Imagen 3">
          <a:extLst>
            <a:ext uri="{FF2B5EF4-FFF2-40B4-BE49-F238E27FC236}">
              <a16:creationId xmlns:a16="http://schemas.microsoft.com/office/drawing/2014/main" id="{EEE00694-2BED-4FFD-8E1B-86AF7B030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2180" y="43262550"/>
          <a:ext cx="5191125" cy="380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329565</xdr:colOff>
      <xdr:row>163</xdr:row>
      <xdr:rowOff>139065</xdr:rowOff>
    </xdr:from>
    <xdr:ext cx="4867275" cy="3566972"/>
    <xdr:pic>
      <xdr:nvPicPr>
        <xdr:cNvPr id="5" name="Imagen 4">
          <a:extLst>
            <a:ext uri="{FF2B5EF4-FFF2-40B4-BE49-F238E27FC236}">
              <a16:creationId xmlns:a16="http://schemas.microsoft.com/office/drawing/2014/main" id="{F347DE63-23CE-44B6-A2B2-6041EBCD1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2655" y="64219455"/>
          <a:ext cx="4867275" cy="3566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421005</xdr:colOff>
      <xdr:row>222</xdr:row>
      <xdr:rowOff>196215</xdr:rowOff>
    </xdr:from>
    <xdr:to>
      <xdr:col>4</xdr:col>
      <xdr:colOff>571500</xdr:colOff>
      <xdr:row>241</xdr:row>
      <xdr:rowOff>133453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0AFD120-53D8-4B57-B9AE-4C5251E4B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8930" y="51888390"/>
          <a:ext cx="3636645" cy="4528288"/>
        </a:xfrm>
        <a:prstGeom prst="rect">
          <a:avLst/>
        </a:prstGeom>
      </xdr:spPr>
    </xdr:pic>
    <xdr:clientData/>
  </xdr:twoCellAnchor>
  <xdr:oneCellAnchor>
    <xdr:from>
      <xdr:col>0</xdr:col>
      <xdr:colOff>1304924</xdr:colOff>
      <xdr:row>255</xdr:row>
      <xdr:rowOff>154305</xdr:rowOff>
    </xdr:from>
    <xdr:ext cx="6086475" cy="4667250"/>
    <xdr:pic>
      <xdr:nvPicPr>
        <xdr:cNvPr id="7" name="Imagen 6">
          <a:extLst>
            <a:ext uri="{FF2B5EF4-FFF2-40B4-BE49-F238E27FC236}">
              <a16:creationId xmlns:a16="http://schemas.microsoft.com/office/drawing/2014/main" id="{28DFFBE9-7E5E-45B5-8702-10D636A22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11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6829" y="30462855"/>
          <a:ext cx="6086475" cy="4667250"/>
        </a:xfrm>
        <a:prstGeom prst="rect">
          <a:avLst/>
        </a:prstGeom>
      </xdr:spPr>
    </xdr:pic>
    <xdr:clientData/>
  </xdr:oneCellAnchor>
  <xdr:oneCellAnchor>
    <xdr:from>
      <xdr:col>0</xdr:col>
      <xdr:colOff>1304924</xdr:colOff>
      <xdr:row>287</xdr:row>
      <xdr:rowOff>154305</xdr:rowOff>
    </xdr:from>
    <xdr:ext cx="6086475" cy="4667250"/>
    <xdr:pic>
      <xdr:nvPicPr>
        <xdr:cNvPr id="8" name="Imagen 7">
          <a:extLst>
            <a:ext uri="{FF2B5EF4-FFF2-40B4-BE49-F238E27FC236}">
              <a16:creationId xmlns:a16="http://schemas.microsoft.com/office/drawing/2014/main" id="{E34E482F-515B-4132-A199-B6D9ADCDC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11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6829" y="59561730"/>
          <a:ext cx="6086475" cy="46672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685800</xdr:colOff>
      <xdr:row>11</xdr:row>
      <xdr:rowOff>483870</xdr:rowOff>
    </xdr:from>
    <xdr:ext cx="5191125" cy="3804305"/>
    <xdr:pic>
      <xdr:nvPicPr>
        <xdr:cNvPr id="2" name="Imagen 1">
          <a:extLst>
            <a:ext uri="{FF2B5EF4-FFF2-40B4-BE49-F238E27FC236}">
              <a16:creationId xmlns:a16="http://schemas.microsoft.com/office/drawing/2014/main" id="{3F9D1BD3-EBA0-4E57-9E86-8B5D17638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0" y="3284220"/>
          <a:ext cx="5191125" cy="380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370156</xdr:colOff>
      <xdr:row>40</xdr:row>
      <xdr:rowOff>169399</xdr:rowOff>
    </xdr:from>
    <xdr:ext cx="5579746" cy="4089105"/>
    <xdr:pic>
      <xdr:nvPicPr>
        <xdr:cNvPr id="3" name="Imagen 2">
          <a:extLst>
            <a:ext uri="{FF2B5EF4-FFF2-40B4-BE49-F238E27FC236}">
              <a16:creationId xmlns:a16="http://schemas.microsoft.com/office/drawing/2014/main" id="{6CED7DBB-21A1-4549-A40F-99988AD88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01" y="123826759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1304924</xdr:colOff>
      <xdr:row>127</xdr:row>
      <xdr:rowOff>154305</xdr:rowOff>
    </xdr:from>
    <xdr:ext cx="6086475" cy="4667250"/>
    <xdr:pic>
      <xdr:nvPicPr>
        <xdr:cNvPr id="4" name="Imagen 3">
          <a:extLst>
            <a:ext uri="{FF2B5EF4-FFF2-40B4-BE49-F238E27FC236}">
              <a16:creationId xmlns:a16="http://schemas.microsoft.com/office/drawing/2014/main" id="{DFB68B24-BA4A-40EC-89A3-ECDEAC2A5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11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4924" y="30462855"/>
          <a:ext cx="6086475" cy="4667250"/>
        </a:xfrm>
        <a:prstGeom prst="rect">
          <a:avLst/>
        </a:prstGeom>
      </xdr:spPr>
    </xdr:pic>
    <xdr:clientData/>
  </xdr:oneCellAnchor>
  <xdr:oneCellAnchor>
    <xdr:from>
      <xdr:col>1</xdr:col>
      <xdr:colOff>266700</xdr:colOff>
      <xdr:row>244</xdr:row>
      <xdr:rowOff>59055</xdr:rowOff>
    </xdr:from>
    <xdr:ext cx="4853438" cy="4667250"/>
    <xdr:pic>
      <xdr:nvPicPr>
        <xdr:cNvPr id="5" name="Imagen 4">
          <a:extLst>
            <a:ext uri="{FF2B5EF4-FFF2-40B4-BE49-F238E27FC236}">
              <a16:creationId xmlns:a16="http://schemas.microsoft.com/office/drawing/2014/main" id="{A3D36366-7A77-4A60-8C86-FB386C6C4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575" y="48680370"/>
          <a:ext cx="4853438" cy="4667250"/>
        </a:xfrm>
        <a:prstGeom prst="rect">
          <a:avLst/>
        </a:prstGeom>
      </xdr:spPr>
    </xdr:pic>
    <xdr:clientData/>
  </xdr:oneCellAnchor>
  <xdr:oneCellAnchor>
    <xdr:from>
      <xdr:col>1</xdr:col>
      <xdr:colOff>142875</xdr:colOff>
      <xdr:row>273</xdr:row>
      <xdr:rowOff>55245</xdr:rowOff>
    </xdr:from>
    <xdr:ext cx="4853438" cy="4667250"/>
    <xdr:pic>
      <xdr:nvPicPr>
        <xdr:cNvPr id="6" name="Imagen 5">
          <a:extLst>
            <a:ext uri="{FF2B5EF4-FFF2-40B4-BE49-F238E27FC236}">
              <a16:creationId xmlns:a16="http://schemas.microsoft.com/office/drawing/2014/main" id="{02301B09-6995-4954-BAD0-EF728394D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675" y="64501395"/>
          <a:ext cx="4853438" cy="466725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1155016</xdr:colOff>
      <xdr:row>9</xdr:row>
      <xdr:rowOff>74149</xdr:rowOff>
    </xdr:from>
    <xdr:ext cx="5579746" cy="4089105"/>
    <xdr:pic>
      <xdr:nvPicPr>
        <xdr:cNvPr id="2" name="Imagen 1">
          <a:extLst>
            <a:ext uri="{FF2B5EF4-FFF2-40B4-BE49-F238E27FC236}">
              <a16:creationId xmlns:a16="http://schemas.microsoft.com/office/drawing/2014/main" id="{F8F724EE-BDDF-4827-B836-48F8185A2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9966" y="2436349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1155016</xdr:colOff>
      <xdr:row>42</xdr:row>
      <xdr:rowOff>74149</xdr:rowOff>
    </xdr:from>
    <xdr:ext cx="5579746" cy="4089105"/>
    <xdr:pic>
      <xdr:nvPicPr>
        <xdr:cNvPr id="3" name="Imagen 2">
          <a:extLst>
            <a:ext uri="{FF2B5EF4-FFF2-40B4-BE49-F238E27FC236}">
              <a16:creationId xmlns:a16="http://schemas.microsoft.com/office/drawing/2014/main" id="{1D406C01-C07E-4DEC-BE4A-23FBADA29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3776" y="2436349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1155016</xdr:colOff>
      <xdr:row>73</xdr:row>
      <xdr:rowOff>74149</xdr:rowOff>
    </xdr:from>
    <xdr:ext cx="5579746" cy="4089105"/>
    <xdr:pic>
      <xdr:nvPicPr>
        <xdr:cNvPr id="4" name="Imagen 3">
          <a:extLst>
            <a:ext uri="{FF2B5EF4-FFF2-40B4-BE49-F238E27FC236}">
              <a16:creationId xmlns:a16="http://schemas.microsoft.com/office/drawing/2014/main" id="{7886D6E8-E9F7-4E88-A62B-7258281A6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3776" y="10237324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1295399</xdr:colOff>
      <xdr:row>104</xdr:row>
      <xdr:rowOff>200025</xdr:rowOff>
    </xdr:from>
    <xdr:ext cx="6086475" cy="4667250"/>
    <xdr:pic>
      <xdr:nvPicPr>
        <xdr:cNvPr id="5" name="Imagen 4">
          <a:extLst>
            <a:ext uri="{FF2B5EF4-FFF2-40B4-BE49-F238E27FC236}">
              <a16:creationId xmlns:a16="http://schemas.microsoft.com/office/drawing/2014/main" id="{F92CFFF7-6FCB-4940-8D34-6FE90740E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11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399" y="25222200"/>
          <a:ext cx="6086475" cy="4667250"/>
        </a:xfrm>
        <a:prstGeom prst="rect">
          <a:avLst/>
        </a:prstGeom>
      </xdr:spPr>
    </xdr:pic>
    <xdr:clientData/>
  </xdr:oneCellAnchor>
  <xdr:twoCellAnchor editAs="oneCell">
    <xdr:from>
      <xdr:col>1</xdr:col>
      <xdr:colOff>981075</xdr:colOff>
      <xdr:row>134</xdr:row>
      <xdr:rowOff>161925</xdr:rowOff>
    </xdr:from>
    <xdr:to>
      <xdr:col>4</xdr:col>
      <xdr:colOff>421461</xdr:colOff>
      <xdr:row>158</xdr:row>
      <xdr:rowOff>74733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E8AFC8E-717C-2FD3-93EA-99E2C9F17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86025" y="31556325"/>
          <a:ext cx="5260161" cy="5056308"/>
        </a:xfrm>
        <a:prstGeom prst="rect">
          <a:avLst/>
        </a:prstGeom>
      </xdr:spPr>
    </xdr:pic>
    <xdr:clientData/>
  </xdr:twoCellAnchor>
  <xdr:oneCellAnchor>
    <xdr:from>
      <xdr:col>1</xdr:col>
      <xdr:colOff>329565</xdr:colOff>
      <xdr:row>202</xdr:row>
      <xdr:rowOff>64770</xdr:rowOff>
    </xdr:from>
    <xdr:ext cx="6137910" cy="4498154"/>
    <xdr:pic>
      <xdr:nvPicPr>
        <xdr:cNvPr id="7" name="Imagen 6">
          <a:extLst>
            <a:ext uri="{FF2B5EF4-FFF2-40B4-BE49-F238E27FC236}">
              <a16:creationId xmlns:a16="http://schemas.microsoft.com/office/drawing/2014/main" id="{3BFED4A7-98C8-4DD3-9B01-4A3BBB56D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4515" y="47270670"/>
          <a:ext cx="6137910" cy="4498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34290</xdr:colOff>
      <xdr:row>200</xdr:row>
      <xdr:rowOff>95250</xdr:rowOff>
    </xdr:from>
    <xdr:ext cx="6137910" cy="4498154"/>
    <xdr:pic>
      <xdr:nvPicPr>
        <xdr:cNvPr id="8" name="Imagen 7">
          <a:extLst>
            <a:ext uri="{FF2B5EF4-FFF2-40B4-BE49-F238E27FC236}">
              <a16:creationId xmlns:a16="http://schemas.microsoft.com/office/drawing/2014/main" id="{6EECFB00-E38D-467C-9347-386ACD2CA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88240" y="46786800"/>
          <a:ext cx="6137910" cy="4498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430529</xdr:colOff>
      <xdr:row>330</xdr:row>
      <xdr:rowOff>72390</xdr:rowOff>
    </xdr:from>
    <xdr:ext cx="6086475" cy="4667250"/>
    <xdr:pic>
      <xdr:nvPicPr>
        <xdr:cNvPr id="9" name="Imagen 8">
          <a:extLst>
            <a:ext uri="{FF2B5EF4-FFF2-40B4-BE49-F238E27FC236}">
              <a16:creationId xmlns:a16="http://schemas.microsoft.com/office/drawing/2014/main" id="{81D012B7-F50F-4BB9-AAF0-880BE482D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11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5479" y="76129515"/>
          <a:ext cx="6086475" cy="4667250"/>
        </a:xfrm>
        <a:prstGeom prst="rect">
          <a:avLst/>
        </a:prstGeom>
      </xdr:spPr>
    </xdr:pic>
    <xdr:clientData/>
  </xdr:oneCellAnchor>
  <xdr:oneCellAnchor>
    <xdr:from>
      <xdr:col>1</xdr:col>
      <xdr:colOff>535305</xdr:colOff>
      <xdr:row>364</xdr:row>
      <xdr:rowOff>38100</xdr:rowOff>
    </xdr:from>
    <xdr:ext cx="5191125" cy="3804305"/>
    <xdr:pic>
      <xdr:nvPicPr>
        <xdr:cNvPr id="10" name="Imagen 9">
          <a:extLst>
            <a:ext uri="{FF2B5EF4-FFF2-40B4-BE49-F238E27FC236}">
              <a16:creationId xmlns:a16="http://schemas.microsoft.com/office/drawing/2014/main" id="{D6D21AC5-9858-454C-B334-443113663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2180" y="43262550"/>
          <a:ext cx="5191125" cy="380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1356359</xdr:colOff>
      <xdr:row>38</xdr:row>
      <xdr:rowOff>198120</xdr:rowOff>
    </xdr:from>
    <xdr:ext cx="6086475" cy="4667250"/>
    <xdr:pic>
      <xdr:nvPicPr>
        <xdr:cNvPr id="2" name="Imagen 1">
          <a:extLst>
            <a:ext uri="{FF2B5EF4-FFF2-40B4-BE49-F238E27FC236}">
              <a16:creationId xmlns:a16="http://schemas.microsoft.com/office/drawing/2014/main" id="{DF84230C-1C3B-453E-9CB4-26F6D5DC8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1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49" y="33070800"/>
          <a:ext cx="6086475" cy="4667250"/>
        </a:xfrm>
        <a:prstGeom prst="rect">
          <a:avLst/>
        </a:prstGeom>
      </xdr:spPr>
    </xdr:pic>
    <xdr:clientData/>
  </xdr:oneCellAnchor>
  <xdr:oneCellAnchor>
    <xdr:from>
      <xdr:col>1</xdr:col>
      <xdr:colOff>330151</xdr:colOff>
      <xdr:row>70</xdr:row>
      <xdr:rowOff>173209</xdr:rowOff>
    </xdr:from>
    <xdr:ext cx="5579746" cy="4089105"/>
    <xdr:pic>
      <xdr:nvPicPr>
        <xdr:cNvPr id="3" name="Imagen 2">
          <a:extLst>
            <a:ext uri="{FF2B5EF4-FFF2-40B4-BE49-F238E27FC236}">
              <a16:creationId xmlns:a16="http://schemas.microsoft.com/office/drawing/2014/main" id="{7EE8C17C-8E69-47B2-AAC5-318C8A755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7051" y="16413334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464820</xdr:colOff>
      <xdr:row>186</xdr:row>
      <xdr:rowOff>34290</xdr:rowOff>
    </xdr:from>
    <xdr:ext cx="5259705" cy="5057932"/>
    <xdr:pic>
      <xdr:nvPicPr>
        <xdr:cNvPr id="4" name="Imagen 3">
          <a:extLst>
            <a:ext uri="{FF2B5EF4-FFF2-40B4-BE49-F238E27FC236}">
              <a16:creationId xmlns:a16="http://schemas.microsoft.com/office/drawing/2014/main" id="{1E53EA29-8A1D-42C8-9921-A1F16748D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720" y="43125390"/>
          <a:ext cx="5259705" cy="5057932"/>
        </a:xfrm>
        <a:prstGeom prst="rect">
          <a:avLst/>
        </a:prstGeom>
      </xdr:spPr>
    </xdr:pic>
    <xdr:clientData/>
  </xdr:oneCellAnchor>
  <xdr:oneCellAnchor>
    <xdr:from>
      <xdr:col>1</xdr:col>
      <xdr:colOff>861060</xdr:colOff>
      <xdr:row>219</xdr:row>
      <xdr:rowOff>30480</xdr:rowOff>
    </xdr:from>
    <xdr:ext cx="4446270" cy="4275702"/>
    <xdr:pic>
      <xdr:nvPicPr>
        <xdr:cNvPr id="5" name="Imagen 4">
          <a:extLst>
            <a:ext uri="{FF2B5EF4-FFF2-40B4-BE49-F238E27FC236}">
              <a16:creationId xmlns:a16="http://schemas.microsoft.com/office/drawing/2014/main" id="{F54E1FFF-6899-4B0B-84AC-AB2169307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125" y="35690175"/>
          <a:ext cx="4446270" cy="4275702"/>
        </a:xfrm>
        <a:prstGeom prst="rect">
          <a:avLst/>
        </a:prstGeom>
      </xdr:spPr>
    </xdr:pic>
    <xdr:clientData/>
  </xdr:oneCellAnchor>
  <xdr:oneCellAnchor>
    <xdr:from>
      <xdr:col>1</xdr:col>
      <xdr:colOff>363855</xdr:colOff>
      <xdr:row>250</xdr:row>
      <xdr:rowOff>200025</xdr:rowOff>
    </xdr:from>
    <xdr:ext cx="4867275" cy="3566972"/>
    <xdr:pic>
      <xdr:nvPicPr>
        <xdr:cNvPr id="6" name="Imagen 5">
          <a:extLst>
            <a:ext uri="{FF2B5EF4-FFF2-40B4-BE49-F238E27FC236}">
              <a16:creationId xmlns:a16="http://schemas.microsoft.com/office/drawing/2014/main" id="{841BBD47-1BDB-4703-8ACE-18F68283F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0755" y="57940575"/>
          <a:ext cx="4867275" cy="3566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329565</xdr:colOff>
      <xdr:row>279</xdr:row>
      <xdr:rowOff>139065</xdr:rowOff>
    </xdr:from>
    <xdr:ext cx="4867275" cy="3566972"/>
    <xdr:pic>
      <xdr:nvPicPr>
        <xdr:cNvPr id="7" name="Imagen 6">
          <a:extLst>
            <a:ext uri="{FF2B5EF4-FFF2-40B4-BE49-F238E27FC236}">
              <a16:creationId xmlns:a16="http://schemas.microsoft.com/office/drawing/2014/main" id="{77154875-3544-43B3-BA23-3C4AFCD8D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6465" y="64613790"/>
          <a:ext cx="4867275" cy="3566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329565</xdr:colOff>
      <xdr:row>309</xdr:row>
      <xdr:rowOff>139065</xdr:rowOff>
    </xdr:from>
    <xdr:ext cx="4867275" cy="3566972"/>
    <xdr:pic>
      <xdr:nvPicPr>
        <xdr:cNvPr id="8" name="Imagen 7">
          <a:extLst>
            <a:ext uri="{FF2B5EF4-FFF2-40B4-BE49-F238E27FC236}">
              <a16:creationId xmlns:a16="http://schemas.microsoft.com/office/drawing/2014/main" id="{BCC9B454-5A5C-4CDD-BDD1-568321432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2655" y="64609980"/>
          <a:ext cx="4867275" cy="3566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1322070</xdr:colOff>
      <xdr:row>345</xdr:row>
      <xdr:rowOff>280035</xdr:rowOff>
    </xdr:from>
    <xdr:ext cx="6137910" cy="4498154"/>
    <xdr:pic>
      <xdr:nvPicPr>
        <xdr:cNvPr id="9" name="Imagen 8">
          <a:extLst>
            <a:ext uri="{FF2B5EF4-FFF2-40B4-BE49-F238E27FC236}">
              <a16:creationId xmlns:a16="http://schemas.microsoft.com/office/drawing/2014/main" id="{4FE5893D-5804-4A4A-A1BD-A79407DB2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165" y="66625470"/>
          <a:ext cx="6137910" cy="4498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1322070</xdr:colOff>
      <xdr:row>345</xdr:row>
      <xdr:rowOff>280035</xdr:rowOff>
    </xdr:from>
    <xdr:ext cx="6137910" cy="4498154"/>
    <xdr:pic>
      <xdr:nvPicPr>
        <xdr:cNvPr id="10" name="Imagen 9">
          <a:extLst>
            <a:ext uri="{FF2B5EF4-FFF2-40B4-BE49-F238E27FC236}">
              <a16:creationId xmlns:a16="http://schemas.microsoft.com/office/drawing/2014/main" id="{6BD0FE85-A964-48AB-A60C-FB367C68E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0165" y="66625470"/>
          <a:ext cx="6137910" cy="4498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370156</xdr:colOff>
      <xdr:row>9</xdr:row>
      <xdr:rowOff>169399</xdr:rowOff>
    </xdr:from>
    <xdr:ext cx="5579746" cy="4089105"/>
    <xdr:pic>
      <xdr:nvPicPr>
        <xdr:cNvPr id="2" name="Imagen 1">
          <a:extLst>
            <a:ext uri="{FF2B5EF4-FFF2-40B4-BE49-F238E27FC236}">
              <a16:creationId xmlns:a16="http://schemas.microsoft.com/office/drawing/2014/main" id="{F9F59CFB-84A3-4202-9C3F-CE91A2AE1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7976" y="37347379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370156</xdr:colOff>
      <xdr:row>40</xdr:row>
      <xdr:rowOff>169399</xdr:rowOff>
    </xdr:from>
    <xdr:ext cx="5579746" cy="4089105"/>
    <xdr:pic>
      <xdr:nvPicPr>
        <xdr:cNvPr id="3" name="Imagen 2">
          <a:extLst>
            <a:ext uri="{FF2B5EF4-FFF2-40B4-BE49-F238E27FC236}">
              <a16:creationId xmlns:a16="http://schemas.microsoft.com/office/drawing/2014/main" id="{344827A0-E810-49E5-BF45-5CA625769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736" y="2463019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247650</xdr:colOff>
      <xdr:row>75</xdr:row>
      <xdr:rowOff>34290</xdr:rowOff>
    </xdr:from>
    <xdr:ext cx="4831080" cy="3540447"/>
    <xdr:pic>
      <xdr:nvPicPr>
        <xdr:cNvPr id="4" name="Imagen 3">
          <a:extLst>
            <a:ext uri="{FF2B5EF4-FFF2-40B4-BE49-F238E27FC236}">
              <a16:creationId xmlns:a16="http://schemas.microsoft.com/office/drawing/2014/main" id="{0F34D66C-4C3D-4567-A9B9-F2A41B44E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5470" y="23823930"/>
          <a:ext cx="4831080" cy="3540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1356359</xdr:colOff>
      <xdr:row>137</xdr:row>
      <xdr:rowOff>198120</xdr:rowOff>
    </xdr:from>
    <xdr:ext cx="6086475" cy="4667250"/>
    <xdr:pic>
      <xdr:nvPicPr>
        <xdr:cNvPr id="6" name="Imagen 5">
          <a:extLst>
            <a:ext uri="{FF2B5EF4-FFF2-40B4-BE49-F238E27FC236}">
              <a16:creationId xmlns:a16="http://schemas.microsoft.com/office/drawing/2014/main" id="{524812A1-0064-4E2E-845D-C481B1619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11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6359" y="32865060"/>
          <a:ext cx="6086475" cy="4667250"/>
        </a:xfrm>
        <a:prstGeom prst="rect">
          <a:avLst/>
        </a:prstGeom>
      </xdr:spPr>
    </xdr:pic>
    <xdr:clientData/>
  </xdr:oneCellAnchor>
  <xdr:oneCellAnchor>
    <xdr:from>
      <xdr:col>0</xdr:col>
      <xdr:colOff>1322070</xdr:colOff>
      <xdr:row>175</xdr:row>
      <xdr:rowOff>280035</xdr:rowOff>
    </xdr:from>
    <xdr:ext cx="6137910" cy="4498154"/>
    <xdr:pic>
      <xdr:nvPicPr>
        <xdr:cNvPr id="7" name="Imagen 6">
          <a:extLst>
            <a:ext uri="{FF2B5EF4-FFF2-40B4-BE49-F238E27FC236}">
              <a16:creationId xmlns:a16="http://schemas.microsoft.com/office/drawing/2014/main" id="{3F706F34-34FC-4A06-B07E-1E24D7CC1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" y="43371135"/>
          <a:ext cx="6137910" cy="4498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361950</xdr:colOff>
      <xdr:row>204</xdr:row>
      <xdr:rowOff>133350</xdr:rowOff>
    </xdr:from>
    <xdr:ext cx="4867275" cy="3566972"/>
    <xdr:pic>
      <xdr:nvPicPr>
        <xdr:cNvPr id="8" name="Imagen 7">
          <a:extLst>
            <a:ext uri="{FF2B5EF4-FFF2-40B4-BE49-F238E27FC236}">
              <a16:creationId xmlns:a16="http://schemas.microsoft.com/office/drawing/2014/main" id="{F6561242-10B4-4E71-9E6D-5BB116F18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730" y="16051530"/>
          <a:ext cx="4867275" cy="3566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361950</xdr:colOff>
      <xdr:row>233</xdr:row>
      <xdr:rowOff>133350</xdr:rowOff>
    </xdr:from>
    <xdr:ext cx="4867275" cy="3566972"/>
    <xdr:pic>
      <xdr:nvPicPr>
        <xdr:cNvPr id="9" name="Imagen 8">
          <a:extLst>
            <a:ext uri="{FF2B5EF4-FFF2-40B4-BE49-F238E27FC236}">
              <a16:creationId xmlns:a16="http://schemas.microsoft.com/office/drawing/2014/main" id="{C0C1153F-70B0-44EB-9CFD-B6421ECED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4530" y="52932330"/>
          <a:ext cx="4867275" cy="3566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1322070</xdr:colOff>
      <xdr:row>269</xdr:row>
      <xdr:rowOff>280035</xdr:rowOff>
    </xdr:from>
    <xdr:ext cx="6137910" cy="4498154"/>
    <xdr:pic>
      <xdr:nvPicPr>
        <xdr:cNvPr id="10" name="Imagen 9">
          <a:extLst>
            <a:ext uri="{FF2B5EF4-FFF2-40B4-BE49-F238E27FC236}">
              <a16:creationId xmlns:a16="http://schemas.microsoft.com/office/drawing/2014/main" id="{BF235544-4C21-4721-911F-52DB8DA63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" y="42875835"/>
          <a:ext cx="6137910" cy="4498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1322070</xdr:colOff>
      <xdr:row>269</xdr:row>
      <xdr:rowOff>280035</xdr:rowOff>
    </xdr:from>
    <xdr:ext cx="6137910" cy="4498154"/>
    <xdr:pic>
      <xdr:nvPicPr>
        <xdr:cNvPr id="11" name="Imagen 10">
          <a:extLst>
            <a:ext uri="{FF2B5EF4-FFF2-40B4-BE49-F238E27FC236}">
              <a16:creationId xmlns:a16="http://schemas.microsoft.com/office/drawing/2014/main" id="{721451EA-DCAE-495B-AACB-25381B00C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070" y="42875835"/>
          <a:ext cx="6137910" cy="4498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1274445</xdr:colOff>
      <xdr:row>321</xdr:row>
      <xdr:rowOff>99060</xdr:rowOff>
    </xdr:from>
    <xdr:ext cx="4853438" cy="4667250"/>
    <xdr:pic>
      <xdr:nvPicPr>
        <xdr:cNvPr id="12" name="Imagen 11">
          <a:extLst>
            <a:ext uri="{FF2B5EF4-FFF2-40B4-BE49-F238E27FC236}">
              <a16:creationId xmlns:a16="http://schemas.microsoft.com/office/drawing/2014/main" id="{B7253EE0-1161-4AC6-9026-7B4E00A25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11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7025" y="82890360"/>
          <a:ext cx="4853438" cy="4667250"/>
        </a:xfrm>
        <a:prstGeom prst="rect">
          <a:avLst/>
        </a:prstGeom>
      </xdr:spPr>
    </xdr:pic>
    <xdr:clientData/>
  </xdr:oneCellAnchor>
  <xdr:oneCellAnchor>
    <xdr:from>
      <xdr:col>1</xdr:col>
      <xdr:colOff>861060</xdr:colOff>
      <xdr:row>352</xdr:row>
      <xdr:rowOff>30480</xdr:rowOff>
    </xdr:from>
    <xdr:ext cx="4446270" cy="4275702"/>
    <xdr:pic>
      <xdr:nvPicPr>
        <xdr:cNvPr id="13" name="Imagen 12">
          <a:extLst>
            <a:ext uri="{FF2B5EF4-FFF2-40B4-BE49-F238E27FC236}">
              <a16:creationId xmlns:a16="http://schemas.microsoft.com/office/drawing/2014/main" id="{51DD3BF9-FEB7-4C26-8E52-9751A5CFE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9840" y="37086540"/>
          <a:ext cx="4446270" cy="4275702"/>
        </a:xfrm>
        <a:prstGeom prst="rect">
          <a:avLst/>
        </a:prstGeom>
      </xdr:spPr>
    </xdr:pic>
    <xdr:clientData/>
  </xdr:oneCellAnchor>
  <xdr:oneCellAnchor>
    <xdr:from>
      <xdr:col>1</xdr:col>
      <xdr:colOff>247650</xdr:colOff>
      <xdr:row>387</xdr:row>
      <xdr:rowOff>34290</xdr:rowOff>
    </xdr:from>
    <xdr:ext cx="4831080" cy="3540447"/>
    <xdr:pic>
      <xdr:nvPicPr>
        <xdr:cNvPr id="5" name="Imagen 4">
          <a:extLst>
            <a:ext uri="{FF2B5EF4-FFF2-40B4-BE49-F238E27FC236}">
              <a16:creationId xmlns:a16="http://schemas.microsoft.com/office/drawing/2014/main" id="{CF523506-5490-415E-B270-31E44C70D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3565" y="23865840"/>
          <a:ext cx="4831080" cy="3540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1463040</xdr:colOff>
      <xdr:row>126</xdr:row>
      <xdr:rowOff>104775</xdr:rowOff>
    </xdr:from>
    <xdr:ext cx="5259705" cy="5057932"/>
    <xdr:pic>
      <xdr:nvPicPr>
        <xdr:cNvPr id="3" name="Imagen 2">
          <a:extLst>
            <a:ext uri="{FF2B5EF4-FFF2-40B4-BE49-F238E27FC236}">
              <a16:creationId xmlns:a16="http://schemas.microsoft.com/office/drawing/2014/main" id="{CF3E811D-31E2-415A-97A3-FD624C788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040" y="29533215"/>
          <a:ext cx="5259705" cy="5057932"/>
        </a:xfrm>
        <a:prstGeom prst="rect">
          <a:avLst/>
        </a:prstGeom>
      </xdr:spPr>
    </xdr:pic>
    <xdr:clientData/>
  </xdr:oneCellAnchor>
  <xdr:oneCellAnchor>
    <xdr:from>
      <xdr:col>1</xdr:col>
      <xdr:colOff>861060</xdr:colOff>
      <xdr:row>157</xdr:row>
      <xdr:rowOff>30480</xdr:rowOff>
    </xdr:from>
    <xdr:ext cx="4446270" cy="4275702"/>
    <xdr:pic>
      <xdr:nvPicPr>
        <xdr:cNvPr id="4" name="Imagen 3">
          <a:extLst>
            <a:ext uri="{FF2B5EF4-FFF2-40B4-BE49-F238E27FC236}">
              <a16:creationId xmlns:a16="http://schemas.microsoft.com/office/drawing/2014/main" id="{930C6962-D17A-45CF-9E5B-02CE4767D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9840" y="37086540"/>
          <a:ext cx="4446270" cy="4275702"/>
        </a:xfrm>
        <a:prstGeom prst="rect">
          <a:avLst/>
        </a:prstGeom>
      </xdr:spPr>
    </xdr:pic>
    <xdr:clientData/>
  </xdr:oneCellAnchor>
  <xdr:oneCellAnchor>
    <xdr:from>
      <xdr:col>1</xdr:col>
      <xdr:colOff>535305</xdr:colOff>
      <xdr:row>190</xdr:row>
      <xdr:rowOff>38100</xdr:rowOff>
    </xdr:from>
    <xdr:ext cx="5191125" cy="3804305"/>
    <xdr:pic>
      <xdr:nvPicPr>
        <xdr:cNvPr id="2" name="Imagen 1">
          <a:extLst>
            <a:ext uri="{FF2B5EF4-FFF2-40B4-BE49-F238E27FC236}">
              <a16:creationId xmlns:a16="http://schemas.microsoft.com/office/drawing/2014/main" id="{152CAA21-E5C5-41C3-A882-21FFEBD62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730" y="8896350"/>
          <a:ext cx="5191125" cy="380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266700</xdr:colOff>
      <xdr:row>216</xdr:row>
      <xdr:rowOff>59055</xdr:rowOff>
    </xdr:from>
    <xdr:ext cx="4853438" cy="4667250"/>
    <xdr:pic>
      <xdr:nvPicPr>
        <xdr:cNvPr id="5" name="Imagen 4">
          <a:extLst>
            <a:ext uri="{FF2B5EF4-FFF2-40B4-BE49-F238E27FC236}">
              <a16:creationId xmlns:a16="http://schemas.microsoft.com/office/drawing/2014/main" id="{3611305C-3C5C-438F-998E-C03828E72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575" y="50855880"/>
          <a:ext cx="4853438" cy="4667250"/>
        </a:xfrm>
        <a:prstGeom prst="rect">
          <a:avLst/>
        </a:prstGeom>
      </xdr:spPr>
    </xdr:pic>
    <xdr:clientData/>
  </xdr:oneCellAnchor>
  <xdr:oneCellAnchor>
    <xdr:from>
      <xdr:col>1</xdr:col>
      <xdr:colOff>114299</xdr:colOff>
      <xdr:row>246</xdr:row>
      <xdr:rowOff>38100</xdr:rowOff>
    </xdr:from>
    <xdr:ext cx="6086475" cy="4667250"/>
    <xdr:pic>
      <xdr:nvPicPr>
        <xdr:cNvPr id="6" name="Imagen 5">
          <a:extLst>
            <a:ext uri="{FF2B5EF4-FFF2-40B4-BE49-F238E27FC236}">
              <a16:creationId xmlns:a16="http://schemas.microsoft.com/office/drawing/2014/main" id="{EDDBF9B0-F056-462C-8F4F-18D7E35AA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1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4" y="57692925"/>
          <a:ext cx="6086475" cy="4667250"/>
        </a:xfrm>
        <a:prstGeom prst="rect">
          <a:avLst/>
        </a:prstGeom>
      </xdr:spPr>
    </xdr:pic>
    <xdr:clientData/>
  </xdr:oneCellAnchor>
  <xdr:oneCellAnchor>
    <xdr:from>
      <xdr:col>7</xdr:col>
      <xdr:colOff>514350</xdr:colOff>
      <xdr:row>273</xdr:row>
      <xdr:rowOff>131445</xdr:rowOff>
    </xdr:from>
    <xdr:ext cx="6086475" cy="4667250"/>
    <xdr:pic>
      <xdr:nvPicPr>
        <xdr:cNvPr id="8" name="Imagen 7">
          <a:extLst>
            <a:ext uri="{FF2B5EF4-FFF2-40B4-BE49-F238E27FC236}">
              <a16:creationId xmlns:a16="http://schemas.microsoft.com/office/drawing/2014/main" id="{04B95B26-8CEE-413E-934C-5644A7D91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11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91900" y="63434595"/>
          <a:ext cx="6086475" cy="4667250"/>
        </a:xfrm>
        <a:prstGeom prst="rect">
          <a:avLst/>
        </a:prstGeom>
      </xdr:spPr>
    </xdr:pic>
    <xdr:clientData/>
  </xdr:oneCellAnchor>
  <xdr:oneCellAnchor>
    <xdr:from>
      <xdr:col>1</xdr:col>
      <xdr:colOff>306705</xdr:colOff>
      <xdr:row>310</xdr:row>
      <xdr:rowOff>114300</xdr:rowOff>
    </xdr:from>
    <xdr:ext cx="4591050" cy="3364541"/>
    <xdr:pic>
      <xdr:nvPicPr>
        <xdr:cNvPr id="7" name="Imagen 6">
          <a:extLst>
            <a:ext uri="{FF2B5EF4-FFF2-40B4-BE49-F238E27FC236}">
              <a16:creationId xmlns:a16="http://schemas.microsoft.com/office/drawing/2014/main" id="{771184B9-009D-49A7-ABD1-A293F7212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3580" y="72104250"/>
          <a:ext cx="4591050" cy="336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1447799</xdr:colOff>
      <xdr:row>43</xdr:row>
      <xdr:rowOff>47625</xdr:rowOff>
    </xdr:from>
    <xdr:ext cx="4867275" cy="3566972"/>
    <xdr:pic>
      <xdr:nvPicPr>
        <xdr:cNvPr id="2" name="Imagen 1">
          <a:extLst>
            <a:ext uri="{FF2B5EF4-FFF2-40B4-BE49-F238E27FC236}">
              <a16:creationId xmlns:a16="http://schemas.microsoft.com/office/drawing/2014/main" id="{F1157E3A-B1C9-4398-8109-7F65F750D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799" y="10448925"/>
          <a:ext cx="4867275" cy="3566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361950</xdr:colOff>
      <xdr:row>70</xdr:row>
      <xdr:rowOff>133350</xdr:rowOff>
    </xdr:from>
    <xdr:ext cx="4867275" cy="3566972"/>
    <xdr:pic>
      <xdr:nvPicPr>
        <xdr:cNvPr id="3" name="Imagen 2">
          <a:extLst>
            <a:ext uri="{FF2B5EF4-FFF2-40B4-BE49-F238E27FC236}">
              <a16:creationId xmlns:a16="http://schemas.microsoft.com/office/drawing/2014/main" id="{321D4839-3B70-4775-B305-DE16498C9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16621125"/>
          <a:ext cx="4867275" cy="3566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1436370</xdr:colOff>
      <xdr:row>105</xdr:row>
      <xdr:rowOff>188594</xdr:rowOff>
    </xdr:from>
    <xdr:ext cx="6906734" cy="5061585"/>
    <xdr:pic>
      <xdr:nvPicPr>
        <xdr:cNvPr id="4" name="Imagen 3">
          <a:extLst>
            <a:ext uri="{FF2B5EF4-FFF2-40B4-BE49-F238E27FC236}">
              <a16:creationId xmlns:a16="http://schemas.microsoft.com/office/drawing/2014/main" id="{B345BB56-05CB-4B91-885E-A68BD84C0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6370" y="24458294"/>
          <a:ext cx="6906734" cy="5061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520065</xdr:colOff>
      <xdr:row>193</xdr:row>
      <xdr:rowOff>15240</xdr:rowOff>
    </xdr:from>
    <xdr:ext cx="4853438" cy="4667250"/>
    <xdr:pic>
      <xdr:nvPicPr>
        <xdr:cNvPr id="5" name="Imagen 4">
          <a:extLst>
            <a:ext uri="{FF2B5EF4-FFF2-40B4-BE49-F238E27FC236}">
              <a16:creationId xmlns:a16="http://schemas.microsoft.com/office/drawing/2014/main" id="{DB0BC670-1202-473D-ADD0-60A90BEF8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11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5980" y="57731025"/>
          <a:ext cx="4853438" cy="4667250"/>
        </a:xfrm>
        <a:prstGeom prst="rect">
          <a:avLst/>
        </a:prstGeom>
      </xdr:spPr>
    </xdr:pic>
    <xdr:clientData/>
  </xdr:oneCellAnchor>
  <xdr:oneCellAnchor>
    <xdr:from>
      <xdr:col>1</xdr:col>
      <xdr:colOff>723899</xdr:colOff>
      <xdr:row>253</xdr:row>
      <xdr:rowOff>243840</xdr:rowOff>
    </xdr:from>
    <xdr:ext cx="6086475" cy="4667250"/>
    <xdr:pic>
      <xdr:nvPicPr>
        <xdr:cNvPr id="6" name="Imagen 5">
          <a:extLst>
            <a:ext uri="{FF2B5EF4-FFF2-40B4-BE49-F238E27FC236}">
              <a16:creationId xmlns:a16="http://schemas.microsoft.com/office/drawing/2014/main" id="{BF6B2792-2E08-46A0-943B-51819D2DD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11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774" y="59384565"/>
          <a:ext cx="6086475" cy="4667250"/>
        </a:xfrm>
        <a:prstGeom prst="rect">
          <a:avLst/>
        </a:prstGeom>
      </xdr:spPr>
    </xdr:pic>
    <xdr:clientData/>
  </xdr:oneCellAnchor>
  <xdr:oneCellAnchor>
    <xdr:from>
      <xdr:col>1</xdr:col>
      <xdr:colOff>723899</xdr:colOff>
      <xdr:row>285</xdr:row>
      <xdr:rowOff>243840</xdr:rowOff>
    </xdr:from>
    <xdr:ext cx="6086475" cy="4667250"/>
    <xdr:pic>
      <xdr:nvPicPr>
        <xdr:cNvPr id="7" name="Imagen 6">
          <a:extLst>
            <a:ext uri="{FF2B5EF4-FFF2-40B4-BE49-F238E27FC236}">
              <a16:creationId xmlns:a16="http://schemas.microsoft.com/office/drawing/2014/main" id="{24B3FD3E-A77B-4612-9407-C3A34D55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11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0774" y="59388375"/>
          <a:ext cx="6086475" cy="466725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179070</xdr:colOff>
      <xdr:row>70</xdr:row>
      <xdr:rowOff>80010</xdr:rowOff>
    </xdr:from>
    <xdr:ext cx="4831080" cy="3540447"/>
    <xdr:pic>
      <xdr:nvPicPr>
        <xdr:cNvPr id="2" name="Imagen 1">
          <a:extLst>
            <a:ext uri="{FF2B5EF4-FFF2-40B4-BE49-F238E27FC236}">
              <a16:creationId xmlns:a16="http://schemas.microsoft.com/office/drawing/2014/main" id="{F329D4C8-C7CA-46D4-BFE8-98830EAE6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6890" y="17392650"/>
          <a:ext cx="4831080" cy="3540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247650</xdr:colOff>
      <xdr:row>102</xdr:row>
      <xdr:rowOff>34290</xdr:rowOff>
    </xdr:from>
    <xdr:ext cx="4831080" cy="3540447"/>
    <xdr:pic>
      <xdr:nvPicPr>
        <xdr:cNvPr id="3" name="Imagen 2">
          <a:extLst>
            <a:ext uri="{FF2B5EF4-FFF2-40B4-BE49-F238E27FC236}">
              <a16:creationId xmlns:a16="http://schemas.microsoft.com/office/drawing/2014/main" id="{09559C41-D33C-480B-8360-9CEB7FB8B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5470" y="17545050"/>
          <a:ext cx="4831080" cy="3540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887729</xdr:colOff>
      <xdr:row>131</xdr:row>
      <xdr:rowOff>59055</xdr:rowOff>
    </xdr:from>
    <xdr:ext cx="5579746" cy="4089105"/>
    <xdr:pic>
      <xdr:nvPicPr>
        <xdr:cNvPr id="4" name="Imagen 3">
          <a:extLst>
            <a:ext uri="{FF2B5EF4-FFF2-40B4-BE49-F238E27FC236}">
              <a16:creationId xmlns:a16="http://schemas.microsoft.com/office/drawing/2014/main" id="{C8CC1527-50DE-456C-864A-E318E53F5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0289" y="49398555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370156</xdr:colOff>
      <xdr:row>161</xdr:row>
      <xdr:rowOff>169399</xdr:rowOff>
    </xdr:from>
    <xdr:ext cx="5579746" cy="4089105"/>
    <xdr:pic>
      <xdr:nvPicPr>
        <xdr:cNvPr id="5" name="Imagen 4">
          <a:extLst>
            <a:ext uri="{FF2B5EF4-FFF2-40B4-BE49-F238E27FC236}">
              <a16:creationId xmlns:a16="http://schemas.microsoft.com/office/drawing/2014/main" id="{D8EA6B8F-FFFC-4254-A036-60D810F08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9416" y="123445759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520065</xdr:colOff>
      <xdr:row>252</xdr:row>
      <xdr:rowOff>15240</xdr:rowOff>
    </xdr:from>
    <xdr:ext cx="4853438" cy="4667250"/>
    <xdr:pic>
      <xdr:nvPicPr>
        <xdr:cNvPr id="6" name="Imagen 5">
          <a:extLst>
            <a:ext uri="{FF2B5EF4-FFF2-40B4-BE49-F238E27FC236}">
              <a16:creationId xmlns:a16="http://schemas.microsoft.com/office/drawing/2014/main" id="{4F75CBBC-69FC-4455-B271-495A25994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11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5485" y="45659040"/>
          <a:ext cx="4853438" cy="466725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796290</xdr:colOff>
      <xdr:row>101</xdr:row>
      <xdr:rowOff>19050</xdr:rowOff>
    </xdr:from>
    <xdr:ext cx="4831080" cy="3540447"/>
    <xdr:pic>
      <xdr:nvPicPr>
        <xdr:cNvPr id="2" name="Imagen 1">
          <a:extLst>
            <a:ext uri="{FF2B5EF4-FFF2-40B4-BE49-F238E27FC236}">
              <a16:creationId xmlns:a16="http://schemas.microsoft.com/office/drawing/2014/main" id="{D6775A07-7227-429B-A9CB-1137F0249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2790" y="24212550"/>
          <a:ext cx="4831080" cy="3540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931545</xdr:colOff>
      <xdr:row>125</xdr:row>
      <xdr:rowOff>17145</xdr:rowOff>
    </xdr:from>
    <xdr:ext cx="4853438" cy="4667250"/>
    <xdr:pic>
      <xdr:nvPicPr>
        <xdr:cNvPr id="3" name="Imagen 2">
          <a:extLst>
            <a:ext uri="{FF2B5EF4-FFF2-40B4-BE49-F238E27FC236}">
              <a16:creationId xmlns:a16="http://schemas.microsoft.com/office/drawing/2014/main" id="{CE2AFBBD-089F-4CD4-B066-4B35F6EB5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9345" y="29497020"/>
          <a:ext cx="4853438" cy="466725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</xdr:colOff>
      <xdr:row>100</xdr:row>
      <xdr:rowOff>19050</xdr:rowOff>
    </xdr:from>
    <xdr:ext cx="5259705" cy="5057932"/>
    <xdr:pic>
      <xdr:nvPicPr>
        <xdr:cNvPr id="3" name="Imagen 2">
          <a:extLst>
            <a:ext uri="{FF2B5EF4-FFF2-40B4-BE49-F238E27FC236}">
              <a16:creationId xmlns:a16="http://schemas.microsoft.com/office/drawing/2014/main" id="{ACDCE2EE-B0AB-47F1-9F7E-4278F6153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3515" y="23479125"/>
          <a:ext cx="5259705" cy="5057932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118109</xdr:colOff>
      <xdr:row>8</xdr:row>
      <xdr:rowOff>171450</xdr:rowOff>
    </xdr:from>
    <xdr:ext cx="5579746" cy="4089105"/>
    <xdr:pic>
      <xdr:nvPicPr>
        <xdr:cNvPr id="2" name="Imagen 1">
          <a:extLst>
            <a:ext uri="{FF2B5EF4-FFF2-40B4-BE49-F238E27FC236}">
              <a16:creationId xmlns:a16="http://schemas.microsoft.com/office/drawing/2014/main" id="{7106CF39-7342-4C08-BC6D-1C26A7E70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7869" y="2929890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1123949</xdr:colOff>
      <xdr:row>69</xdr:row>
      <xdr:rowOff>95250</xdr:rowOff>
    </xdr:from>
    <xdr:ext cx="5705475" cy="4181245"/>
    <xdr:pic>
      <xdr:nvPicPr>
        <xdr:cNvPr id="2" name="Imagen 1">
          <a:extLst>
            <a:ext uri="{FF2B5EF4-FFF2-40B4-BE49-F238E27FC236}">
              <a16:creationId xmlns:a16="http://schemas.microsoft.com/office/drawing/2014/main" id="{1DC82A9F-EF87-470E-8A41-1AFA193D0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8434" y="1501140"/>
          <a:ext cx="5705475" cy="4181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30480</xdr:colOff>
      <xdr:row>101</xdr:row>
      <xdr:rowOff>201930</xdr:rowOff>
    </xdr:from>
    <xdr:ext cx="5579746" cy="4089105"/>
    <xdr:pic>
      <xdr:nvPicPr>
        <xdr:cNvPr id="3" name="Imagen 2">
          <a:extLst>
            <a:ext uri="{FF2B5EF4-FFF2-40B4-BE49-F238E27FC236}">
              <a16:creationId xmlns:a16="http://schemas.microsoft.com/office/drawing/2014/main" id="{2B0ACBA2-8813-4859-B1DC-86A03DBBC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9230" y="22461855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781050</xdr:colOff>
      <xdr:row>128</xdr:row>
      <xdr:rowOff>131445</xdr:rowOff>
    </xdr:from>
    <xdr:ext cx="4853438" cy="4667250"/>
    <xdr:pic>
      <xdr:nvPicPr>
        <xdr:cNvPr id="4" name="Imagen 3">
          <a:extLst>
            <a:ext uri="{FF2B5EF4-FFF2-40B4-BE49-F238E27FC236}">
              <a16:creationId xmlns:a16="http://schemas.microsoft.com/office/drawing/2014/main" id="{86199E49-359A-4912-9D5D-D627F8EA3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" y="28382595"/>
          <a:ext cx="4853438" cy="4667250"/>
        </a:xfrm>
        <a:prstGeom prst="rect">
          <a:avLst/>
        </a:prstGeom>
      </xdr:spPr>
    </xdr:pic>
    <xdr:clientData/>
  </xdr:oneCellAnchor>
  <xdr:oneCellAnchor>
    <xdr:from>
      <xdr:col>1</xdr:col>
      <xdr:colOff>382905</xdr:colOff>
      <xdr:row>159</xdr:row>
      <xdr:rowOff>236220</xdr:rowOff>
    </xdr:from>
    <xdr:ext cx="5836920" cy="4277574"/>
    <xdr:pic>
      <xdr:nvPicPr>
        <xdr:cNvPr id="5" name="Imagen 4">
          <a:extLst>
            <a:ext uri="{FF2B5EF4-FFF2-40B4-BE49-F238E27FC236}">
              <a16:creationId xmlns:a16="http://schemas.microsoft.com/office/drawing/2014/main" id="{4C163862-71CE-4FBA-9547-25A2D76FF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6905" y="2162175"/>
          <a:ext cx="5836920" cy="4277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788669</xdr:colOff>
      <xdr:row>194</xdr:row>
      <xdr:rowOff>390525</xdr:rowOff>
    </xdr:from>
    <xdr:ext cx="4954905" cy="3631192"/>
    <xdr:pic>
      <xdr:nvPicPr>
        <xdr:cNvPr id="6" name="Imagen 5">
          <a:extLst>
            <a:ext uri="{FF2B5EF4-FFF2-40B4-BE49-F238E27FC236}">
              <a16:creationId xmlns:a16="http://schemas.microsoft.com/office/drawing/2014/main" id="{64020D03-E88C-4622-A434-E0489D12E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7419" y="43700700"/>
          <a:ext cx="4954905" cy="3631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887729</xdr:colOff>
      <xdr:row>225</xdr:row>
      <xdr:rowOff>59055</xdr:rowOff>
    </xdr:from>
    <xdr:ext cx="5579746" cy="4089105"/>
    <xdr:pic>
      <xdr:nvPicPr>
        <xdr:cNvPr id="7" name="Imagen 6">
          <a:extLst>
            <a:ext uri="{FF2B5EF4-FFF2-40B4-BE49-F238E27FC236}">
              <a16:creationId xmlns:a16="http://schemas.microsoft.com/office/drawing/2014/main" id="{91A5AD93-A2E7-4AF4-8F84-050E82394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6479" y="49989105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228600</xdr:colOff>
      <xdr:row>249</xdr:row>
      <xdr:rowOff>0</xdr:rowOff>
    </xdr:from>
    <xdr:to>
      <xdr:col>0</xdr:col>
      <xdr:colOff>1083945</xdr:colOff>
      <xdr:row>253</xdr:row>
      <xdr:rowOff>41812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C3D93E7-8268-421B-9C0F-0AB941F7C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859155" cy="7657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285750</xdr:colOff>
      <xdr:row>281</xdr:row>
      <xdr:rowOff>285750</xdr:rowOff>
    </xdr:from>
    <xdr:ext cx="1160170" cy="1035326"/>
    <xdr:pic>
      <xdr:nvPicPr>
        <xdr:cNvPr id="9" name="Imagen 8">
          <a:extLst>
            <a:ext uri="{FF2B5EF4-FFF2-40B4-BE49-F238E27FC236}">
              <a16:creationId xmlns:a16="http://schemas.microsoft.com/office/drawing/2014/main" id="{9AFC2606-8B9D-47F7-87BC-654708C3B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" y="30857190"/>
          <a:ext cx="1160170" cy="1035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556260</xdr:colOff>
      <xdr:row>335</xdr:row>
      <xdr:rowOff>129540</xdr:rowOff>
    </xdr:from>
    <xdr:ext cx="5836920" cy="4277574"/>
    <xdr:pic>
      <xdr:nvPicPr>
        <xdr:cNvPr id="10" name="Imagen 9">
          <a:extLst>
            <a:ext uri="{FF2B5EF4-FFF2-40B4-BE49-F238E27FC236}">
              <a16:creationId xmlns:a16="http://schemas.microsoft.com/office/drawing/2014/main" id="{17EA36F9-8397-4DB8-AB74-C44595224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4680" y="74096880"/>
          <a:ext cx="5836920" cy="4277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97155</xdr:colOff>
      <xdr:row>364</xdr:row>
      <xdr:rowOff>200025</xdr:rowOff>
    </xdr:from>
    <xdr:ext cx="5836920" cy="4277574"/>
    <xdr:pic>
      <xdr:nvPicPr>
        <xdr:cNvPr id="11" name="Imagen 10">
          <a:extLst>
            <a:ext uri="{FF2B5EF4-FFF2-40B4-BE49-F238E27FC236}">
              <a16:creationId xmlns:a16="http://schemas.microsoft.com/office/drawing/2014/main" id="{D8B2AD93-0D31-423C-91F1-02FAD3476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8315" y="30451425"/>
          <a:ext cx="5836920" cy="4277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628649</xdr:colOff>
      <xdr:row>395</xdr:row>
      <xdr:rowOff>125730</xdr:rowOff>
    </xdr:from>
    <xdr:ext cx="5579746" cy="4089105"/>
    <xdr:pic>
      <xdr:nvPicPr>
        <xdr:cNvPr id="12" name="Imagen 11">
          <a:extLst>
            <a:ext uri="{FF2B5EF4-FFF2-40B4-BE49-F238E27FC236}">
              <a16:creationId xmlns:a16="http://schemas.microsoft.com/office/drawing/2014/main" id="{E616C070-37E0-46A6-9827-B824531E5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4109" y="9643110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382905</xdr:colOff>
      <xdr:row>7</xdr:row>
      <xdr:rowOff>236220</xdr:rowOff>
    </xdr:from>
    <xdr:ext cx="5836920" cy="4277574"/>
    <xdr:pic>
      <xdr:nvPicPr>
        <xdr:cNvPr id="2" name="Imagen 1">
          <a:extLst>
            <a:ext uri="{FF2B5EF4-FFF2-40B4-BE49-F238E27FC236}">
              <a16:creationId xmlns:a16="http://schemas.microsoft.com/office/drawing/2014/main" id="{3C228350-DEED-4024-9AC4-5089F1840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6905" y="2160270"/>
          <a:ext cx="5836920" cy="4277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234315</xdr:colOff>
      <xdr:row>40</xdr:row>
      <xdr:rowOff>226695</xdr:rowOff>
    </xdr:from>
    <xdr:ext cx="5579746" cy="4089105"/>
    <xdr:pic>
      <xdr:nvPicPr>
        <xdr:cNvPr id="3" name="Imagen 2">
          <a:extLst>
            <a:ext uri="{FF2B5EF4-FFF2-40B4-BE49-F238E27FC236}">
              <a16:creationId xmlns:a16="http://schemas.microsoft.com/office/drawing/2014/main" id="{F604B205-C334-4ED0-B8AC-5926EAC5D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8315" y="10292715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916073</xdr:colOff>
      <xdr:row>78</xdr:row>
      <xdr:rowOff>146603</xdr:rowOff>
    </xdr:from>
    <xdr:ext cx="5579746" cy="4089105"/>
    <xdr:pic>
      <xdr:nvPicPr>
        <xdr:cNvPr id="4" name="Imagen 3">
          <a:extLst>
            <a:ext uri="{FF2B5EF4-FFF2-40B4-BE49-F238E27FC236}">
              <a16:creationId xmlns:a16="http://schemas.microsoft.com/office/drawing/2014/main" id="{E0B2CDFA-DA8B-40B0-AB02-CBA16DA41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5333" y="80377583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1480185</xdr:colOff>
      <xdr:row>110</xdr:row>
      <xdr:rowOff>15240</xdr:rowOff>
    </xdr:from>
    <xdr:ext cx="5836920" cy="4277574"/>
    <xdr:pic>
      <xdr:nvPicPr>
        <xdr:cNvPr id="5" name="Imagen 4">
          <a:extLst>
            <a:ext uri="{FF2B5EF4-FFF2-40B4-BE49-F238E27FC236}">
              <a16:creationId xmlns:a16="http://schemas.microsoft.com/office/drawing/2014/main" id="{F31F5977-8384-4B37-9BC4-71EF0772B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0185" y="26883360"/>
          <a:ext cx="5836920" cy="4277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59055</xdr:colOff>
      <xdr:row>139</xdr:row>
      <xdr:rowOff>207645</xdr:rowOff>
    </xdr:from>
    <xdr:ext cx="5836920" cy="4277574"/>
    <xdr:pic>
      <xdr:nvPicPr>
        <xdr:cNvPr id="6" name="Imagen 5">
          <a:extLst>
            <a:ext uri="{FF2B5EF4-FFF2-40B4-BE49-F238E27FC236}">
              <a16:creationId xmlns:a16="http://schemas.microsoft.com/office/drawing/2014/main" id="{E9521B11-5373-423B-A4C6-397568559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5895" y="14670405"/>
          <a:ext cx="5836920" cy="4277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1571624</xdr:colOff>
      <xdr:row>371</xdr:row>
      <xdr:rowOff>7620</xdr:rowOff>
    </xdr:from>
    <xdr:ext cx="5579746" cy="4089105"/>
    <xdr:pic>
      <xdr:nvPicPr>
        <xdr:cNvPr id="7" name="Imagen 6">
          <a:extLst>
            <a:ext uri="{FF2B5EF4-FFF2-40B4-BE49-F238E27FC236}">
              <a16:creationId xmlns:a16="http://schemas.microsoft.com/office/drawing/2014/main" id="{546052CD-CE24-4281-AC8B-8942EB4D2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1624" y="83237070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152399</xdr:colOff>
      <xdr:row>9</xdr:row>
      <xdr:rowOff>139065</xdr:rowOff>
    </xdr:from>
    <xdr:ext cx="5579746" cy="4089105"/>
    <xdr:pic>
      <xdr:nvPicPr>
        <xdr:cNvPr id="2" name="Imagen 1">
          <a:extLst>
            <a:ext uri="{FF2B5EF4-FFF2-40B4-BE49-F238E27FC236}">
              <a16:creationId xmlns:a16="http://schemas.microsoft.com/office/drawing/2014/main" id="{01B54182-86BA-4712-B2BC-55CD65433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799" y="2463165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628649</xdr:colOff>
      <xdr:row>38</xdr:row>
      <xdr:rowOff>125730</xdr:rowOff>
    </xdr:from>
    <xdr:ext cx="5579746" cy="4089105"/>
    <xdr:pic>
      <xdr:nvPicPr>
        <xdr:cNvPr id="3" name="Imagen 2">
          <a:extLst>
            <a:ext uri="{FF2B5EF4-FFF2-40B4-BE49-F238E27FC236}">
              <a16:creationId xmlns:a16="http://schemas.microsoft.com/office/drawing/2014/main" id="{F4DB413D-A2DE-48EA-99CF-4534C2333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4109" y="13959840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689609</xdr:colOff>
      <xdr:row>73</xdr:row>
      <xdr:rowOff>62865</xdr:rowOff>
    </xdr:from>
    <xdr:ext cx="5579746" cy="4089105"/>
    <xdr:pic>
      <xdr:nvPicPr>
        <xdr:cNvPr id="4" name="Imagen 3">
          <a:extLst>
            <a:ext uri="{FF2B5EF4-FFF2-40B4-BE49-F238E27FC236}">
              <a16:creationId xmlns:a16="http://schemas.microsoft.com/office/drawing/2014/main" id="{09E9B8A0-57A6-4FD7-8ADC-24DCC08FB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59" y="22052280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342899</xdr:colOff>
      <xdr:row>207</xdr:row>
      <xdr:rowOff>230505</xdr:rowOff>
    </xdr:from>
    <xdr:ext cx="5579746" cy="4089105"/>
    <xdr:pic>
      <xdr:nvPicPr>
        <xdr:cNvPr id="5" name="Imagen 4">
          <a:extLst>
            <a:ext uri="{FF2B5EF4-FFF2-40B4-BE49-F238E27FC236}">
              <a16:creationId xmlns:a16="http://schemas.microsoft.com/office/drawing/2014/main" id="{389D12ED-F4CA-41BD-911B-E7C11B775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49" y="50979705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304800</xdr:colOff>
      <xdr:row>295</xdr:row>
      <xdr:rowOff>19050</xdr:rowOff>
    </xdr:from>
    <xdr:ext cx="5579746" cy="4089105"/>
    <xdr:pic>
      <xdr:nvPicPr>
        <xdr:cNvPr id="6" name="Imagen 5">
          <a:extLst>
            <a:ext uri="{FF2B5EF4-FFF2-40B4-BE49-F238E27FC236}">
              <a16:creationId xmlns:a16="http://schemas.microsoft.com/office/drawing/2014/main" id="{5A0D2B6B-C5C7-486A-8308-7173B74B5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65703450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550544</xdr:colOff>
      <xdr:row>418</xdr:row>
      <xdr:rowOff>26670</xdr:rowOff>
    </xdr:from>
    <xdr:ext cx="5579746" cy="4089105"/>
    <xdr:pic>
      <xdr:nvPicPr>
        <xdr:cNvPr id="8" name="Imagen 7">
          <a:extLst>
            <a:ext uri="{FF2B5EF4-FFF2-40B4-BE49-F238E27FC236}">
              <a16:creationId xmlns:a16="http://schemas.microsoft.com/office/drawing/2014/main" id="{A57B1357-E556-4A52-8846-8F229E473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2194" y="93771720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47625</xdr:colOff>
      <xdr:row>449</xdr:row>
      <xdr:rowOff>219075</xdr:rowOff>
    </xdr:from>
    <xdr:ext cx="5836920" cy="4277574"/>
    <xdr:pic>
      <xdr:nvPicPr>
        <xdr:cNvPr id="9" name="Imagen 8">
          <a:extLst>
            <a:ext uri="{FF2B5EF4-FFF2-40B4-BE49-F238E27FC236}">
              <a16:creationId xmlns:a16="http://schemas.microsoft.com/office/drawing/2014/main" id="{96195703-82D7-4156-A36B-E9CB639F8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9275" y="100850700"/>
          <a:ext cx="5836920" cy="4277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125730</xdr:colOff>
      <xdr:row>479</xdr:row>
      <xdr:rowOff>74295</xdr:rowOff>
    </xdr:from>
    <xdr:ext cx="5836920" cy="4277574"/>
    <xdr:pic>
      <xdr:nvPicPr>
        <xdr:cNvPr id="10" name="Imagen 9">
          <a:extLst>
            <a:ext uri="{FF2B5EF4-FFF2-40B4-BE49-F238E27FC236}">
              <a16:creationId xmlns:a16="http://schemas.microsoft.com/office/drawing/2014/main" id="{2147B13E-0CC2-4ECD-A009-E81D932FC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7380" y="105439845"/>
          <a:ext cx="5836920" cy="4277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417194</xdr:colOff>
      <xdr:row>509</xdr:row>
      <xdr:rowOff>59056</xdr:rowOff>
    </xdr:from>
    <xdr:ext cx="5963133" cy="4370069"/>
    <xdr:pic>
      <xdr:nvPicPr>
        <xdr:cNvPr id="11" name="Imagen 10">
          <a:extLst>
            <a:ext uri="{FF2B5EF4-FFF2-40B4-BE49-F238E27FC236}">
              <a16:creationId xmlns:a16="http://schemas.microsoft.com/office/drawing/2014/main" id="{676652C3-9825-464E-80AA-8BFD0EB9F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8844" y="112034956"/>
          <a:ext cx="5963133" cy="43700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628649</xdr:colOff>
      <xdr:row>541</xdr:row>
      <xdr:rowOff>125730</xdr:rowOff>
    </xdr:from>
    <xdr:ext cx="5579746" cy="4089105"/>
    <xdr:pic>
      <xdr:nvPicPr>
        <xdr:cNvPr id="12" name="Imagen 11">
          <a:extLst>
            <a:ext uri="{FF2B5EF4-FFF2-40B4-BE49-F238E27FC236}">
              <a16:creationId xmlns:a16="http://schemas.microsoft.com/office/drawing/2014/main" id="{D563E323-E65A-4809-B31F-D577174D6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4109" y="13959840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628649</xdr:colOff>
      <xdr:row>572</xdr:row>
      <xdr:rowOff>163830</xdr:rowOff>
    </xdr:from>
    <xdr:ext cx="5579746" cy="4089105"/>
    <xdr:pic>
      <xdr:nvPicPr>
        <xdr:cNvPr id="13" name="Imagen 12">
          <a:extLst>
            <a:ext uri="{FF2B5EF4-FFF2-40B4-BE49-F238E27FC236}">
              <a16:creationId xmlns:a16="http://schemas.microsoft.com/office/drawing/2014/main" id="{2E1B7AD0-5FEC-4EFD-B081-105F429B2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7909" y="17684115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304800</xdr:colOff>
      <xdr:row>607</xdr:row>
      <xdr:rowOff>43815</xdr:rowOff>
    </xdr:from>
    <xdr:ext cx="5579746" cy="4089105"/>
    <xdr:pic>
      <xdr:nvPicPr>
        <xdr:cNvPr id="14" name="Imagen 13">
          <a:extLst>
            <a:ext uri="{FF2B5EF4-FFF2-40B4-BE49-F238E27FC236}">
              <a16:creationId xmlns:a16="http://schemas.microsoft.com/office/drawing/2014/main" id="{F1950EB5-E01C-4476-8BD2-123C29DBB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36984740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744855</xdr:colOff>
      <xdr:row>635</xdr:row>
      <xdr:rowOff>36195</xdr:rowOff>
    </xdr:from>
    <xdr:ext cx="4853438" cy="4667250"/>
    <xdr:pic>
      <xdr:nvPicPr>
        <xdr:cNvPr id="16" name="Imagen 15">
          <a:extLst>
            <a:ext uri="{FF2B5EF4-FFF2-40B4-BE49-F238E27FC236}">
              <a16:creationId xmlns:a16="http://schemas.microsoft.com/office/drawing/2014/main" id="{A58D4694-3F98-45A1-B157-2338B3293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alphaModFix amt="3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6505" y="140310870"/>
          <a:ext cx="4853438" cy="4667250"/>
        </a:xfrm>
        <a:prstGeom prst="rect">
          <a:avLst/>
        </a:prstGeom>
      </xdr:spPr>
    </xdr:pic>
    <xdr:clientData/>
  </xdr:oneCellAnchor>
  <xdr:oneCellAnchor>
    <xdr:from>
      <xdr:col>1</xdr:col>
      <xdr:colOff>20955</xdr:colOff>
      <xdr:row>665</xdr:row>
      <xdr:rowOff>102870</xdr:rowOff>
    </xdr:from>
    <xdr:ext cx="5836920" cy="4277574"/>
    <xdr:pic>
      <xdr:nvPicPr>
        <xdr:cNvPr id="17" name="Imagen 16">
          <a:extLst>
            <a:ext uri="{FF2B5EF4-FFF2-40B4-BE49-F238E27FC236}">
              <a16:creationId xmlns:a16="http://schemas.microsoft.com/office/drawing/2014/main" id="{657E26B8-2AC6-438D-BCEC-D64E47C68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2605" y="147264120"/>
          <a:ext cx="5836920" cy="4277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135255</xdr:colOff>
      <xdr:row>698</xdr:row>
      <xdr:rowOff>7620</xdr:rowOff>
    </xdr:from>
    <xdr:ext cx="5836920" cy="4277574"/>
    <xdr:pic>
      <xdr:nvPicPr>
        <xdr:cNvPr id="18" name="Imagen 17">
          <a:extLst>
            <a:ext uri="{FF2B5EF4-FFF2-40B4-BE49-F238E27FC236}">
              <a16:creationId xmlns:a16="http://schemas.microsoft.com/office/drawing/2014/main" id="{A7A71ABF-42B3-40C5-9378-884B79362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6905" y="156903420"/>
          <a:ext cx="5836920" cy="4277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184784</xdr:colOff>
      <xdr:row>729</xdr:row>
      <xdr:rowOff>102870</xdr:rowOff>
    </xdr:from>
    <xdr:ext cx="5579746" cy="4089105"/>
    <xdr:pic>
      <xdr:nvPicPr>
        <xdr:cNvPr id="19" name="Imagen 18">
          <a:extLst>
            <a:ext uri="{FF2B5EF4-FFF2-40B4-BE49-F238E27FC236}">
              <a16:creationId xmlns:a16="http://schemas.microsoft.com/office/drawing/2014/main" id="{23430BBC-C4EE-4B6E-ACFD-5DA40EA38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6434" y="161713545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1571624</xdr:colOff>
      <xdr:row>768</xdr:row>
      <xdr:rowOff>0</xdr:rowOff>
    </xdr:from>
    <xdr:ext cx="5579746" cy="4089105"/>
    <xdr:pic>
      <xdr:nvPicPr>
        <xdr:cNvPr id="20" name="Imagen 19">
          <a:extLst>
            <a:ext uri="{FF2B5EF4-FFF2-40B4-BE49-F238E27FC236}">
              <a16:creationId xmlns:a16="http://schemas.microsoft.com/office/drawing/2014/main" id="{3C87BBFC-F35E-484F-B84D-3D45D0A20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3529" y="83219925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135255</xdr:colOff>
      <xdr:row>792</xdr:row>
      <xdr:rowOff>7620</xdr:rowOff>
    </xdr:from>
    <xdr:ext cx="5836920" cy="4277574"/>
    <xdr:pic>
      <xdr:nvPicPr>
        <xdr:cNvPr id="21" name="Imagen 20">
          <a:extLst>
            <a:ext uri="{FF2B5EF4-FFF2-40B4-BE49-F238E27FC236}">
              <a16:creationId xmlns:a16="http://schemas.microsoft.com/office/drawing/2014/main" id="{2B0AC030-C040-4BDB-9831-B0DE3A844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3095" y="156905325"/>
          <a:ext cx="5836920" cy="4277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535304</xdr:colOff>
      <xdr:row>9</xdr:row>
      <xdr:rowOff>238125</xdr:rowOff>
    </xdr:from>
    <xdr:ext cx="5579746" cy="4089105"/>
    <xdr:pic>
      <xdr:nvPicPr>
        <xdr:cNvPr id="2" name="Imagen 1">
          <a:extLst>
            <a:ext uri="{FF2B5EF4-FFF2-40B4-BE49-F238E27FC236}">
              <a16:creationId xmlns:a16="http://schemas.microsoft.com/office/drawing/2014/main" id="{6F7BA40C-8BFD-4FF0-A36C-D18B2D24F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06954" y="2676525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628649</xdr:colOff>
      <xdr:row>58</xdr:row>
      <xdr:rowOff>125730</xdr:rowOff>
    </xdr:from>
    <xdr:ext cx="5579746" cy="4089105"/>
    <xdr:pic>
      <xdr:nvPicPr>
        <xdr:cNvPr id="3" name="Imagen 2">
          <a:extLst>
            <a:ext uri="{FF2B5EF4-FFF2-40B4-BE49-F238E27FC236}">
              <a16:creationId xmlns:a16="http://schemas.microsoft.com/office/drawing/2014/main" id="{A2340BBD-E01A-4137-8C78-B4DD9DD1B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7909" y="110028990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689609</xdr:colOff>
      <xdr:row>93</xdr:row>
      <xdr:rowOff>62865</xdr:rowOff>
    </xdr:from>
    <xdr:ext cx="5579746" cy="4089105"/>
    <xdr:pic>
      <xdr:nvPicPr>
        <xdr:cNvPr id="4" name="Imagen 3">
          <a:extLst>
            <a:ext uri="{FF2B5EF4-FFF2-40B4-BE49-F238E27FC236}">
              <a16:creationId xmlns:a16="http://schemas.microsoft.com/office/drawing/2014/main" id="{ECEEEF62-B53C-421A-8097-5F21938F8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8869" y="2714625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342899</xdr:colOff>
      <xdr:row>227</xdr:row>
      <xdr:rowOff>230505</xdr:rowOff>
    </xdr:from>
    <xdr:ext cx="5579746" cy="4089105"/>
    <xdr:pic>
      <xdr:nvPicPr>
        <xdr:cNvPr id="5" name="Imagen 4">
          <a:extLst>
            <a:ext uri="{FF2B5EF4-FFF2-40B4-BE49-F238E27FC236}">
              <a16:creationId xmlns:a16="http://schemas.microsoft.com/office/drawing/2014/main" id="{3072B283-A7A7-4559-8C3F-36EB39B22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49" y="50979705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689609</xdr:colOff>
      <xdr:row>10</xdr:row>
      <xdr:rowOff>62865</xdr:rowOff>
    </xdr:from>
    <xdr:ext cx="5579746" cy="4089105"/>
    <xdr:pic>
      <xdr:nvPicPr>
        <xdr:cNvPr id="2" name="Imagen 1">
          <a:extLst>
            <a:ext uri="{FF2B5EF4-FFF2-40B4-BE49-F238E27FC236}">
              <a16:creationId xmlns:a16="http://schemas.microsoft.com/office/drawing/2014/main" id="{CC2FB00C-065D-42A2-A0FC-CB5B6D1D4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5059" y="2710815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628649</xdr:colOff>
      <xdr:row>47</xdr:row>
      <xdr:rowOff>163830</xdr:rowOff>
    </xdr:from>
    <xdr:ext cx="5579746" cy="4089105"/>
    <xdr:pic>
      <xdr:nvPicPr>
        <xdr:cNvPr id="3" name="Imagen 2">
          <a:extLst>
            <a:ext uri="{FF2B5EF4-FFF2-40B4-BE49-F238E27FC236}">
              <a16:creationId xmlns:a16="http://schemas.microsoft.com/office/drawing/2014/main" id="{97447732-A3E1-4B9C-9FC5-95BC7AC4C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7909" y="10336530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628649</xdr:colOff>
      <xdr:row>77</xdr:row>
      <xdr:rowOff>163830</xdr:rowOff>
    </xdr:from>
    <xdr:ext cx="5579746" cy="4089105"/>
    <xdr:pic>
      <xdr:nvPicPr>
        <xdr:cNvPr id="4" name="Imagen 3">
          <a:extLst>
            <a:ext uri="{FF2B5EF4-FFF2-40B4-BE49-F238E27FC236}">
              <a16:creationId xmlns:a16="http://schemas.microsoft.com/office/drawing/2014/main" id="{3B8178BF-A2F7-4B6B-A7AA-77DCBFC9F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7909" y="10336530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160019</xdr:colOff>
      <xdr:row>107</xdr:row>
      <xdr:rowOff>121920</xdr:rowOff>
    </xdr:from>
    <xdr:ext cx="5579746" cy="4089105"/>
    <xdr:pic>
      <xdr:nvPicPr>
        <xdr:cNvPr id="5" name="Imagen 4">
          <a:extLst>
            <a:ext uri="{FF2B5EF4-FFF2-40B4-BE49-F238E27FC236}">
              <a16:creationId xmlns:a16="http://schemas.microsoft.com/office/drawing/2014/main" id="{5EE8A520-667C-4D19-ACDE-A03CDBFD4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5469" y="23267670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260984</xdr:colOff>
      <xdr:row>136</xdr:row>
      <xdr:rowOff>15240</xdr:rowOff>
    </xdr:from>
    <xdr:ext cx="5579746" cy="4089105"/>
    <xdr:pic>
      <xdr:nvPicPr>
        <xdr:cNvPr id="6" name="Imagen 5">
          <a:extLst>
            <a:ext uri="{FF2B5EF4-FFF2-40B4-BE49-F238E27FC236}">
              <a16:creationId xmlns:a16="http://schemas.microsoft.com/office/drawing/2014/main" id="{0588EF5F-D047-4BDF-BDF1-C7AA34B5B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2644" y="22989540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260984</xdr:colOff>
      <xdr:row>166</xdr:row>
      <xdr:rowOff>15240</xdr:rowOff>
    </xdr:from>
    <xdr:ext cx="5579746" cy="4089105"/>
    <xdr:pic>
      <xdr:nvPicPr>
        <xdr:cNvPr id="7" name="Imagen 6">
          <a:extLst>
            <a:ext uri="{FF2B5EF4-FFF2-40B4-BE49-F238E27FC236}">
              <a16:creationId xmlns:a16="http://schemas.microsoft.com/office/drawing/2014/main" id="{01CF4144-645A-47BA-8B95-819989FD3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0244" y="30944820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1668235</xdr:colOff>
      <xdr:row>195</xdr:row>
      <xdr:rowOff>223701</xdr:rowOff>
    </xdr:from>
    <xdr:ext cx="5705475" cy="4181245"/>
    <xdr:pic>
      <xdr:nvPicPr>
        <xdr:cNvPr id="8" name="Imagen 7">
          <a:extLst>
            <a:ext uri="{FF2B5EF4-FFF2-40B4-BE49-F238E27FC236}">
              <a16:creationId xmlns:a16="http://schemas.microsoft.com/office/drawing/2014/main" id="{D10D5CB6-0001-46C7-BDD7-C792169F3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8235" y="44425981"/>
          <a:ext cx="5705475" cy="4181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1123949</xdr:colOff>
      <xdr:row>225</xdr:row>
      <xdr:rowOff>95250</xdr:rowOff>
    </xdr:from>
    <xdr:ext cx="5705475" cy="4181245"/>
    <xdr:pic>
      <xdr:nvPicPr>
        <xdr:cNvPr id="9" name="Imagen 8">
          <a:extLst>
            <a:ext uri="{FF2B5EF4-FFF2-40B4-BE49-F238E27FC236}">
              <a16:creationId xmlns:a16="http://schemas.microsoft.com/office/drawing/2014/main" id="{8D07E097-7463-4DD3-B240-AD03A1915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3209" y="44439840"/>
          <a:ext cx="5705475" cy="4181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1123949</xdr:colOff>
      <xdr:row>255</xdr:row>
      <xdr:rowOff>95250</xdr:rowOff>
    </xdr:from>
    <xdr:ext cx="5705475" cy="4181245"/>
    <xdr:pic>
      <xdr:nvPicPr>
        <xdr:cNvPr id="10" name="Imagen 9">
          <a:extLst>
            <a:ext uri="{FF2B5EF4-FFF2-40B4-BE49-F238E27FC236}">
              <a16:creationId xmlns:a16="http://schemas.microsoft.com/office/drawing/2014/main" id="{967B045D-8230-4A5C-A7F7-85D9CCB40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3209" y="51126390"/>
          <a:ext cx="5705475" cy="4181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190499</xdr:colOff>
      <xdr:row>287</xdr:row>
      <xdr:rowOff>114300</xdr:rowOff>
    </xdr:from>
    <xdr:ext cx="5579746" cy="4089105"/>
    <xdr:pic>
      <xdr:nvPicPr>
        <xdr:cNvPr id="11" name="Imagen 10">
          <a:extLst>
            <a:ext uri="{FF2B5EF4-FFF2-40B4-BE49-F238E27FC236}">
              <a16:creationId xmlns:a16="http://schemas.microsoft.com/office/drawing/2014/main" id="{95420F4E-F1AE-41F0-B936-66336243F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49" y="65627250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689609</xdr:colOff>
      <xdr:row>321</xdr:row>
      <xdr:rowOff>62865</xdr:rowOff>
    </xdr:from>
    <xdr:ext cx="5579746" cy="4089105"/>
    <xdr:pic>
      <xdr:nvPicPr>
        <xdr:cNvPr id="12" name="Imagen 11">
          <a:extLst>
            <a:ext uri="{FF2B5EF4-FFF2-40B4-BE49-F238E27FC236}">
              <a16:creationId xmlns:a16="http://schemas.microsoft.com/office/drawing/2014/main" id="{8BED22B7-4719-40A4-AB9E-72D040225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8869" y="2714625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916073</xdr:colOff>
      <xdr:row>352</xdr:row>
      <xdr:rowOff>146603</xdr:rowOff>
    </xdr:from>
    <xdr:ext cx="5579746" cy="4089105"/>
    <xdr:pic>
      <xdr:nvPicPr>
        <xdr:cNvPr id="13" name="Imagen 12">
          <a:extLst>
            <a:ext uri="{FF2B5EF4-FFF2-40B4-BE49-F238E27FC236}">
              <a16:creationId xmlns:a16="http://schemas.microsoft.com/office/drawing/2014/main" id="{5DACB631-0E36-4273-84C1-F19F65D3F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1732" y="81894130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1623080</xdr:colOff>
      <xdr:row>383</xdr:row>
      <xdr:rowOff>34311</xdr:rowOff>
    </xdr:from>
    <xdr:ext cx="5579746" cy="4089105"/>
    <xdr:pic>
      <xdr:nvPicPr>
        <xdr:cNvPr id="14" name="Imagen 13">
          <a:extLst>
            <a:ext uri="{FF2B5EF4-FFF2-40B4-BE49-F238E27FC236}">
              <a16:creationId xmlns:a16="http://schemas.microsoft.com/office/drawing/2014/main" id="{0C97D0C1-5F45-4CD3-8FB7-D5082FB01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3080" y="90186866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1123949</xdr:colOff>
      <xdr:row>415</xdr:row>
      <xdr:rowOff>95250</xdr:rowOff>
    </xdr:from>
    <xdr:ext cx="5705475" cy="4181245"/>
    <xdr:pic>
      <xdr:nvPicPr>
        <xdr:cNvPr id="15" name="Imagen 14">
          <a:extLst>
            <a:ext uri="{FF2B5EF4-FFF2-40B4-BE49-F238E27FC236}">
              <a16:creationId xmlns:a16="http://schemas.microsoft.com/office/drawing/2014/main" id="{A2BDEEAB-DC5E-4A5F-8DAA-879FF4276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3418" y="50961220"/>
          <a:ext cx="5705475" cy="4181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1623080</xdr:colOff>
      <xdr:row>448</xdr:row>
      <xdr:rowOff>34311</xdr:rowOff>
    </xdr:from>
    <xdr:ext cx="5579746" cy="4089105"/>
    <xdr:pic>
      <xdr:nvPicPr>
        <xdr:cNvPr id="16" name="Imagen 15">
          <a:extLst>
            <a:ext uri="{FF2B5EF4-FFF2-40B4-BE49-F238E27FC236}">
              <a16:creationId xmlns:a16="http://schemas.microsoft.com/office/drawing/2014/main" id="{75C0F224-7982-447C-AB06-01ABF1367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70" y="88595877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628649</xdr:colOff>
      <xdr:row>482</xdr:row>
      <xdr:rowOff>125730</xdr:rowOff>
    </xdr:from>
    <xdr:ext cx="5579746" cy="4089105"/>
    <xdr:pic>
      <xdr:nvPicPr>
        <xdr:cNvPr id="17" name="Imagen 16">
          <a:extLst>
            <a:ext uri="{FF2B5EF4-FFF2-40B4-BE49-F238E27FC236}">
              <a16:creationId xmlns:a16="http://schemas.microsoft.com/office/drawing/2014/main" id="{833E4B7A-9B47-472F-B24A-C5722A179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0309" y="15769590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370156</xdr:colOff>
      <xdr:row>513</xdr:row>
      <xdr:rowOff>169399</xdr:rowOff>
    </xdr:from>
    <xdr:ext cx="5579746" cy="4089105"/>
    <xdr:pic>
      <xdr:nvPicPr>
        <xdr:cNvPr id="19" name="Imagen 18">
          <a:extLst>
            <a:ext uri="{FF2B5EF4-FFF2-40B4-BE49-F238E27FC236}">
              <a16:creationId xmlns:a16="http://schemas.microsoft.com/office/drawing/2014/main" id="{287CC9EB-14E4-4C8B-95E9-9F8F47333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5815" y="116562806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370156</xdr:colOff>
      <xdr:row>543</xdr:row>
      <xdr:rowOff>169399</xdr:rowOff>
    </xdr:from>
    <xdr:ext cx="5579746" cy="4089105"/>
    <xdr:pic>
      <xdr:nvPicPr>
        <xdr:cNvPr id="18" name="Imagen 17">
          <a:extLst>
            <a:ext uri="{FF2B5EF4-FFF2-40B4-BE49-F238E27FC236}">
              <a16:creationId xmlns:a16="http://schemas.microsoft.com/office/drawing/2014/main" id="{D736176F-784C-4E0D-B9FA-33DB3F2CC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0002" y="117366674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1623080</xdr:colOff>
      <xdr:row>575</xdr:row>
      <xdr:rowOff>34311</xdr:rowOff>
    </xdr:from>
    <xdr:ext cx="5579746" cy="4089105"/>
    <xdr:pic>
      <xdr:nvPicPr>
        <xdr:cNvPr id="20" name="Imagen 19">
          <a:extLst>
            <a:ext uri="{FF2B5EF4-FFF2-40B4-BE49-F238E27FC236}">
              <a16:creationId xmlns:a16="http://schemas.microsoft.com/office/drawing/2014/main" id="{E4DD61B5-9B8F-4C4D-AB9C-687501117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3080" y="87664311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1122044</xdr:colOff>
      <xdr:row>4</xdr:row>
      <xdr:rowOff>102870</xdr:rowOff>
    </xdr:from>
    <xdr:ext cx="4954905" cy="3631192"/>
    <xdr:pic>
      <xdr:nvPicPr>
        <xdr:cNvPr id="2" name="Imagen 1">
          <a:extLst>
            <a:ext uri="{FF2B5EF4-FFF2-40B4-BE49-F238E27FC236}">
              <a16:creationId xmlns:a16="http://schemas.microsoft.com/office/drawing/2014/main" id="{73D159ED-E7AF-40BB-A9D2-203EEEB4B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4" y="24220170"/>
          <a:ext cx="4954905" cy="3631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1122044</xdr:colOff>
      <xdr:row>32</xdr:row>
      <xdr:rowOff>102870</xdr:rowOff>
    </xdr:from>
    <xdr:ext cx="4954905" cy="3631192"/>
    <xdr:pic>
      <xdr:nvPicPr>
        <xdr:cNvPr id="3" name="Imagen 2">
          <a:extLst>
            <a:ext uri="{FF2B5EF4-FFF2-40B4-BE49-F238E27FC236}">
              <a16:creationId xmlns:a16="http://schemas.microsoft.com/office/drawing/2014/main" id="{6534CB3A-4F15-41CC-B3AB-A14F973FB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5104" y="1329690"/>
          <a:ext cx="4954905" cy="3631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628649</xdr:colOff>
      <xdr:row>62</xdr:row>
      <xdr:rowOff>125730</xdr:rowOff>
    </xdr:from>
    <xdr:ext cx="5579746" cy="4089105"/>
    <xdr:pic>
      <xdr:nvPicPr>
        <xdr:cNvPr id="4" name="Imagen 3">
          <a:extLst>
            <a:ext uri="{FF2B5EF4-FFF2-40B4-BE49-F238E27FC236}">
              <a16:creationId xmlns:a16="http://schemas.microsoft.com/office/drawing/2014/main" id="{D2B8C6F5-5A57-4C34-B783-BA4E92E45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5534" y="2234565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260984</xdr:colOff>
      <xdr:row>92</xdr:row>
      <xdr:rowOff>15240</xdr:rowOff>
    </xdr:from>
    <xdr:ext cx="5579746" cy="4089105"/>
    <xdr:pic>
      <xdr:nvPicPr>
        <xdr:cNvPr id="5" name="Imagen 4">
          <a:extLst>
            <a:ext uri="{FF2B5EF4-FFF2-40B4-BE49-F238E27FC236}">
              <a16:creationId xmlns:a16="http://schemas.microsoft.com/office/drawing/2014/main" id="{A088CFA1-0C66-402F-A69D-1957E4D86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8834" y="23380065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1122044</xdr:colOff>
      <xdr:row>121</xdr:row>
      <xdr:rowOff>102870</xdr:rowOff>
    </xdr:from>
    <xdr:ext cx="4954905" cy="3631192"/>
    <xdr:pic>
      <xdr:nvPicPr>
        <xdr:cNvPr id="6" name="Imagen 5">
          <a:extLst>
            <a:ext uri="{FF2B5EF4-FFF2-40B4-BE49-F238E27FC236}">
              <a16:creationId xmlns:a16="http://schemas.microsoft.com/office/drawing/2014/main" id="{8F66F121-3DCF-4866-8DE1-F22B3B663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5104" y="8292465"/>
          <a:ext cx="4954905" cy="3631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813434</xdr:colOff>
      <xdr:row>149</xdr:row>
      <xdr:rowOff>17146</xdr:rowOff>
    </xdr:from>
    <xdr:ext cx="5963133" cy="4370069"/>
    <xdr:pic>
      <xdr:nvPicPr>
        <xdr:cNvPr id="7" name="Imagen 6">
          <a:extLst>
            <a:ext uri="{FF2B5EF4-FFF2-40B4-BE49-F238E27FC236}">
              <a16:creationId xmlns:a16="http://schemas.microsoft.com/office/drawing/2014/main" id="{D9325B60-4B30-473D-8008-164B95D94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5514" y="56702326"/>
          <a:ext cx="5963133" cy="43700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401954</xdr:colOff>
      <xdr:row>184</xdr:row>
      <xdr:rowOff>53340</xdr:rowOff>
    </xdr:from>
    <xdr:ext cx="4954905" cy="3631192"/>
    <xdr:pic>
      <xdr:nvPicPr>
        <xdr:cNvPr id="8" name="Imagen 7">
          <a:extLst>
            <a:ext uri="{FF2B5EF4-FFF2-40B4-BE49-F238E27FC236}">
              <a16:creationId xmlns:a16="http://schemas.microsoft.com/office/drawing/2014/main" id="{83371016-3696-44FB-B2FC-28928980E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9804" y="44897040"/>
          <a:ext cx="4954905" cy="3631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628649</xdr:colOff>
      <xdr:row>8</xdr:row>
      <xdr:rowOff>125730</xdr:rowOff>
    </xdr:from>
    <xdr:ext cx="5579746" cy="4089105"/>
    <xdr:pic>
      <xdr:nvPicPr>
        <xdr:cNvPr id="2" name="Imagen 1">
          <a:extLst>
            <a:ext uri="{FF2B5EF4-FFF2-40B4-BE49-F238E27FC236}">
              <a16:creationId xmlns:a16="http://schemas.microsoft.com/office/drawing/2014/main" id="{DB2B3AAC-6F4E-4CD2-BCD6-94771255B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1724" y="2230755"/>
          <a:ext cx="5579746" cy="4089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922020</xdr:colOff>
      <xdr:row>43</xdr:row>
      <xdr:rowOff>97156</xdr:rowOff>
    </xdr:from>
    <xdr:to>
      <xdr:col>5</xdr:col>
      <xdr:colOff>93345</xdr:colOff>
      <xdr:row>66</xdr:row>
      <xdr:rowOff>151765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74B1D-D0B6-4D72-8D36-BF43A7DA0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4100" y="31430596"/>
          <a:ext cx="5120640" cy="4220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161924</xdr:colOff>
      <xdr:row>70</xdr:row>
      <xdr:rowOff>129540</xdr:rowOff>
    </xdr:from>
    <xdr:ext cx="5496999" cy="4028464"/>
    <xdr:pic>
      <xdr:nvPicPr>
        <xdr:cNvPr id="4" name="Imagen 3">
          <a:extLst>
            <a:ext uri="{FF2B5EF4-FFF2-40B4-BE49-F238E27FC236}">
              <a16:creationId xmlns:a16="http://schemas.microsoft.com/office/drawing/2014/main" id="{839BACB3-EDB1-4A4A-951F-70FD406C6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99" y="17655540"/>
          <a:ext cx="5496999" cy="4028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1122044</xdr:colOff>
      <xdr:row>99</xdr:row>
      <xdr:rowOff>102870</xdr:rowOff>
    </xdr:from>
    <xdr:ext cx="4954905" cy="3631192"/>
    <xdr:pic>
      <xdr:nvPicPr>
        <xdr:cNvPr id="5" name="Imagen 4">
          <a:extLst>
            <a:ext uri="{FF2B5EF4-FFF2-40B4-BE49-F238E27FC236}">
              <a16:creationId xmlns:a16="http://schemas.microsoft.com/office/drawing/2014/main" id="{E523A1A3-6236-4EFA-8542-2393D9BA2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6029" y="44173140"/>
          <a:ext cx="4954905" cy="3631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809625</xdr:colOff>
      <xdr:row>4</xdr:row>
      <xdr:rowOff>215265</xdr:rowOff>
    </xdr:from>
    <xdr:ext cx="5836920" cy="4277574"/>
    <xdr:pic>
      <xdr:nvPicPr>
        <xdr:cNvPr id="2" name="Imagen 1">
          <a:extLst>
            <a:ext uri="{FF2B5EF4-FFF2-40B4-BE49-F238E27FC236}">
              <a16:creationId xmlns:a16="http://schemas.microsoft.com/office/drawing/2014/main" id="{D5899D54-F814-4732-9E11-435376885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9350" y="1443990"/>
          <a:ext cx="5836920" cy="4277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1261109</xdr:colOff>
      <xdr:row>37</xdr:row>
      <xdr:rowOff>158115</xdr:rowOff>
    </xdr:from>
    <xdr:ext cx="4128135" cy="3025295"/>
    <xdr:pic>
      <xdr:nvPicPr>
        <xdr:cNvPr id="3" name="Imagen 2">
          <a:extLst>
            <a:ext uri="{FF2B5EF4-FFF2-40B4-BE49-F238E27FC236}">
              <a16:creationId xmlns:a16="http://schemas.microsoft.com/office/drawing/2014/main" id="{D32882D2-805B-4C27-9420-1DD8061B3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834" y="9121140"/>
          <a:ext cx="4128135" cy="3025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285750</xdr:colOff>
      <xdr:row>63</xdr:row>
      <xdr:rowOff>160021</xdr:rowOff>
    </xdr:from>
    <xdr:to>
      <xdr:col>3</xdr:col>
      <xdr:colOff>1773555</xdr:colOff>
      <xdr:row>86</xdr:row>
      <xdr:rowOff>115570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82B7A18-126B-4A90-B932-8CDC2601B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14780896"/>
          <a:ext cx="5113020" cy="5032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1</xdr:row>
      <xdr:rowOff>95250</xdr:rowOff>
    </xdr:from>
    <xdr:ext cx="1284126" cy="941069"/>
    <xdr:pic>
      <xdr:nvPicPr>
        <xdr:cNvPr id="2" name="Imagen 1">
          <a:extLst>
            <a:ext uri="{FF2B5EF4-FFF2-40B4-BE49-F238E27FC236}">
              <a16:creationId xmlns:a16="http://schemas.microsoft.com/office/drawing/2014/main" id="{4678EF65-775E-46BC-8578-27E2ABB72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40953690"/>
          <a:ext cx="1284126" cy="9410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855345</xdr:colOff>
      <xdr:row>39</xdr:row>
      <xdr:rowOff>169545</xdr:rowOff>
    </xdr:from>
    <xdr:ext cx="5159904" cy="3781425"/>
    <xdr:pic>
      <xdr:nvPicPr>
        <xdr:cNvPr id="3" name="Imagen 2">
          <a:extLst>
            <a:ext uri="{FF2B5EF4-FFF2-40B4-BE49-F238E27FC236}">
              <a16:creationId xmlns:a16="http://schemas.microsoft.com/office/drawing/2014/main" id="{0EF1451A-9C35-4C4C-AA79-131EF5809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" y="9618345"/>
          <a:ext cx="5159904" cy="3781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1123949</xdr:colOff>
      <xdr:row>66</xdr:row>
      <xdr:rowOff>95250</xdr:rowOff>
    </xdr:from>
    <xdr:ext cx="5705475" cy="4181245"/>
    <xdr:pic>
      <xdr:nvPicPr>
        <xdr:cNvPr id="4" name="Imagen 3">
          <a:extLst>
            <a:ext uri="{FF2B5EF4-FFF2-40B4-BE49-F238E27FC236}">
              <a16:creationId xmlns:a16="http://schemas.microsoft.com/office/drawing/2014/main" id="{2C6756C5-57D4-4B9C-A733-F7FE4C120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2234" y="49269015"/>
          <a:ext cx="5705475" cy="4181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817245</xdr:colOff>
      <xdr:row>99</xdr:row>
      <xdr:rowOff>106681</xdr:rowOff>
    </xdr:from>
    <xdr:to>
      <xdr:col>4</xdr:col>
      <xdr:colOff>552450</xdr:colOff>
      <xdr:row>125</xdr:row>
      <xdr:rowOff>137016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D1CD2F6-7DFB-447C-8A56-6EBCA7279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7420" y="23252431"/>
          <a:ext cx="5374005" cy="538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962025</xdr:colOff>
      <xdr:row>138</xdr:row>
      <xdr:rowOff>83821</xdr:rowOff>
    </xdr:from>
    <xdr:to>
      <xdr:col>4</xdr:col>
      <xdr:colOff>434340</xdr:colOff>
      <xdr:row>157</xdr:row>
      <xdr:rowOff>66040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B7D97C0-B17B-436E-8C05-A48D43586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2200" y="31421071"/>
          <a:ext cx="5120640" cy="4220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1038225</xdr:colOff>
      <xdr:row>167</xdr:row>
      <xdr:rowOff>15241</xdr:rowOff>
    </xdr:from>
    <xdr:ext cx="4922520" cy="3607458"/>
    <xdr:pic>
      <xdr:nvPicPr>
        <xdr:cNvPr id="7" name="Imagen 6">
          <a:extLst>
            <a:ext uri="{FF2B5EF4-FFF2-40B4-BE49-F238E27FC236}">
              <a16:creationId xmlns:a16="http://schemas.microsoft.com/office/drawing/2014/main" id="{3E741F79-AFEF-4960-B25D-2ABAB0691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39829741"/>
          <a:ext cx="4922520" cy="36074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1122044</xdr:colOff>
      <xdr:row>194</xdr:row>
      <xdr:rowOff>102870</xdr:rowOff>
    </xdr:from>
    <xdr:ext cx="4954905" cy="3631192"/>
    <xdr:pic>
      <xdr:nvPicPr>
        <xdr:cNvPr id="8" name="Imagen 7">
          <a:extLst>
            <a:ext uri="{FF2B5EF4-FFF2-40B4-BE49-F238E27FC236}">
              <a16:creationId xmlns:a16="http://schemas.microsoft.com/office/drawing/2014/main" id="{9F3A004F-EA36-4FF0-9AA4-518F7EBAA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2219" y="46165770"/>
          <a:ext cx="4954905" cy="3631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224790</xdr:colOff>
      <xdr:row>227</xdr:row>
      <xdr:rowOff>102870</xdr:rowOff>
    </xdr:from>
    <xdr:ext cx="4351476" cy="3188970"/>
    <xdr:pic>
      <xdr:nvPicPr>
        <xdr:cNvPr id="11" name="Imagen 10">
          <a:extLst>
            <a:ext uri="{FF2B5EF4-FFF2-40B4-BE49-F238E27FC236}">
              <a16:creationId xmlns:a16="http://schemas.microsoft.com/office/drawing/2014/main" id="{48084B40-511A-42F1-8E2A-164E5086F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7515" y="52680870"/>
          <a:ext cx="4351476" cy="3188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813434</xdr:colOff>
      <xdr:row>251</xdr:row>
      <xdr:rowOff>17146</xdr:rowOff>
    </xdr:from>
    <xdr:ext cx="5963133" cy="4370069"/>
    <xdr:pic>
      <xdr:nvPicPr>
        <xdr:cNvPr id="12" name="Imagen 11">
          <a:extLst>
            <a:ext uri="{FF2B5EF4-FFF2-40B4-BE49-F238E27FC236}">
              <a16:creationId xmlns:a16="http://schemas.microsoft.com/office/drawing/2014/main" id="{0A39C427-508C-4BCE-B48A-8A3A40A21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3609" y="57862471"/>
          <a:ext cx="5963133" cy="43700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1123949</xdr:colOff>
      <xdr:row>5</xdr:row>
      <xdr:rowOff>95250</xdr:rowOff>
    </xdr:from>
    <xdr:ext cx="5705475" cy="4181245"/>
    <xdr:pic>
      <xdr:nvPicPr>
        <xdr:cNvPr id="2" name="Imagen 1">
          <a:extLst>
            <a:ext uri="{FF2B5EF4-FFF2-40B4-BE49-F238E27FC236}">
              <a16:creationId xmlns:a16="http://schemas.microsoft.com/office/drawing/2014/main" id="{5FCFE8B9-F0FA-4991-900A-20EB97E92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0329" y="49274730"/>
          <a:ext cx="5705475" cy="4181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278130</xdr:colOff>
      <xdr:row>36</xdr:row>
      <xdr:rowOff>150496</xdr:rowOff>
    </xdr:from>
    <xdr:to>
      <xdr:col>4</xdr:col>
      <xdr:colOff>647700</xdr:colOff>
      <xdr:row>63</xdr:row>
      <xdr:rowOff>101056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758768-C945-4BB5-A784-AFEFC0BBF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8805" y="9075421"/>
          <a:ext cx="6903720" cy="5776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1365884</xdr:colOff>
      <xdr:row>111</xdr:row>
      <xdr:rowOff>83821</xdr:rowOff>
    </xdr:from>
    <xdr:ext cx="8301991" cy="6084097"/>
    <xdr:pic>
      <xdr:nvPicPr>
        <xdr:cNvPr id="4" name="Imagen 3">
          <a:extLst>
            <a:ext uri="{FF2B5EF4-FFF2-40B4-BE49-F238E27FC236}">
              <a16:creationId xmlns:a16="http://schemas.microsoft.com/office/drawing/2014/main" id="{6E20EAED-D57B-4818-B0F0-5CA25CBF7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979" y="13239751"/>
          <a:ext cx="8301991" cy="6084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481965</xdr:colOff>
      <xdr:row>144</xdr:row>
      <xdr:rowOff>43815</xdr:rowOff>
    </xdr:from>
    <xdr:ext cx="5105400" cy="3741482"/>
    <xdr:pic>
      <xdr:nvPicPr>
        <xdr:cNvPr id="5" name="Imagen 4">
          <a:extLst>
            <a:ext uri="{FF2B5EF4-FFF2-40B4-BE49-F238E27FC236}">
              <a16:creationId xmlns:a16="http://schemas.microsoft.com/office/drawing/2014/main" id="{7C5EA31E-382E-40A5-A455-948930BD1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8980" y="58586370"/>
          <a:ext cx="5105400" cy="3741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982980</xdr:colOff>
      <xdr:row>172</xdr:row>
      <xdr:rowOff>62865</xdr:rowOff>
    </xdr:from>
    <xdr:ext cx="5836920" cy="4277574"/>
    <xdr:pic>
      <xdr:nvPicPr>
        <xdr:cNvPr id="6" name="Imagen 5">
          <a:extLst>
            <a:ext uri="{FF2B5EF4-FFF2-40B4-BE49-F238E27FC236}">
              <a16:creationId xmlns:a16="http://schemas.microsoft.com/office/drawing/2014/main" id="{CFDACF84-2C12-4F66-A040-7D24DF408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3655" y="39334440"/>
          <a:ext cx="5836920" cy="4277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982980</xdr:colOff>
      <xdr:row>202</xdr:row>
      <xdr:rowOff>62865</xdr:rowOff>
    </xdr:from>
    <xdr:ext cx="5836920" cy="4277574"/>
    <xdr:pic>
      <xdr:nvPicPr>
        <xdr:cNvPr id="7" name="Imagen 6">
          <a:extLst>
            <a:ext uri="{FF2B5EF4-FFF2-40B4-BE49-F238E27FC236}">
              <a16:creationId xmlns:a16="http://schemas.microsoft.com/office/drawing/2014/main" id="{99A7D726-FDE6-4220-A8C7-A0343E3B6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39330630"/>
          <a:ext cx="5836920" cy="4277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982980</xdr:colOff>
      <xdr:row>232</xdr:row>
      <xdr:rowOff>62865</xdr:rowOff>
    </xdr:from>
    <xdr:ext cx="5836920" cy="4277574"/>
    <xdr:pic>
      <xdr:nvPicPr>
        <xdr:cNvPr id="8" name="Imagen 7">
          <a:extLst>
            <a:ext uri="{FF2B5EF4-FFF2-40B4-BE49-F238E27FC236}">
              <a16:creationId xmlns:a16="http://schemas.microsoft.com/office/drawing/2014/main" id="{8208D594-3F67-4FD9-9E01-E9B4F3198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46017180"/>
          <a:ext cx="5836920" cy="4277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481965</xdr:colOff>
      <xdr:row>261</xdr:row>
      <xdr:rowOff>43815</xdr:rowOff>
    </xdr:from>
    <xdr:ext cx="5105400" cy="3741482"/>
    <xdr:pic>
      <xdr:nvPicPr>
        <xdr:cNvPr id="9" name="Imagen 8">
          <a:extLst>
            <a:ext uri="{FF2B5EF4-FFF2-40B4-BE49-F238E27FC236}">
              <a16:creationId xmlns:a16="http://schemas.microsoft.com/office/drawing/2014/main" id="{74BEB37B-1B29-4892-BC03-C6F7B6E19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4280" y="32973645"/>
          <a:ext cx="5105400" cy="3741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626745</xdr:colOff>
      <xdr:row>288</xdr:row>
      <xdr:rowOff>5715</xdr:rowOff>
    </xdr:from>
    <xdr:ext cx="5105400" cy="3741482"/>
    <xdr:pic>
      <xdr:nvPicPr>
        <xdr:cNvPr id="10" name="Imagen 9">
          <a:extLst>
            <a:ext uri="{FF2B5EF4-FFF2-40B4-BE49-F238E27FC236}">
              <a16:creationId xmlns:a16="http://schemas.microsoft.com/office/drawing/2014/main" id="{BF67EF36-C3BC-4F70-BFBC-52DFEDE02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585" y="64966215"/>
          <a:ext cx="5105400" cy="3741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1325879</xdr:colOff>
      <xdr:row>46</xdr:row>
      <xdr:rowOff>114301</xdr:rowOff>
    </xdr:from>
    <xdr:ext cx="8301991" cy="6084097"/>
    <xdr:pic>
      <xdr:nvPicPr>
        <xdr:cNvPr id="2" name="Imagen 1">
          <a:extLst>
            <a:ext uri="{FF2B5EF4-FFF2-40B4-BE49-F238E27FC236}">
              <a16:creationId xmlns:a16="http://schemas.microsoft.com/office/drawing/2014/main" id="{E55604F0-0F0B-490F-AE2F-E2BE29836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879" y="13268326"/>
          <a:ext cx="8301991" cy="6084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925830</xdr:colOff>
      <xdr:row>9</xdr:row>
      <xdr:rowOff>274321</xdr:rowOff>
    </xdr:from>
    <xdr:to>
      <xdr:col>5</xdr:col>
      <xdr:colOff>744855</xdr:colOff>
      <xdr:row>24</xdr:row>
      <xdr:rowOff>209641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1EBB12-FE46-46F0-913C-184FC0635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4115" y="2714626"/>
          <a:ext cx="6917055" cy="5035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1068704</xdr:colOff>
      <xdr:row>75</xdr:row>
      <xdr:rowOff>0</xdr:rowOff>
    </xdr:from>
    <xdr:ext cx="5895975" cy="4320853"/>
    <xdr:pic>
      <xdr:nvPicPr>
        <xdr:cNvPr id="4" name="Imagen 3">
          <a:extLst>
            <a:ext uri="{FF2B5EF4-FFF2-40B4-BE49-F238E27FC236}">
              <a16:creationId xmlns:a16="http://schemas.microsoft.com/office/drawing/2014/main" id="{FD66CF49-B8D9-4293-9343-FEFC77430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3179" y="21505546"/>
          <a:ext cx="5895975" cy="4320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969645</xdr:colOff>
      <xdr:row>79</xdr:row>
      <xdr:rowOff>169486</xdr:rowOff>
    </xdr:from>
    <xdr:ext cx="5429250" cy="3978815"/>
    <xdr:pic>
      <xdr:nvPicPr>
        <xdr:cNvPr id="5" name="Imagen 4">
          <a:extLst>
            <a:ext uri="{FF2B5EF4-FFF2-40B4-BE49-F238E27FC236}">
              <a16:creationId xmlns:a16="http://schemas.microsoft.com/office/drawing/2014/main" id="{04AC4E7B-DFD3-4BF5-AF6A-7AACA81C8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6025" y="28774966"/>
          <a:ext cx="5429250" cy="3978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1057275</xdr:colOff>
      <xdr:row>104</xdr:row>
      <xdr:rowOff>0</xdr:rowOff>
    </xdr:from>
    <xdr:ext cx="5105400" cy="3741482"/>
    <xdr:pic>
      <xdr:nvPicPr>
        <xdr:cNvPr id="6" name="Imagen 5">
          <a:extLst>
            <a:ext uri="{FF2B5EF4-FFF2-40B4-BE49-F238E27FC236}">
              <a16:creationId xmlns:a16="http://schemas.microsoft.com/office/drawing/2014/main" id="{031D9AF6-4B94-4818-9DF0-C46451776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9845" y="35762565"/>
          <a:ext cx="5105400" cy="3741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219075</xdr:colOff>
      <xdr:row>143</xdr:row>
      <xdr:rowOff>36195</xdr:rowOff>
    </xdr:from>
    <xdr:ext cx="4808220" cy="3523694"/>
    <xdr:pic>
      <xdr:nvPicPr>
        <xdr:cNvPr id="8" name="Imagen 7">
          <a:extLst>
            <a:ext uri="{FF2B5EF4-FFF2-40B4-BE49-F238E27FC236}">
              <a16:creationId xmlns:a16="http://schemas.microsoft.com/office/drawing/2014/main" id="{0EF4EAE9-6788-4BDA-8BE0-0C43E5000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7995" y="56929020"/>
          <a:ext cx="4808220" cy="3523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179070</xdr:colOff>
      <xdr:row>171</xdr:row>
      <xdr:rowOff>66675</xdr:rowOff>
    </xdr:from>
    <xdr:ext cx="4808220" cy="3523694"/>
    <xdr:pic>
      <xdr:nvPicPr>
        <xdr:cNvPr id="10" name="Imagen 9">
          <a:extLst>
            <a:ext uri="{FF2B5EF4-FFF2-40B4-BE49-F238E27FC236}">
              <a16:creationId xmlns:a16="http://schemas.microsoft.com/office/drawing/2014/main" id="{4FECBF64-3370-4B9A-B07D-7CE773F8F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7990" y="63529845"/>
          <a:ext cx="4808220" cy="3523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754380</xdr:colOff>
      <xdr:row>205</xdr:row>
      <xdr:rowOff>131445</xdr:rowOff>
    </xdr:from>
    <xdr:ext cx="4808220" cy="3523694"/>
    <xdr:pic>
      <xdr:nvPicPr>
        <xdr:cNvPr id="11" name="Imagen 10">
          <a:extLst>
            <a:ext uri="{FF2B5EF4-FFF2-40B4-BE49-F238E27FC236}">
              <a16:creationId xmlns:a16="http://schemas.microsoft.com/office/drawing/2014/main" id="{CDE59D2F-9D0B-490A-AD8B-DAEAAFEC9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71020305"/>
          <a:ext cx="4808220" cy="3523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481965</xdr:colOff>
      <xdr:row>231</xdr:row>
      <xdr:rowOff>43815</xdr:rowOff>
    </xdr:from>
    <xdr:ext cx="5105400" cy="3741482"/>
    <xdr:pic>
      <xdr:nvPicPr>
        <xdr:cNvPr id="12" name="Imagen 11">
          <a:extLst>
            <a:ext uri="{FF2B5EF4-FFF2-40B4-BE49-F238E27FC236}">
              <a16:creationId xmlns:a16="http://schemas.microsoft.com/office/drawing/2014/main" id="{DC936DBF-37BF-4A9D-A9B4-46919A7BC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8980" y="77560170"/>
          <a:ext cx="5105400" cy="3741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481965</xdr:colOff>
      <xdr:row>259</xdr:row>
      <xdr:rowOff>43815</xdr:rowOff>
    </xdr:from>
    <xdr:ext cx="5105400" cy="3741482"/>
    <xdr:pic>
      <xdr:nvPicPr>
        <xdr:cNvPr id="13" name="Imagen 12">
          <a:extLst>
            <a:ext uri="{FF2B5EF4-FFF2-40B4-BE49-F238E27FC236}">
              <a16:creationId xmlns:a16="http://schemas.microsoft.com/office/drawing/2014/main" id="{EAA79FA1-E608-49D8-AB65-19BB8C0BB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8980" y="83827620"/>
          <a:ext cx="5105400" cy="3741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481965</xdr:colOff>
      <xdr:row>286</xdr:row>
      <xdr:rowOff>43815</xdr:rowOff>
    </xdr:from>
    <xdr:ext cx="5105400" cy="3741482"/>
    <xdr:pic>
      <xdr:nvPicPr>
        <xdr:cNvPr id="14" name="Imagen 13">
          <a:extLst>
            <a:ext uri="{FF2B5EF4-FFF2-40B4-BE49-F238E27FC236}">
              <a16:creationId xmlns:a16="http://schemas.microsoft.com/office/drawing/2014/main" id="{CDC5D99E-7F7F-4150-B869-5B916DD17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8980" y="83827620"/>
          <a:ext cx="5105400" cy="3741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481965</xdr:colOff>
      <xdr:row>314</xdr:row>
      <xdr:rowOff>43815</xdr:rowOff>
    </xdr:from>
    <xdr:ext cx="5105400" cy="3741482"/>
    <xdr:pic>
      <xdr:nvPicPr>
        <xdr:cNvPr id="15" name="Imagen 14">
          <a:extLst>
            <a:ext uri="{FF2B5EF4-FFF2-40B4-BE49-F238E27FC236}">
              <a16:creationId xmlns:a16="http://schemas.microsoft.com/office/drawing/2014/main" id="{7F0DEC49-2606-4DB0-98DF-236DE66C2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8980" y="88180545"/>
          <a:ext cx="5105400" cy="3741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243840</xdr:colOff>
      <xdr:row>341</xdr:row>
      <xdr:rowOff>285750</xdr:rowOff>
    </xdr:from>
    <xdr:ext cx="5105400" cy="3741482"/>
    <xdr:pic>
      <xdr:nvPicPr>
        <xdr:cNvPr id="7" name="Imagen 6">
          <a:extLst>
            <a:ext uri="{FF2B5EF4-FFF2-40B4-BE49-F238E27FC236}">
              <a16:creationId xmlns:a16="http://schemas.microsoft.com/office/drawing/2014/main" id="{383EDAB0-61D3-4304-B30C-BE12E016E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4665" y="84134325"/>
          <a:ext cx="5105400" cy="3741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83819</xdr:colOff>
      <xdr:row>40</xdr:row>
      <xdr:rowOff>104776</xdr:rowOff>
    </xdr:from>
    <xdr:ext cx="8301991" cy="6084097"/>
    <xdr:pic>
      <xdr:nvPicPr>
        <xdr:cNvPr id="3" name="Imagen 2">
          <a:extLst>
            <a:ext uri="{FF2B5EF4-FFF2-40B4-BE49-F238E27FC236}">
              <a16:creationId xmlns:a16="http://schemas.microsoft.com/office/drawing/2014/main" id="{ED383C89-8045-4463-9817-554E0279F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8294" y="11706226"/>
          <a:ext cx="8301991" cy="6084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925830</xdr:colOff>
      <xdr:row>9</xdr:row>
      <xdr:rowOff>274321</xdr:rowOff>
    </xdr:from>
    <xdr:to>
      <xdr:col>5</xdr:col>
      <xdr:colOff>744855</xdr:colOff>
      <xdr:row>24</xdr:row>
      <xdr:rowOff>209641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7EF6664-B15F-41AC-8FA7-0AF6CF601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0305" y="2712721"/>
          <a:ext cx="6934200" cy="503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1068704</xdr:colOff>
      <xdr:row>75</xdr:row>
      <xdr:rowOff>142876</xdr:rowOff>
    </xdr:from>
    <xdr:ext cx="5895975" cy="4320853"/>
    <xdr:pic>
      <xdr:nvPicPr>
        <xdr:cNvPr id="4" name="Imagen 3">
          <a:extLst>
            <a:ext uri="{FF2B5EF4-FFF2-40B4-BE49-F238E27FC236}">
              <a16:creationId xmlns:a16="http://schemas.microsoft.com/office/drawing/2014/main" id="{3C464CBA-0944-46AA-B646-C7ACBCF54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83179" y="21507451"/>
          <a:ext cx="5895975" cy="4320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1007745</xdr:colOff>
      <xdr:row>103</xdr:row>
      <xdr:rowOff>108526</xdr:rowOff>
    </xdr:from>
    <xdr:ext cx="5429250" cy="3978815"/>
    <xdr:pic>
      <xdr:nvPicPr>
        <xdr:cNvPr id="5" name="Imagen 4">
          <a:extLst>
            <a:ext uri="{FF2B5EF4-FFF2-40B4-BE49-F238E27FC236}">
              <a16:creationId xmlns:a16="http://schemas.microsoft.com/office/drawing/2014/main" id="{84F9362E-EA30-489E-9B1B-A72C4ED68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2220" y="28664476"/>
          <a:ext cx="5429250" cy="39788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1057275</xdr:colOff>
      <xdr:row>131</xdr:row>
      <xdr:rowOff>140970</xdr:rowOff>
    </xdr:from>
    <xdr:ext cx="5105400" cy="3741482"/>
    <xdr:pic>
      <xdr:nvPicPr>
        <xdr:cNvPr id="6" name="Imagen 5">
          <a:extLst>
            <a:ext uri="{FF2B5EF4-FFF2-40B4-BE49-F238E27FC236}">
              <a16:creationId xmlns:a16="http://schemas.microsoft.com/office/drawing/2014/main" id="{5E170C54-BD34-4A11-834F-AF4436CE2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0" y="35764470"/>
          <a:ext cx="5105400" cy="3741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674370</xdr:colOff>
      <xdr:row>159</xdr:row>
      <xdr:rowOff>47625</xdr:rowOff>
    </xdr:from>
    <xdr:ext cx="5836920" cy="4277574"/>
    <xdr:pic>
      <xdr:nvPicPr>
        <xdr:cNvPr id="7" name="Imagen 6">
          <a:extLst>
            <a:ext uri="{FF2B5EF4-FFF2-40B4-BE49-F238E27FC236}">
              <a16:creationId xmlns:a16="http://schemas.microsoft.com/office/drawing/2014/main" id="{9DF72248-D862-4B95-976A-9DB8CD5F7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8845" y="42138600"/>
          <a:ext cx="5836920" cy="4277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219075</xdr:colOff>
      <xdr:row>223</xdr:row>
      <xdr:rowOff>36195</xdr:rowOff>
    </xdr:from>
    <xdr:ext cx="4808220" cy="3523694"/>
    <xdr:pic>
      <xdr:nvPicPr>
        <xdr:cNvPr id="9" name="Imagen 8">
          <a:extLst>
            <a:ext uri="{FF2B5EF4-FFF2-40B4-BE49-F238E27FC236}">
              <a16:creationId xmlns:a16="http://schemas.microsoft.com/office/drawing/2014/main" id="{3AF1E951-7443-4483-9509-E8AE2AE75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57319545"/>
          <a:ext cx="4808220" cy="3523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1123949</xdr:colOff>
      <xdr:row>189</xdr:row>
      <xdr:rowOff>95250</xdr:rowOff>
    </xdr:from>
    <xdr:ext cx="5705475" cy="4181245"/>
    <xdr:pic>
      <xdr:nvPicPr>
        <xdr:cNvPr id="8" name="Imagen 7">
          <a:extLst>
            <a:ext uri="{FF2B5EF4-FFF2-40B4-BE49-F238E27FC236}">
              <a16:creationId xmlns:a16="http://schemas.microsoft.com/office/drawing/2014/main" id="{381A43C3-B26B-4D2E-A524-FD1FC3F7C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424" y="49272825"/>
          <a:ext cx="5705475" cy="41812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179070</xdr:colOff>
      <xdr:row>251</xdr:row>
      <xdr:rowOff>66675</xdr:rowOff>
    </xdr:from>
    <xdr:ext cx="4808220" cy="3523694"/>
    <xdr:pic>
      <xdr:nvPicPr>
        <xdr:cNvPr id="10" name="Imagen 9">
          <a:extLst>
            <a:ext uri="{FF2B5EF4-FFF2-40B4-BE49-F238E27FC236}">
              <a16:creationId xmlns:a16="http://schemas.microsoft.com/office/drawing/2014/main" id="{2FC208DB-EAA0-4DE1-BB3B-C409922B5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9895" y="63531750"/>
          <a:ext cx="4808220" cy="3523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754380</xdr:colOff>
      <xdr:row>285</xdr:row>
      <xdr:rowOff>131445</xdr:rowOff>
    </xdr:from>
    <xdr:ext cx="4808220" cy="3523694"/>
    <xdr:pic>
      <xdr:nvPicPr>
        <xdr:cNvPr id="12" name="Imagen 11">
          <a:extLst>
            <a:ext uri="{FF2B5EF4-FFF2-40B4-BE49-F238E27FC236}">
              <a16:creationId xmlns:a16="http://schemas.microsoft.com/office/drawing/2014/main" id="{453510D9-22D6-4371-A773-67EC655E8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5205" y="71016495"/>
          <a:ext cx="4808220" cy="3523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481965</xdr:colOff>
      <xdr:row>311</xdr:row>
      <xdr:rowOff>43815</xdr:rowOff>
    </xdr:from>
    <xdr:ext cx="5105400" cy="3741482"/>
    <xdr:pic>
      <xdr:nvPicPr>
        <xdr:cNvPr id="11" name="Imagen 10">
          <a:extLst>
            <a:ext uri="{FF2B5EF4-FFF2-40B4-BE49-F238E27FC236}">
              <a16:creationId xmlns:a16="http://schemas.microsoft.com/office/drawing/2014/main" id="{9823BDB7-3CE1-433F-B44C-4C859F933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2790" y="77558265"/>
          <a:ext cx="5105400" cy="3741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481965</xdr:colOff>
      <xdr:row>339</xdr:row>
      <xdr:rowOff>43815</xdr:rowOff>
    </xdr:from>
    <xdr:ext cx="5105400" cy="3741482"/>
    <xdr:pic>
      <xdr:nvPicPr>
        <xdr:cNvPr id="13" name="Imagen 12">
          <a:extLst>
            <a:ext uri="{FF2B5EF4-FFF2-40B4-BE49-F238E27FC236}">
              <a16:creationId xmlns:a16="http://schemas.microsoft.com/office/drawing/2014/main" id="{D388525F-6E84-4E58-8942-CFD06791B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8980" y="77560170"/>
          <a:ext cx="5105400" cy="3741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</xdr:row>
      <xdr:rowOff>158116</xdr:rowOff>
    </xdr:from>
    <xdr:to>
      <xdr:col>0</xdr:col>
      <xdr:colOff>1386996</xdr:colOff>
      <xdr:row>4</xdr:row>
      <xdr:rowOff>245745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FC3042-27A6-160B-5CE7-8439483E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39091"/>
          <a:ext cx="1278411" cy="948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104775</xdr:colOff>
      <xdr:row>36</xdr:row>
      <xdr:rowOff>158116</xdr:rowOff>
    </xdr:from>
    <xdr:ext cx="1284126" cy="941069"/>
    <xdr:pic>
      <xdr:nvPicPr>
        <xdr:cNvPr id="4" name="Imagen 3">
          <a:extLst>
            <a:ext uri="{FF2B5EF4-FFF2-40B4-BE49-F238E27FC236}">
              <a16:creationId xmlns:a16="http://schemas.microsoft.com/office/drawing/2014/main" id="{0AB1704C-2A0F-46D8-8B4B-C01E3FF19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" y="340996"/>
          <a:ext cx="1284126" cy="9410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104775</xdr:colOff>
      <xdr:row>71</xdr:row>
      <xdr:rowOff>158116</xdr:rowOff>
    </xdr:from>
    <xdr:ext cx="1284126" cy="941069"/>
    <xdr:pic>
      <xdr:nvPicPr>
        <xdr:cNvPr id="2" name="Imagen 1">
          <a:extLst>
            <a:ext uri="{FF2B5EF4-FFF2-40B4-BE49-F238E27FC236}">
              <a16:creationId xmlns:a16="http://schemas.microsoft.com/office/drawing/2014/main" id="{C241B226-42DD-4B0C-874E-A6B2D67F3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" y="10551796"/>
          <a:ext cx="1284126" cy="9410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95250</xdr:colOff>
      <xdr:row>100</xdr:row>
      <xdr:rowOff>95250</xdr:rowOff>
    </xdr:from>
    <xdr:ext cx="1284126" cy="941069"/>
    <xdr:pic>
      <xdr:nvPicPr>
        <xdr:cNvPr id="6" name="Imagen 5">
          <a:extLst>
            <a:ext uri="{FF2B5EF4-FFF2-40B4-BE49-F238E27FC236}">
              <a16:creationId xmlns:a16="http://schemas.microsoft.com/office/drawing/2014/main" id="{CAE6C0DE-DB7A-4C81-A60D-BEBB3F6F5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7803475"/>
          <a:ext cx="1284126" cy="9410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95250</xdr:colOff>
      <xdr:row>128</xdr:row>
      <xdr:rowOff>95250</xdr:rowOff>
    </xdr:from>
    <xdr:ext cx="1284126" cy="941069"/>
    <xdr:pic>
      <xdr:nvPicPr>
        <xdr:cNvPr id="7" name="Imagen 6">
          <a:extLst>
            <a:ext uri="{FF2B5EF4-FFF2-40B4-BE49-F238E27FC236}">
              <a16:creationId xmlns:a16="http://schemas.microsoft.com/office/drawing/2014/main" id="{1F95DA85-DF7A-43C1-BFBD-CA8C47246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27799665"/>
          <a:ext cx="1284126" cy="9410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95250</xdr:colOff>
      <xdr:row>155</xdr:row>
      <xdr:rowOff>95250</xdr:rowOff>
    </xdr:from>
    <xdr:ext cx="1284126" cy="941069"/>
    <xdr:pic>
      <xdr:nvPicPr>
        <xdr:cNvPr id="8" name="Imagen 7">
          <a:extLst>
            <a:ext uri="{FF2B5EF4-FFF2-40B4-BE49-F238E27FC236}">
              <a16:creationId xmlns:a16="http://schemas.microsoft.com/office/drawing/2014/main" id="{87F381F2-A91F-4B5C-832B-CCB22A3FC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34867215"/>
          <a:ext cx="1284126" cy="9410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95250</xdr:colOff>
      <xdr:row>185</xdr:row>
      <xdr:rowOff>95250</xdr:rowOff>
    </xdr:from>
    <xdr:ext cx="1284126" cy="941069"/>
    <xdr:pic>
      <xdr:nvPicPr>
        <xdr:cNvPr id="9" name="Imagen 8">
          <a:extLst>
            <a:ext uri="{FF2B5EF4-FFF2-40B4-BE49-F238E27FC236}">
              <a16:creationId xmlns:a16="http://schemas.microsoft.com/office/drawing/2014/main" id="{40F57A76-5A8E-4DC9-9954-30BC0BE4F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40953690"/>
          <a:ext cx="1284126" cy="9410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uarios\Documents%20and%20Settings\Usuario\Datos%20de%20programa\Microsoft\Excel\Mis%20documentos\COMPRAS\ORDENES%20DE%20COMPRA\FLORESTA%20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199"/>
      <sheetName val="198"/>
      <sheetName val="197"/>
      <sheetName val="196"/>
      <sheetName val="195"/>
      <sheetName val="194"/>
      <sheetName val="193"/>
      <sheetName val=" 119-2"/>
      <sheetName val="192"/>
      <sheetName val="191"/>
      <sheetName val="190"/>
      <sheetName val="189"/>
      <sheetName val="188"/>
      <sheetName val="187"/>
      <sheetName val="186"/>
      <sheetName val="185"/>
      <sheetName val="184"/>
      <sheetName val="183"/>
      <sheetName val="182"/>
      <sheetName val="181"/>
      <sheetName val="180"/>
      <sheetName val="179"/>
      <sheetName val="178"/>
      <sheetName val="177"/>
      <sheetName val="176"/>
      <sheetName val="175"/>
      <sheetName val="174"/>
      <sheetName val="173"/>
      <sheetName val="172"/>
      <sheetName val="171"/>
      <sheetName val="170"/>
      <sheetName val="169"/>
      <sheetName val="168"/>
      <sheetName val="167"/>
      <sheetName val="166"/>
      <sheetName val="165"/>
      <sheetName val="164"/>
      <sheetName val="163"/>
      <sheetName val="162"/>
      <sheetName val="161"/>
      <sheetName val="160"/>
      <sheetName val="159"/>
      <sheetName val="158"/>
      <sheetName val="157"/>
      <sheetName val="156"/>
      <sheetName val="155"/>
      <sheetName val="154"/>
      <sheetName val="153"/>
      <sheetName val="152"/>
      <sheetName val="151"/>
      <sheetName val="150"/>
      <sheetName val="149"/>
      <sheetName val="148"/>
      <sheetName val="147"/>
      <sheetName val="146"/>
      <sheetName val="145"/>
      <sheetName val="144"/>
      <sheetName val="143"/>
      <sheetName val="142"/>
      <sheetName val="141"/>
      <sheetName val="140"/>
      <sheetName val="139"/>
      <sheetName val="138"/>
      <sheetName val="137"/>
      <sheetName val="136"/>
      <sheetName val="135"/>
      <sheetName val="134"/>
      <sheetName val="133"/>
      <sheetName val="132"/>
      <sheetName val="131"/>
      <sheetName val="130"/>
      <sheetName val="129"/>
      <sheetName val="128"/>
      <sheetName val="127"/>
      <sheetName val="126"/>
      <sheetName val="125"/>
      <sheetName val="124"/>
      <sheetName val="123"/>
      <sheetName val="122"/>
      <sheetName val="121"/>
      <sheetName val="120"/>
      <sheetName val="119"/>
      <sheetName val="Personalizar"/>
      <sheetName val="Macros"/>
      <sheetName val="ATW"/>
      <sheetName val="Lock"/>
      <sheetName val="TemplateInformation"/>
      <sheetName val="FLORESTA 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>
        <row r="23">
          <cell r="H23" t="str">
            <v>Tarjeta 1</v>
          </cell>
        </row>
        <row r="29">
          <cell r="E29" t="b">
            <v>0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95718-078E-4D45-B43E-3CD68F4A9008}">
  <dimension ref="A2:G63"/>
  <sheetViews>
    <sheetView workbookViewId="0">
      <selection activeCell="D37" sqref="A37:G64"/>
    </sheetView>
  </sheetViews>
  <sheetFormatPr baseColWidth="10" defaultRowHeight="14.4" x14ac:dyDescent="0.3"/>
  <cols>
    <col min="1" max="1" width="31" customWidth="1"/>
    <col min="2" max="2" width="18.5546875" customWidth="1"/>
    <col min="3" max="3" width="27.21875" customWidth="1"/>
    <col min="4" max="4" width="28.21875" customWidth="1"/>
    <col min="5" max="5" width="22.6640625" customWidth="1"/>
    <col min="6" max="6" width="18.109375" customWidth="1"/>
    <col min="7" max="7" width="22.6640625" customWidth="1"/>
  </cols>
  <sheetData>
    <row r="2" spans="1:7" ht="24.6" x14ac:dyDescent="0.4">
      <c r="A2" s="1"/>
      <c r="B2" s="355" t="s">
        <v>0</v>
      </c>
      <c r="C2" s="357"/>
      <c r="D2" s="364" t="s">
        <v>1</v>
      </c>
      <c r="E2" s="365"/>
      <c r="F2" s="365"/>
      <c r="G2" s="366"/>
    </row>
    <row r="3" spans="1:7" ht="21" x14ac:dyDescent="0.4">
      <c r="A3" s="2"/>
      <c r="B3" s="358"/>
      <c r="C3" s="360"/>
      <c r="D3" s="3" t="s">
        <v>2</v>
      </c>
      <c r="E3" s="368" t="s">
        <v>3</v>
      </c>
      <c r="F3" s="368"/>
      <c r="G3" s="4"/>
    </row>
    <row r="4" spans="1:7" ht="21" x14ac:dyDescent="0.4">
      <c r="A4" s="2"/>
      <c r="B4" s="358"/>
      <c r="C4" s="360"/>
      <c r="D4" s="3" t="s">
        <v>4</v>
      </c>
      <c r="E4" s="368">
        <v>39</v>
      </c>
      <c r="F4" s="368"/>
      <c r="G4" s="4"/>
    </row>
    <row r="5" spans="1:7" ht="30" x14ac:dyDescent="0.4">
      <c r="A5" s="5"/>
      <c r="B5" s="361"/>
      <c r="C5" s="363"/>
      <c r="D5" s="6" t="s">
        <v>5</v>
      </c>
      <c r="E5" s="370" t="s">
        <v>26</v>
      </c>
      <c r="F5" s="370"/>
      <c r="G5" s="7"/>
    </row>
    <row r="6" spans="1:7" ht="20.399999999999999" x14ac:dyDescent="0.35">
      <c r="A6" s="8" t="s">
        <v>6</v>
      </c>
      <c r="B6" s="9" t="s">
        <v>27</v>
      </c>
      <c r="C6" s="10"/>
      <c r="D6" s="10"/>
      <c r="E6" s="10"/>
      <c r="F6" s="10"/>
      <c r="G6" s="11"/>
    </row>
    <row r="7" spans="1:7" ht="20.399999999999999" x14ac:dyDescent="0.35">
      <c r="A7" s="8" t="s">
        <v>7</v>
      </c>
      <c r="B7" s="12" t="s">
        <v>28</v>
      </c>
      <c r="C7" s="13"/>
      <c r="D7" s="13"/>
      <c r="E7" s="13"/>
      <c r="F7" s="13"/>
      <c r="G7" s="14"/>
    </row>
    <row r="8" spans="1:7" ht="20.399999999999999" x14ac:dyDescent="0.35">
      <c r="A8" s="8" t="s">
        <v>8</v>
      </c>
      <c r="B8" s="12" t="s">
        <v>29</v>
      </c>
      <c r="C8" s="13"/>
      <c r="D8" s="13"/>
      <c r="E8" s="13"/>
      <c r="F8" s="13"/>
      <c r="G8" s="14"/>
    </row>
    <row r="9" spans="1:7" ht="20.399999999999999" x14ac:dyDescent="0.35">
      <c r="A9" s="8" t="s">
        <v>9</v>
      </c>
      <c r="B9" s="12"/>
      <c r="C9" s="13"/>
      <c r="D9" s="13"/>
      <c r="E9" s="13"/>
      <c r="F9" s="13"/>
      <c r="G9" s="14"/>
    </row>
    <row r="10" spans="1:7" s="56" customFormat="1" ht="30" customHeight="1" x14ac:dyDescent="0.3">
      <c r="A10" s="57" t="s">
        <v>10</v>
      </c>
      <c r="B10" s="57" t="s">
        <v>11</v>
      </c>
      <c r="C10" s="57" t="s">
        <v>12</v>
      </c>
      <c r="D10" s="57" t="s">
        <v>13</v>
      </c>
      <c r="E10" s="57" t="s">
        <v>14</v>
      </c>
      <c r="F10" s="57" t="s">
        <v>15</v>
      </c>
      <c r="G10" s="57" t="s">
        <v>16</v>
      </c>
    </row>
    <row r="11" spans="1:7" ht="37.799999999999997" customHeight="1" x14ac:dyDescent="0.3">
      <c r="A11" s="15">
        <v>1</v>
      </c>
      <c r="B11" s="16" t="s">
        <v>30</v>
      </c>
      <c r="C11" s="16" t="s">
        <v>31</v>
      </c>
      <c r="D11" s="17">
        <v>474291</v>
      </c>
      <c r="E11" s="18">
        <v>3477.78</v>
      </c>
      <c r="F11" s="19">
        <f t="shared" ref="F11:F22" si="0">A11*E11</f>
        <v>3477.78</v>
      </c>
      <c r="G11" s="20"/>
    </row>
    <row r="12" spans="1:7" ht="28.8" customHeight="1" x14ac:dyDescent="0.3">
      <c r="A12" s="21">
        <v>25</v>
      </c>
      <c r="B12" s="22" t="s">
        <v>30</v>
      </c>
      <c r="C12" s="22" t="s">
        <v>32</v>
      </c>
      <c r="D12" s="23">
        <v>436890</v>
      </c>
      <c r="E12" s="24">
        <v>44.67</v>
      </c>
      <c r="F12" s="25">
        <f t="shared" si="0"/>
        <v>1116.75</v>
      </c>
      <c r="G12" s="20"/>
    </row>
    <row r="13" spans="1:7" ht="19.95" customHeight="1" x14ac:dyDescent="0.3">
      <c r="A13" s="21"/>
      <c r="B13" s="22"/>
      <c r="C13" s="22"/>
      <c r="D13" s="23"/>
      <c r="E13" s="24"/>
      <c r="F13" s="25">
        <f t="shared" si="0"/>
        <v>0</v>
      </c>
      <c r="G13" s="20"/>
    </row>
    <row r="14" spans="1:7" ht="19.95" customHeight="1" x14ac:dyDescent="0.3">
      <c r="A14" s="21"/>
      <c r="B14" s="411" t="s">
        <v>33</v>
      </c>
      <c r="C14" s="412"/>
      <c r="D14" s="413"/>
      <c r="E14" s="24"/>
      <c r="F14" s="25">
        <f t="shared" si="0"/>
        <v>0</v>
      </c>
      <c r="G14" s="26"/>
    </row>
    <row r="15" spans="1:7" ht="19.95" customHeight="1" x14ac:dyDescent="0.3">
      <c r="A15" s="27"/>
      <c r="B15" s="411"/>
      <c r="C15" s="412"/>
      <c r="D15" s="413"/>
      <c r="E15" s="24"/>
      <c r="F15" s="25">
        <f t="shared" si="0"/>
        <v>0</v>
      </c>
      <c r="G15" s="26"/>
    </row>
    <row r="16" spans="1:7" ht="19.95" customHeight="1" x14ac:dyDescent="0.3">
      <c r="A16" s="27"/>
      <c r="B16" s="411"/>
      <c r="C16" s="412"/>
      <c r="D16" s="413"/>
      <c r="E16" s="24"/>
      <c r="F16" s="25">
        <f t="shared" si="0"/>
        <v>0</v>
      </c>
      <c r="G16" s="26"/>
    </row>
    <row r="17" spans="1:7" ht="19.95" customHeight="1" x14ac:dyDescent="0.3">
      <c r="A17" s="27"/>
      <c r="B17" s="22"/>
      <c r="C17" s="22"/>
      <c r="D17" s="23"/>
      <c r="E17" s="24"/>
      <c r="F17" s="25">
        <f t="shared" si="0"/>
        <v>0</v>
      </c>
      <c r="G17" s="26"/>
    </row>
    <row r="18" spans="1:7" ht="19.95" customHeight="1" x14ac:dyDescent="0.3">
      <c r="A18" s="27"/>
      <c r="B18" s="22"/>
      <c r="C18" s="22"/>
      <c r="D18" s="23"/>
      <c r="E18" s="24"/>
      <c r="F18" s="25">
        <f t="shared" si="0"/>
        <v>0</v>
      </c>
      <c r="G18" s="26"/>
    </row>
    <row r="19" spans="1:7" ht="19.95" customHeight="1" x14ac:dyDescent="0.3">
      <c r="A19" s="27"/>
      <c r="B19" s="22"/>
      <c r="C19" s="22"/>
      <c r="D19" s="23"/>
      <c r="E19" s="24"/>
      <c r="F19" s="25">
        <f t="shared" si="0"/>
        <v>0</v>
      </c>
      <c r="G19" s="26"/>
    </row>
    <row r="20" spans="1:7" ht="19.95" customHeight="1" x14ac:dyDescent="0.3">
      <c r="A20" s="27"/>
      <c r="B20" s="22"/>
      <c r="C20" s="22"/>
      <c r="D20" s="23"/>
      <c r="E20" s="24"/>
      <c r="F20" s="25">
        <f t="shared" si="0"/>
        <v>0</v>
      </c>
      <c r="G20" s="26"/>
    </row>
    <row r="21" spans="1:7" ht="19.95" customHeight="1" x14ac:dyDescent="0.3">
      <c r="A21" s="27"/>
      <c r="B21" s="22"/>
      <c r="C21" s="22"/>
      <c r="D21" s="23"/>
      <c r="E21" s="24"/>
      <c r="F21" s="25">
        <f t="shared" si="0"/>
        <v>0</v>
      </c>
      <c r="G21" s="26"/>
    </row>
    <row r="22" spans="1:7" ht="19.95" customHeight="1" x14ac:dyDescent="0.3">
      <c r="A22" s="28"/>
      <c r="B22" s="29"/>
      <c r="C22" s="29"/>
      <c r="D22" s="30"/>
      <c r="E22" s="31"/>
      <c r="F22" s="32">
        <f t="shared" si="0"/>
        <v>0</v>
      </c>
      <c r="G22" s="33"/>
    </row>
    <row r="23" spans="1:7" ht="17.399999999999999" x14ac:dyDescent="0.3">
      <c r="A23" s="34"/>
      <c r="B23" s="35"/>
      <c r="C23" s="36" t="s">
        <v>17</v>
      </c>
      <c r="D23" s="36"/>
      <c r="E23" s="37"/>
      <c r="F23" s="38">
        <f>SUM(F11:F21)</f>
        <v>4594.5300000000007</v>
      </c>
      <c r="G23" s="39"/>
    </row>
    <row r="24" spans="1:7" ht="17.399999999999999" x14ac:dyDescent="0.3">
      <c r="A24" s="40"/>
      <c r="B24" s="41"/>
      <c r="C24" s="42" t="s">
        <v>18</v>
      </c>
      <c r="D24" s="42"/>
      <c r="E24" s="43"/>
      <c r="F24" s="44">
        <f>F23*0.16</f>
        <v>735.12480000000016</v>
      </c>
      <c r="G24" s="45"/>
    </row>
    <row r="25" spans="1:7" ht="17.399999999999999" x14ac:dyDescent="0.3">
      <c r="A25" s="40"/>
      <c r="B25" s="41"/>
      <c r="C25" s="46" t="s">
        <v>19</v>
      </c>
      <c r="D25" s="46"/>
      <c r="E25" s="47"/>
      <c r="F25" s="48">
        <f>F23+F24</f>
        <v>5329.6548000000012</v>
      </c>
      <c r="G25" s="49"/>
    </row>
    <row r="26" spans="1:7" ht="15.6" x14ac:dyDescent="0.3">
      <c r="A26" s="50" t="s">
        <v>20</v>
      </c>
      <c r="B26" s="51"/>
      <c r="C26" s="51" t="s">
        <v>21</v>
      </c>
      <c r="D26" s="51"/>
      <c r="E26" s="51" t="s">
        <v>22</v>
      </c>
      <c r="F26" s="51"/>
      <c r="G26" s="52"/>
    </row>
    <row r="27" spans="1:7" ht="15.6" x14ac:dyDescent="0.3">
      <c r="A27" s="28" t="s">
        <v>25</v>
      </c>
      <c r="B27" s="53"/>
      <c r="C27" s="53" t="s">
        <v>23</v>
      </c>
      <c r="D27" s="53"/>
      <c r="E27" s="53" t="s">
        <v>24</v>
      </c>
      <c r="F27" s="53"/>
      <c r="G27" s="54"/>
    </row>
    <row r="28" spans="1:7" x14ac:dyDescent="0.3">
      <c r="A28" s="55"/>
      <c r="B28" s="55"/>
      <c r="C28" s="55"/>
      <c r="D28" s="55"/>
      <c r="E28" s="55"/>
      <c r="F28" s="55"/>
      <c r="G28" s="55"/>
    </row>
    <row r="31" spans="1:7" x14ac:dyDescent="0.3">
      <c r="A31" s="143"/>
      <c r="B31" s="143"/>
      <c r="C31" s="143"/>
      <c r="D31" s="143"/>
    </row>
    <row r="32" spans="1:7" x14ac:dyDescent="0.3">
      <c r="A32" s="143" t="s">
        <v>293</v>
      </c>
      <c r="B32" s="143" t="s">
        <v>294</v>
      </c>
      <c r="C32" s="143" t="s">
        <v>295</v>
      </c>
      <c r="D32" s="143" t="s">
        <v>296</v>
      </c>
    </row>
    <row r="33" spans="1:7" x14ac:dyDescent="0.3">
      <c r="A33" t="s">
        <v>297</v>
      </c>
      <c r="B33" s="144">
        <v>56.801000000000002</v>
      </c>
      <c r="C33" s="144">
        <v>108.40600000000001</v>
      </c>
      <c r="D33" s="144">
        <v>8.7720000000000002</v>
      </c>
    </row>
    <row r="34" spans="1:7" x14ac:dyDescent="0.3">
      <c r="A34" t="s">
        <v>298</v>
      </c>
      <c r="B34" s="144">
        <v>56.6</v>
      </c>
      <c r="C34" s="144">
        <v>99.31</v>
      </c>
      <c r="D34" s="144">
        <v>9.67</v>
      </c>
    </row>
    <row r="35" spans="1:7" x14ac:dyDescent="0.3">
      <c r="B35" s="144"/>
      <c r="C35" s="144"/>
      <c r="D35" s="144"/>
    </row>
    <row r="36" spans="1:7" x14ac:dyDescent="0.3">
      <c r="B36" s="144"/>
      <c r="C36" s="144"/>
      <c r="D36" s="144"/>
    </row>
    <row r="37" spans="1:7" ht="24.6" x14ac:dyDescent="0.4">
      <c r="A37" s="1"/>
      <c r="B37" s="355" t="s">
        <v>0</v>
      </c>
      <c r="C37" s="357"/>
      <c r="D37" s="364" t="s">
        <v>1</v>
      </c>
      <c r="E37" s="365"/>
      <c r="F37" s="365"/>
      <c r="G37" s="366"/>
    </row>
    <row r="38" spans="1:7" ht="21" x14ac:dyDescent="0.4">
      <c r="A38" s="2"/>
      <c r="B38" s="358"/>
      <c r="C38" s="360"/>
      <c r="D38" s="3" t="s">
        <v>2</v>
      </c>
      <c r="E38" s="368" t="s">
        <v>302</v>
      </c>
      <c r="F38" s="368"/>
      <c r="G38" s="4"/>
    </row>
    <row r="39" spans="1:7" ht="21" x14ac:dyDescent="0.4">
      <c r="A39" s="2"/>
      <c r="B39" s="358"/>
      <c r="C39" s="360"/>
      <c r="D39" s="3" t="s">
        <v>4</v>
      </c>
      <c r="E39" s="368">
        <v>48</v>
      </c>
      <c r="F39" s="368"/>
      <c r="G39" s="4"/>
    </row>
    <row r="40" spans="1:7" ht="30" x14ac:dyDescent="0.4">
      <c r="A40" s="5"/>
      <c r="B40" s="361"/>
      <c r="C40" s="363"/>
      <c r="D40" s="6" t="s">
        <v>5</v>
      </c>
      <c r="E40" s="370" t="s">
        <v>301</v>
      </c>
      <c r="F40" s="370"/>
      <c r="G40" s="7"/>
    </row>
    <row r="41" spans="1:7" ht="20.399999999999999" x14ac:dyDescent="0.35">
      <c r="A41" s="8" t="s">
        <v>6</v>
      </c>
      <c r="B41" s="9" t="s">
        <v>27</v>
      </c>
      <c r="C41" s="10"/>
      <c r="D41" s="10"/>
      <c r="E41" s="10"/>
      <c r="F41" s="10"/>
      <c r="G41" s="11"/>
    </row>
    <row r="42" spans="1:7" ht="20.399999999999999" x14ac:dyDescent="0.35">
      <c r="A42" s="8" t="s">
        <v>7</v>
      </c>
      <c r="B42" s="12" t="s">
        <v>28</v>
      </c>
      <c r="C42" s="13"/>
      <c r="D42" s="13"/>
      <c r="E42" s="13"/>
      <c r="F42" s="13"/>
      <c r="G42" s="14"/>
    </row>
    <row r="43" spans="1:7" ht="20.399999999999999" x14ac:dyDescent="0.35">
      <c r="A43" s="8" t="s">
        <v>8</v>
      </c>
      <c r="B43" s="12" t="s">
        <v>29</v>
      </c>
      <c r="C43" s="13"/>
      <c r="D43" s="13"/>
      <c r="E43" s="13"/>
      <c r="F43" s="13"/>
      <c r="G43" s="14"/>
    </row>
    <row r="44" spans="1:7" ht="20.399999999999999" x14ac:dyDescent="0.35">
      <c r="A44" s="8" t="s">
        <v>9</v>
      </c>
      <c r="B44" s="12"/>
      <c r="C44" s="13"/>
      <c r="D44" s="13"/>
      <c r="E44" s="13"/>
      <c r="F44" s="13"/>
      <c r="G44" s="14"/>
    </row>
    <row r="45" spans="1:7" ht="15" x14ac:dyDescent="0.3">
      <c r="A45" s="57" t="s">
        <v>10</v>
      </c>
      <c r="B45" s="57" t="s">
        <v>11</v>
      </c>
      <c r="C45" s="57" t="s">
        <v>12</v>
      </c>
      <c r="D45" s="57" t="s">
        <v>13</v>
      </c>
      <c r="E45" s="57" t="s">
        <v>14</v>
      </c>
      <c r="F45" s="57" t="s">
        <v>15</v>
      </c>
      <c r="G45" s="57" t="s">
        <v>16</v>
      </c>
    </row>
    <row r="46" spans="1:7" ht="46.8" x14ac:dyDescent="0.3">
      <c r="A46" s="15">
        <v>1</v>
      </c>
      <c r="B46" s="16" t="s">
        <v>30</v>
      </c>
      <c r="C46" s="16" t="s">
        <v>303</v>
      </c>
      <c r="D46" s="17"/>
      <c r="E46" s="18">
        <v>3477.78</v>
      </c>
      <c r="F46" s="19">
        <f t="shared" ref="F46:F57" si="1">A46*E46</f>
        <v>3477.78</v>
      </c>
      <c r="G46" s="20"/>
    </row>
    <row r="47" spans="1:7" ht="15.6" x14ac:dyDescent="0.3">
      <c r="A47" s="21"/>
      <c r="B47" s="22"/>
      <c r="C47" s="22"/>
      <c r="D47" s="23"/>
      <c r="E47" s="24"/>
      <c r="F47" s="25">
        <f t="shared" si="1"/>
        <v>0</v>
      </c>
      <c r="G47" s="20"/>
    </row>
    <row r="48" spans="1:7" ht="15.6" x14ac:dyDescent="0.3">
      <c r="A48" s="21"/>
      <c r="B48" s="22"/>
      <c r="C48" s="22"/>
      <c r="D48" s="23"/>
      <c r="E48" s="24"/>
      <c r="F48" s="25">
        <f t="shared" si="1"/>
        <v>0</v>
      </c>
      <c r="G48" s="20"/>
    </row>
    <row r="49" spans="1:7" ht="15.6" x14ac:dyDescent="0.3">
      <c r="A49" s="21"/>
      <c r="B49" s="145"/>
      <c r="C49" s="146"/>
      <c r="D49" s="65"/>
      <c r="E49" s="24"/>
      <c r="F49" s="25">
        <f t="shared" si="1"/>
        <v>0</v>
      </c>
      <c r="G49" s="26"/>
    </row>
    <row r="50" spans="1:7" ht="15.6" x14ac:dyDescent="0.3">
      <c r="A50" s="27"/>
      <c r="B50" s="145"/>
      <c r="C50" s="146"/>
      <c r="D50" s="65"/>
      <c r="E50" s="24"/>
      <c r="F50" s="25">
        <f t="shared" si="1"/>
        <v>0</v>
      </c>
      <c r="G50" s="26"/>
    </row>
    <row r="51" spans="1:7" ht="15.6" x14ac:dyDescent="0.3">
      <c r="A51" s="27"/>
      <c r="B51" s="145"/>
      <c r="C51" s="146"/>
      <c r="D51" s="65"/>
      <c r="E51" s="24"/>
      <c r="F51" s="25">
        <f t="shared" si="1"/>
        <v>0</v>
      </c>
      <c r="G51" s="26"/>
    </row>
    <row r="52" spans="1:7" ht="15.6" x14ac:dyDescent="0.3">
      <c r="A52" s="27"/>
      <c r="B52" s="22"/>
      <c r="C52" s="22"/>
      <c r="D52" s="23"/>
      <c r="E52" s="24"/>
      <c r="F52" s="25">
        <f t="shared" si="1"/>
        <v>0</v>
      </c>
      <c r="G52" s="26"/>
    </row>
    <row r="53" spans="1:7" ht="15.6" x14ac:dyDescent="0.3">
      <c r="A53" s="27"/>
      <c r="B53" s="22"/>
      <c r="C53" s="22"/>
      <c r="D53" s="23"/>
      <c r="E53" s="24"/>
      <c r="F53" s="25">
        <f t="shared" si="1"/>
        <v>0</v>
      </c>
      <c r="G53" s="26"/>
    </row>
    <row r="54" spans="1:7" ht="15.6" x14ac:dyDescent="0.3">
      <c r="A54" s="27"/>
      <c r="B54" s="22"/>
      <c r="C54" s="22"/>
      <c r="D54" s="23"/>
      <c r="E54" s="24"/>
      <c r="F54" s="25">
        <f t="shared" si="1"/>
        <v>0</v>
      </c>
      <c r="G54" s="26"/>
    </row>
    <row r="55" spans="1:7" ht="15.6" x14ac:dyDescent="0.3">
      <c r="A55" s="27"/>
      <c r="B55" s="22"/>
      <c r="C55" s="22"/>
      <c r="D55" s="23"/>
      <c r="E55" s="24"/>
      <c r="F55" s="25">
        <f t="shared" si="1"/>
        <v>0</v>
      </c>
      <c r="G55" s="26"/>
    </row>
    <row r="56" spans="1:7" ht="15.6" x14ac:dyDescent="0.3">
      <c r="A56" s="27"/>
      <c r="B56" s="22"/>
      <c r="C56" s="22"/>
      <c r="D56" s="23"/>
      <c r="E56" s="24"/>
      <c r="F56" s="25">
        <f t="shared" si="1"/>
        <v>0</v>
      </c>
      <c r="G56" s="26"/>
    </row>
    <row r="57" spans="1:7" ht="15.6" x14ac:dyDescent="0.3">
      <c r="A57" s="28"/>
      <c r="B57" s="29"/>
      <c r="C57" s="29"/>
      <c r="D57" s="30"/>
      <c r="E57" s="31"/>
      <c r="F57" s="32">
        <f t="shared" si="1"/>
        <v>0</v>
      </c>
      <c r="G57" s="33"/>
    </row>
    <row r="58" spans="1:7" ht="17.399999999999999" x14ac:dyDescent="0.3">
      <c r="A58" s="34"/>
      <c r="B58" s="35"/>
      <c r="C58" s="36" t="s">
        <v>17</v>
      </c>
      <c r="D58" s="36"/>
      <c r="E58" s="37"/>
      <c r="F58" s="38">
        <f>SUM(F46:F56)</f>
        <v>3477.78</v>
      </c>
      <c r="G58" s="39"/>
    </row>
    <row r="59" spans="1:7" ht="17.399999999999999" x14ac:dyDescent="0.3">
      <c r="A59" s="40"/>
      <c r="B59" s="41"/>
      <c r="C59" s="42" t="s">
        <v>18</v>
      </c>
      <c r="D59" s="42"/>
      <c r="E59" s="43"/>
      <c r="F59" s="44">
        <f>F58*0.16</f>
        <v>556.4448000000001</v>
      </c>
      <c r="G59" s="45"/>
    </row>
    <row r="60" spans="1:7" ht="17.399999999999999" x14ac:dyDescent="0.3">
      <c r="A60" s="40"/>
      <c r="B60" s="41"/>
      <c r="C60" s="46" t="s">
        <v>19</v>
      </c>
      <c r="D60" s="46"/>
      <c r="E60" s="47"/>
      <c r="F60" s="48">
        <f>F58+F59</f>
        <v>4034.2248000000004</v>
      </c>
      <c r="G60" s="49"/>
    </row>
    <row r="61" spans="1:7" ht="15.6" x14ac:dyDescent="0.3">
      <c r="A61" s="50" t="s">
        <v>20</v>
      </c>
      <c r="B61" s="51"/>
      <c r="C61" s="51" t="s">
        <v>21</v>
      </c>
      <c r="D61" s="51"/>
      <c r="E61" s="51" t="s">
        <v>22</v>
      </c>
      <c r="F61" s="51"/>
      <c r="G61" s="52"/>
    </row>
    <row r="62" spans="1:7" ht="15.6" x14ac:dyDescent="0.3">
      <c r="A62" s="28" t="s">
        <v>25</v>
      </c>
      <c r="B62" s="53"/>
      <c r="C62" s="53" t="s">
        <v>23</v>
      </c>
      <c r="D62" s="53"/>
      <c r="E62" s="53" t="s">
        <v>24</v>
      </c>
      <c r="F62" s="53"/>
      <c r="G62" s="54"/>
    </row>
    <row r="63" spans="1:7" x14ac:dyDescent="0.3">
      <c r="A63" s="55"/>
      <c r="B63" s="55"/>
      <c r="C63" s="55"/>
      <c r="D63" s="55"/>
      <c r="E63" s="55"/>
      <c r="F63" s="55"/>
      <c r="G63" s="55"/>
    </row>
  </sheetData>
  <mergeCells count="11">
    <mergeCell ref="B14:D16"/>
    <mergeCell ref="B2:C5"/>
    <mergeCell ref="D2:G2"/>
    <mergeCell ref="E5:F5"/>
    <mergeCell ref="E4:F4"/>
    <mergeCell ref="E3:F3"/>
    <mergeCell ref="B37:C40"/>
    <mergeCell ref="D37:G37"/>
    <mergeCell ref="E38:F38"/>
    <mergeCell ref="E39:F39"/>
    <mergeCell ref="E40:F40"/>
  </mergeCells>
  <dataValidations disablePrompts="1"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A26 A61" xr:uid="{CB6A91F3-43A2-4D1B-8E02-3DFB784E0A39}">
      <formula1>0</formula1>
      <formula2>256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440F-EF92-41A0-99BF-CC0050C88CFA}">
  <dimension ref="A1:AC103"/>
  <sheetViews>
    <sheetView zoomScale="73" zoomScaleNormal="73" workbookViewId="0">
      <selection activeCell="I7" sqref="I7:J20"/>
    </sheetView>
  </sheetViews>
  <sheetFormatPr baseColWidth="10" defaultColWidth="11.5546875" defaultRowHeight="21" x14ac:dyDescent="0.3"/>
  <cols>
    <col min="1" max="1" width="4.6640625" style="242" customWidth="1"/>
    <col min="2" max="2" width="14.44140625" style="243" customWidth="1"/>
    <col min="3" max="3" width="14.44140625" style="244" customWidth="1"/>
    <col min="4" max="4" width="14.44140625" style="245" customWidth="1"/>
    <col min="5" max="5" width="4.6640625" style="246" customWidth="1"/>
    <col min="6" max="6" width="6.88671875" style="242" customWidth="1"/>
    <col min="7" max="7" width="9.88671875" style="242" customWidth="1"/>
    <col min="8" max="8" width="11.5546875" style="242"/>
    <col min="9" max="9" width="44.33203125" style="290" customWidth="1"/>
    <col min="10" max="10" width="15.5546875" style="242" customWidth="1"/>
    <col min="11" max="11" width="11.5546875" style="242"/>
    <col min="12" max="12" width="18.109375" style="250" customWidth="1"/>
    <col min="13" max="13" width="11.5546875" style="291"/>
    <col min="14" max="14" width="16.6640625" style="250" bestFit="1" customWidth="1"/>
    <col min="15" max="15" width="11.5546875" style="250"/>
    <col min="16" max="16" width="11.5546875" style="251"/>
    <col min="17" max="29" width="7.44140625" style="250" customWidth="1"/>
    <col min="30" max="16384" width="11.5546875" style="250"/>
  </cols>
  <sheetData>
    <row r="1" spans="1:29" x14ac:dyDescent="0.3">
      <c r="H1" s="247"/>
      <c r="I1" s="248" t="s">
        <v>722</v>
      </c>
      <c r="J1" s="248"/>
      <c r="K1" s="249"/>
      <c r="L1" s="248"/>
      <c r="M1"/>
    </row>
    <row r="2" spans="1:29" ht="27.6" x14ac:dyDescent="0.35">
      <c r="H2" s="252"/>
      <c r="I2" s="416" t="s">
        <v>2</v>
      </c>
      <c r="J2" s="416"/>
      <c r="K2" s="417" t="s">
        <v>723</v>
      </c>
      <c r="L2" s="417"/>
      <c r="M2" s="417"/>
      <c r="Q2" s="253" t="s">
        <v>724</v>
      </c>
      <c r="R2" s="253" t="s">
        <v>725</v>
      </c>
      <c r="S2" s="253" t="s">
        <v>726</v>
      </c>
      <c r="T2" s="254" t="s">
        <v>724</v>
      </c>
      <c r="U2" s="254" t="s">
        <v>725</v>
      </c>
      <c r="V2" s="254" t="s">
        <v>726</v>
      </c>
      <c r="W2" s="254" t="s">
        <v>724</v>
      </c>
      <c r="X2" s="255" t="s">
        <v>725</v>
      </c>
      <c r="Y2" s="255" t="s">
        <v>726</v>
      </c>
      <c r="Z2" s="255" t="s">
        <v>724</v>
      </c>
      <c r="AA2" s="256" t="s">
        <v>725</v>
      </c>
      <c r="AB2" s="256" t="s">
        <v>726</v>
      </c>
      <c r="AC2" s="256" t="s">
        <v>724</v>
      </c>
    </row>
    <row r="3" spans="1:29" x14ac:dyDescent="0.35">
      <c r="H3" s="247"/>
      <c r="I3" s="418" t="s">
        <v>0</v>
      </c>
      <c r="J3" s="418"/>
      <c r="K3" s="258"/>
      <c r="L3" s="257"/>
      <c r="M3"/>
      <c r="Q3" s="259" t="s">
        <v>727</v>
      </c>
      <c r="R3" s="259" t="s">
        <v>728</v>
      </c>
      <c r="S3" s="259" t="s">
        <v>729</v>
      </c>
      <c r="T3" s="260" t="s">
        <v>730</v>
      </c>
      <c r="U3" s="260" t="s">
        <v>731</v>
      </c>
      <c r="V3" s="260" t="s">
        <v>732</v>
      </c>
      <c r="W3" s="260" t="s">
        <v>733</v>
      </c>
      <c r="X3" s="261" t="s">
        <v>734</v>
      </c>
      <c r="Y3" s="261" t="s">
        <v>735</v>
      </c>
      <c r="Z3" s="261" t="s">
        <v>736</v>
      </c>
      <c r="AA3" s="262" t="s">
        <v>737</v>
      </c>
      <c r="AB3" s="262" t="s">
        <v>738</v>
      </c>
      <c r="AC3" s="262" t="s">
        <v>739</v>
      </c>
    </row>
    <row r="4" spans="1:29" x14ac:dyDescent="0.3">
      <c r="H4" s="263"/>
      <c r="I4" s="263"/>
      <c r="J4" s="263"/>
      <c r="K4" s="264"/>
      <c r="L4" s="265"/>
      <c r="M4"/>
    </row>
    <row r="5" spans="1:29" ht="31.95" customHeight="1" x14ac:dyDescent="0.3">
      <c r="G5" s="266" t="s">
        <v>740</v>
      </c>
      <c r="I5" s="267" t="s">
        <v>346</v>
      </c>
      <c r="J5" s="267"/>
      <c r="K5" s="419"/>
      <c r="L5" s="419"/>
      <c r="M5" s="268"/>
      <c r="P5" s="251">
        <v>181</v>
      </c>
      <c r="Q5" s="269"/>
      <c r="R5" s="269"/>
      <c r="S5" s="269"/>
      <c r="T5" s="269"/>
      <c r="U5" s="269" t="s">
        <v>741</v>
      </c>
      <c r="V5" s="269" t="s">
        <v>741</v>
      </c>
      <c r="W5" s="269" t="s">
        <v>741</v>
      </c>
      <c r="X5" s="269" t="s">
        <v>741</v>
      </c>
      <c r="Y5" s="269" t="s">
        <v>742</v>
      </c>
      <c r="Z5" s="269" t="s">
        <v>741</v>
      </c>
      <c r="AA5" s="269"/>
      <c r="AB5" s="269" t="s">
        <v>742</v>
      </c>
      <c r="AC5" s="269" t="s">
        <v>742</v>
      </c>
    </row>
    <row r="6" spans="1:29" s="273" customFormat="1" ht="28.95" customHeight="1" x14ac:dyDescent="0.3">
      <c r="A6" s="242"/>
      <c r="B6" s="243" t="s">
        <v>725</v>
      </c>
      <c r="C6" s="244" t="s">
        <v>743</v>
      </c>
      <c r="D6" s="245" t="s">
        <v>744</v>
      </c>
      <c r="E6" s="246"/>
      <c r="F6" s="242"/>
      <c r="G6" s="270" t="s">
        <v>745</v>
      </c>
      <c r="H6" s="270" t="s">
        <v>746</v>
      </c>
      <c r="I6" s="270" t="s">
        <v>12</v>
      </c>
      <c r="J6" s="270" t="s">
        <v>422</v>
      </c>
      <c r="K6" s="270" t="s">
        <v>747</v>
      </c>
      <c r="L6" s="271" t="s">
        <v>748</v>
      </c>
      <c r="M6" s="272" t="s">
        <v>749</v>
      </c>
      <c r="N6" s="272" t="s">
        <v>15</v>
      </c>
      <c r="P6" s="251"/>
    </row>
    <row r="7" spans="1:29" s="281" customFormat="1" ht="41.25" customHeight="1" x14ac:dyDescent="0.3">
      <c r="A7" s="242"/>
      <c r="B7" s="243">
        <v>17</v>
      </c>
      <c r="C7" s="244">
        <v>11</v>
      </c>
      <c r="D7" s="245">
        <v>23</v>
      </c>
      <c r="E7" s="246">
        <f>SUM(B7:D7)</f>
        <v>51</v>
      </c>
      <c r="F7" s="242"/>
      <c r="G7" s="274">
        <v>60</v>
      </c>
      <c r="H7" s="275" t="s">
        <v>750</v>
      </c>
      <c r="I7" s="276" t="s">
        <v>751</v>
      </c>
      <c r="J7" s="275" t="s">
        <v>752</v>
      </c>
      <c r="K7" s="275" t="s">
        <v>753</v>
      </c>
      <c r="L7" s="277"/>
      <c r="M7" s="278">
        <v>15.04</v>
      </c>
      <c r="N7" s="278">
        <f>+G7*M7</f>
        <v>902.4</v>
      </c>
      <c r="O7" s="279"/>
      <c r="P7" s="280"/>
    </row>
    <row r="8" spans="1:29" s="281" customFormat="1" ht="41.25" customHeight="1" x14ac:dyDescent="0.3">
      <c r="A8" s="242"/>
      <c r="B8" s="243">
        <v>6</v>
      </c>
      <c r="C8" s="244">
        <v>3</v>
      </c>
      <c r="D8" s="245">
        <v>8</v>
      </c>
      <c r="E8" s="246">
        <f t="shared" ref="E8:E26" si="0">SUM(B8:D8)</f>
        <v>17</v>
      </c>
      <c r="F8" s="242"/>
      <c r="G8" s="274">
        <v>20</v>
      </c>
      <c r="H8" s="275" t="s">
        <v>750</v>
      </c>
      <c r="I8" s="276" t="s">
        <v>754</v>
      </c>
      <c r="J8" s="275" t="s">
        <v>755</v>
      </c>
      <c r="K8" s="275" t="s">
        <v>753</v>
      </c>
      <c r="L8" s="277"/>
      <c r="M8" s="278">
        <v>15.04</v>
      </c>
      <c r="N8" s="278">
        <f t="shared" ref="N8:N25" si="1">+G8*M8</f>
        <v>300.79999999999995</v>
      </c>
      <c r="P8" s="251"/>
    </row>
    <row r="9" spans="1:29" s="281" customFormat="1" ht="41.25" customHeight="1" x14ac:dyDescent="0.3">
      <c r="A9" s="242"/>
      <c r="B9" s="243">
        <v>3</v>
      </c>
      <c r="C9" s="244">
        <v>4</v>
      </c>
      <c r="D9" s="245">
        <v>3</v>
      </c>
      <c r="E9" s="246">
        <f t="shared" si="0"/>
        <v>10</v>
      </c>
      <c r="F9" s="242"/>
      <c r="G9" s="274">
        <v>10</v>
      </c>
      <c r="H9" s="275" t="s">
        <v>750</v>
      </c>
      <c r="I9" s="276" t="s">
        <v>756</v>
      </c>
      <c r="J9" s="275" t="s">
        <v>757</v>
      </c>
      <c r="K9" s="275" t="s">
        <v>753</v>
      </c>
      <c r="L9" s="277"/>
      <c r="M9" s="278">
        <v>15.04</v>
      </c>
      <c r="N9" s="278">
        <f t="shared" si="1"/>
        <v>150.39999999999998</v>
      </c>
      <c r="P9" s="251"/>
    </row>
    <row r="10" spans="1:29" s="281" customFormat="1" ht="41.25" customHeight="1" x14ac:dyDescent="0.3">
      <c r="A10" s="242"/>
      <c r="B10" s="243">
        <v>8</v>
      </c>
      <c r="C10" s="244">
        <v>17</v>
      </c>
      <c r="D10" s="245">
        <v>19</v>
      </c>
      <c r="E10" s="246">
        <f t="shared" si="0"/>
        <v>44</v>
      </c>
      <c r="F10" s="242"/>
      <c r="G10" s="274">
        <v>50</v>
      </c>
      <c r="H10" s="275" t="s">
        <v>750</v>
      </c>
      <c r="I10" s="276" t="s">
        <v>758</v>
      </c>
      <c r="J10" s="275" t="s">
        <v>759</v>
      </c>
      <c r="K10" s="275" t="s">
        <v>753</v>
      </c>
      <c r="L10" s="277"/>
      <c r="M10" s="282">
        <v>14.91</v>
      </c>
      <c r="N10" s="278">
        <f t="shared" si="1"/>
        <v>745.5</v>
      </c>
      <c r="P10" s="251"/>
    </row>
    <row r="11" spans="1:29" s="281" customFormat="1" ht="41.25" customHeight="1" x14ac:dyDescent="0.3">
      <c r="A11" s="242"/>
      <c r="B11" s="243">
        <v>5</v>
      </c>
      <c r="C11" s="244">
        <v>6</v>
      </c>
      <c r="D11" s="245">
        <v>12</v>
      </c>
      <c r="E11" s="246">
        <f t="shared" si="0"/>
        <v>23</v>
      </c>
      <c r="F11" s="242"/>
      <c r="G11" s="274">
        <v>25</v>
      </c>
      <c r="H11" s="275" t="s">
        <v>750</v>
      </c>
      <c r="I11" s="276" t="s">
        <v>760</v>
      </c>
      <c r="J11" s="275" t="s">
        <v>761</v>
      </c>
      <c r="K11" s="275" t="s">
        <v>753</v>
      </c>
      <c r="L11" s="277"/>
      <c r="M11" s="282">
        <v>19.48</v>
      </c>
      <c r="N11" s="278">
        <f t="shared" si="1"/>
        <v>487</v>
      </c>
      <c r="P11" s="251"/>
    </row>
    <row r="12" spans="1:29" s="281" customFormat="1" ht="41.25" customHeight="1" x14ac:dyDescent="0.3">
      <c r="A12" s="242"/>
      <c r="B12" s="243">
        <v>1</v>
      </c>
      <c r="C12" s="244">
        <v>1</v>
      </c>
      <c r="D12" s="245">
        <v>1</v>
      </c>
      <c r="E12" s="246">
        <f t="shared" si="0"/>
        <v>3</v>
      </c>
      <c r="F12" s="242"/>
      <c r="G12" s="274">
        <v>4</v>
      </c>
      <c r="H12" s="275" t="s">
        <v>750</v>
      </c>
      <c r="I12" s="276" t="s">
        <v>762</v>
      </c>
      <c r="J12" s="275" t="s">
        <v>763</v>
      </c>
      <c r="K12" s="275" t="s">
        <v>753</v>
      </c>
      <c r="L12" s="277"/>
      <c r="M12" s="282">
        <v>17.23</v>
      </c>
      <c r="N12" s="278">
        <f t="shared" si="1"/>
        <v>68.92</v>
      </c>
      <c r="P12" s="251"/>
    </row>
    <row r="13" spans="1:29" s="281" customFormat="1" ht="41.25" customHeight="1" x14ac:dyDescent="0.3">
      <c r="A13" s="242"/>
      <c r="B13" s="243">
        <v>5</v>
      </c>
      <c r="C13" s="244">
        <v>5</v>
      </c>
      <c r="D13" s="245">
        <v>5</v>
      </c>
      <c r="E13" s="246">
        <f t="shared" si="0"/>
        <v>15</v>
      </c>
      <c r="F13" s="242"/>
      <c r="G13" s="274">
        <v>15</v>
      </c>
      <c r="H13" s="275" t="s">
        <v>750</v>
      </c>
      <c r="I13" s="276" t="s">
        <v>764</v>
      </c>
      <c r="J13" s="275" t="s">
        <v>765</v>
      </c>
      <c r="K13" s="275" t="s">
        <v>753</v>
      </c>
      <c r="L13" s="277"/>
      <c r="M13" s="282">
        <v>15.37</v>
      </c>
      <c r="N13" s="278">
        <f t="shared" si="1"/>
        <v>230.54999999999998</v>
      </c>
      <c r="P13" s="251"/>
    </row>
    <row r="14" spans="1:29" s="281" customFormat="1" ht="41.25" customHeight="1" x14ac:dyDescent="0.3">
      <c r="A14" s="242"/>
      <c r="B14" s="243">
        <f>11+13</f>
        <v>24</v>
      </c>
      <c r="C14" s="244">
        <v>22</v>
      </c>
      <c r="D14" s="245">
        <v>30</v>
      </c>
      <c r="E14" s="246">
        <f t="shared" si="0"/>
        <v>76</v>
      </c>
      <c r="F14" s="242"/>
      <c r="G14" s="274">
        <v>78</v>
      </c>
      <c r="H14" s="275" t="s">
        <v>750</v>
      </c>
      <c r="I14" s="276" t="s">
        <v>766</v>
      </c>
      <c r="J14" s="275" t="s">
        <v>767</v>
      </c>
      <c r="K14" s="275" t="s">
        <v>753</v>
      </c>
      <c r="L14" s="277"/>
      <c r="M14" s="282">
        <v>29.2</v>
      </c>
      <c r="N14" s="278">
        <f t="shared" si="1"/>
        <v>2277.6</v>
      </c>
      <c r="P14" s="251"/>
    </row>
    <row r="15" spans="1:29" s="281" customFormat="1" ht="41.25" customHeight="1" x14ac:dyDescent="0.3">
      <c r="A15" s="242"/>
      <c r="B15" s="243"/>
      <c r="C15" s="244"/>
      <c r="D15" s="245"/>
      <c r="E15" s="246">
        <f t="shared" si="0"/>
        <v>0</v>
      </c>
      <c r="F15" s="242"/>
      <c r="G15" s="274"/>
      <c r="H15" s="275" t="s">
        <v>750</v>
      </c>
      <c r="I15" s="276" t="s">
        <v>768</v>
      </c>
      <c r="J15" s="275" t="s">
        <v>769</v>
      </c>
      <c r="K15" s="275" t="s">
        <v>753</v>
      </c>
      <c r="L15" s="277"/>
      <c r="M15" s="282">
        <v>15.85</v>
      </c>
      <c r="N15" s="278">
        <f t="shared" si="1"/>
        <v>0</v>
      </c>
      <c r="P15" s="251"/>
    </row>
    <row r="16" spans="1:29" s="281" customFormat="1" ht="41.25" customHeight="1" x14ac:dyDescent="0.3">
      <c r="A16" s="242"/>
      <c r="B16" s="243"/>
      <c r="C16" s="244"/>
      <c r="D16" s="245">
        <v>8</v>
      </c>
      <c r="E16" s="246">
        <f t="shared" si="0"/>
        <v>8</v>
      </c>
      <c r="F16" s="242"/>
      <c r="G16" s="274">
        <v>10</v>
      </c>
      <c r="H16" s="275" t="s">
        <v>750</v>
      </c>
      <c r="I16" s="276" t="s">
        <v>770</v>
      </c>
      <c r="J16" s="275" t="s">
        <v>771</v>
      </c>
      <c r="K16" s="275" t="s">
        <v>753</v>
      </c>
      <c r="L16" s="277"/>
      <c r="M16" s="282">
        <v>21.81</v>
      </c>
      <c r="N16" s="278">
        <f t="shared" si="1"/>
        <v>218.1</v>
      </c>
      <c r="P16" s="251"/>
    </row>
    <row r="17" spans="1:16" s="281" customFormat="1" ht="41.25" customHeight="1" x14ac:dyDescent="0.3">
      <c r="A17" s="242"/>
      <c r="B17" s="243">
        <v>1</v>
      </c>
      <c r="C17" s="244">
        <v>1</v>
      </c>
      <c r="D17" s="245">
        <v>1</v>
      </c>
      <c r="E17" s="246">
        <f t="shared" si="0"/>
        <v>3</v>
      </c>
      <c r="F17" s="242"/>
      <c r="G17" s="274">
        <v>3</v>
      </c>
      <c r="H17" s="275" t="s">
        <v>750</v>
      </c>
      <c r="I17" s="276" t="s">
        <v>772</v>
      </c>
      <c r="J17" s="275" t="s">
        <v>773</v>
      </c>
      <c r="K17" s="275" t="s">
        <v>753</v>
      </c>
      <c r="L17" s="277"/>
      <c r="M17" s="282">
        <v>41.18</v>
      </c>
      <c r="N17" s="278">
        <f t="shared" si="1"/>
        <v>123.53999999999999</v>
      </c>
      <c r="P17" s="251"/>
    </row>
    <row r="18" spans="1:16" s="281" customFormat="1" ht="44.4" customHeight="1" x14ac:dyDescent="0.3">
      <c r="A18" s="242"/>
      <c r="B18" s="243">
        <v>6</v>
      </c>
      <c r="C18" s="244">
        <v>4</v>
      </c>
      <c r="D18" s="245">
        <v>5</v>
      </c>
      <c r="E18" s="246">
        <f t="shared" si="0"/>
        <v>15</v>
      </c>
      <c r="F18" s="242"/>
      <c r="G18" s="274">
        <v>15</v>
      </c>
      <c r="H18" s="275" t="s">
        <v>750</v>
      </c>
      <c r="I18" s="276" t="s">
        <v>774</v>
      </c>
      <c r="J18" s="275" t="s">
        <v>775</v>
      </c>
      <c r="K18" s="275" t="s">
        <v>753</v>
      </c>
      <c r="L18" s="283"/>
      <c r="M18" s="282">
        <v>9.4600000000000009</v>
      </c>
      <c r="N18" s="278">
        <f t="shared" si="1"/>
        <v>141.9</v>
      </c>
      <c r="P18" s="251"/>
    </row>
    <row r="19" spans="1:16" s="281" customFormat="1" ht="44.4" customHeight="1" x14ac:dyDescent="0.3">
      <c r="A19" s="242"/>
      <c r="B19" s="243">
        <v>6</v>
      </c>
      <c r="C19" s="244">
        <v>4</v>
      </c>
      <c r="D19" s="245">
        <v>5</v>
      </c>
      <c r="E19" s="246">
        <f t="shared" si="0"/>
        <v>15</v>
      </c>
      <c r="F19" s="242"/>
      <c r="G19" s="274">
        <v>15</v>
      </c>
      <c r="H19" s="275" t="s">
        <v>100</v>
      </c>
      <c r="I19" s="276" t="s">
        <v>776</v>
      </c>
      <c r="J19" s="275" t="s">
        <v>777</v>
      </c>
      <c r="K19" s="275" t="s">
        <v>778</v>
      </c>
      <c r="L19" s="283"/>
      <c r="M19" s="282">
        <v>54.59</v>
      </c>
      <c r="N19" s="278">
        <f t="shared" si="1"/>
        <v>818.85</v>
      </c>
      <c r="P19" s="251"/>
    </row>
    <row r="20" spans="1:16" s="281" customFormat="1" ht="44.4" customHeight="1" x14ac:dyDescent="0.3">
      <c r="A20" s="242"/>
      <c r="B20" s="243">
        <v>7</v>
      </c>
      <c r="C20" s="244">
        <v>7</v>
      </c>
      <c r="D20" s="245">
        <v>10</v>
      </c>
      <c r="E20" s="246">
        <f t="shared" si="0"/>
        <v>24</v>
      </c>
      <c r="F20" s="242"/>
      <c r="G20" s="274">
        <v>25</v>
      </c>
      <c r="H20" s="275" t="s">
        <v>100</v>
      </c>
      <c r="I20" s="276" t="s">
        <v>779</v>
      </c>
      <c r="J20" s="275" t="s">
        <v>780</v>
      </c>
      <c r="K20" s="275" t="s">
        <v>753</v>
      </c>
      <c r="L20" s="284"/>
      <c r="M20" s="282">
        <v>10.91</v>
      </c>
      <c r="N20" s="278">
        <f t="shared" si="1"/>
        <v>272.75</v>
      </c>
      <c r="P20" s="251"/>
    </row>
    <row r="21" spans="1:16" ht="30" customHeight="1" x14ac:dyDescent="0.3">
      <c r="E21" s="246">
        <f t="shared" si="0"/>
        <v>0</v>
      </c>
      <c r="G21" s="274"/>
      <c r="H21" s="275"/>
      <c r="I21" s="276"/>
      <c r="J21" s="275"/>
      <c r="K21" s="275"/>
      <c r="L21" s="284"/>
      <c r="M21" s="282"/>
      <c r="N21" s="278">
        <f t="shared" si="1"/>
        <v>0</v>
      </c>
    </row>
    <row r="22" spans="1:16" ht="30" customHeight="1" x14ac:dyDescent="0.3">
      <c r="D22" s="245">
        <v>11</v>
      </c>
      <c r="E22" s="246">
        <f t="shared" si="0"/>
        <v>11</v>
      </c>
      <c r="G22" s="274"/>
      <c r="H22" s="275"/>
      <c r="I22" s="276"/>
      <c r="J22" s="275"/>
      <c r="K22" s="275"/>
      <c r="L22" s="284"/>
      <c r="M22" s="282"/>
      <c r="N22" s="278">
        <f t="shared" si="1"/>
        <v>0</v>
      </c>
    </row>
    <row r="23" spans="1:16" ht="30" customHeight="1" x14ac:dyDescent="0.3">
      <c r="D23" s="245">
        <v>1</v>
      </c>
      <c r="E23" s="246">
        <f t="shared" si="0"/>
        <v>1</v>
      </c>
      <c r="G23" s="274"/>
      <c r="H23" s="275"/>
      <c r="I23" s="276"/>
      <c r="J23" s="275"/>
      <c r="K23" s="275"/>
      <c r="L23" s="284"/>
      <c r="M23" s="282"/>
      <c r="N23" s="278">
        <f t="shared" si="1"/>
        <v>0</v>
      </c>
    </row>
    <row r="24" spans="1:16" s="285" customFormat="1" ht="34.950000000000003" customHeight="1" x14ac:dyDescent="0.3">
      <c r="A24" s="242"/>
      <c r="B24" s="243">
        <v>30</v>
      </c>
      <c r="C24" s="244"/>
      <c r="D24" s="245"/>
      <c r="E24" s="246">
        <f t="shared" si="0"/>
        <v>30</v>
      </c>
      <c r="F24" s="242"/>
      <c r="G24" s="274"/>
      <c r="H24" s="275"/>
      <c r="I24" s="276"/>
      <c r="J24" s="275"/>
      <c r="K24" s="275"/>
      <c r="L24" s="284"/>
      <c r="M24" s="282"/>
      <c r="N24" s="278">
        <f t="shared" si="1"/>
        <v>0</v>
      </c>
      <c r="P24" s="251"/>
    </row>
    <row r="25" spans="1:16" s="285" customFormat="1" ht="34.950000000000003" customHeight="1" x14ac:dyDescent="0.3">
      <c r="A25" s="242"/>
      <c r="B25" s="243">
        <v>30</v>
      </c>
      <c r="C25" s="244"/>
      <c r="D25" s="245"/>
      <c r="E25" s="246">
        <f t="shared" si="0"/>
        <v>30</v>
      </c>
      <c r="F25" s="242"/>
      <c r="G25" s="274"/>
      <c r="H25" s="275"/>
      <c r="I25" s="286"/>
      <c r="J25" s="274"/>
      <c r="K25" s="274"/>
      <c r="L25" s="287"/>
      <c r="M25" s="288"/>
      <c r="N25" s="287">
        <f t="shared" si="1"/>
        <v>0</v>
      </c>
      <c r="P25" s="251"/>
    </row>
    <row r="26" spans="1:16" s="285" customFormat="1" ht="34.950000000000003" customHeight="1" x14ac:dyDescent="0.3">
      <c r="A26" s="242"/>
      <c r="B26" s="243"/>
      <c r="C26" s="244"/>
      <c r="D26" s="245"/>
      <c r="E26" s="246">
        <f t="shared" si="0"/>
        <v>0</v>
      </c>
      <c r="F26" s="242"/>
      <c r="G26" s="274"/>
      <c r="H26" s="275"/>
      <c r="I26" s="286"/>
      <c r="J26" s="274"/>
      <c r="K26" s="274"/>
      <c r="L26" s="287"/>
      <c r="M26" s="288"/>
      <c r="N26" s="287"/>
      <c r="P26" s="251"/>
    </row>
    <row r="27" spans="1:16" x14ac:dyDescent="0.3">
      <c r="H27" s="289"/>
    </row>
    <row r="28" spans="1:16" x14ac:dyDescent="0.3">
      <c r="H28" s="289"/>
    </row>
    <row r="29" spans="1:16" x14ac:dyDescent="0.3">
      <c r="M29" s="292" t="s">
        <v>17</v>
      </c>
      <c r="N29" s="293">
        <f>SUM(N7:N25)</f>
        <v>6738.31</v>
      </c>
    </row>
    <row r="30" spans="1:16" x14ac:dyDescent="0.3">
      <c r="M30" s="294" t="s">
        <v>18</v>
      </c>
      <c r="N30" s="293">
        <f>N29*0.16</f>
        <v>1078.1296</v>
      </c>
    </row>
    <row r="31" spans="1:16" x14ac:dyDescent="0.3">
      <c r="M31" s="294" t="s">
        <v>19</v>
      </c>
      <c r="N31" s="293">
        <f>N29+N30</f>
        <v>7816.4396000000006</v>
      </c>
    </row>
    <row r="32" spans="1:16" x14ac:dyDescent="0.3">
      <c r="M32" s="294"/>
      <c r="N32" s="293"/>
    </row>
    <row r="33" spans="1:16" x14ac:dyDescent="0.3">
      <c r="H33" s="295"/>
      <c r="I33" s="296"/>
      <c r="J33" s="295"/>
      <c r="K33" s="295"/>
      <c r="L33" s="297"/>
      <c r="M33" s="294"/>
      <c r="N33" s="293"/>
    </row>
    <row r="34" spans="1:16" x14ac:dyDescent="0.3">
      <c r="H34" s="420" t="s">
        <v>20</v>
      </c>
      <c r="I34" s="420"/>
      <c r="J34" s="298"/>
      <c r="K34" s="421" t="s">
        <v>22</v>
      </c>
      <c r="L34" s="421"/>
      <c r="M34" s="421"/>
      <c r="N34" s="293"/>
    </row>
    <row r="35" spans="1:16" x14ac:dyDescent="0.3">
      <c r="H35" s="422"/>
      <c r="I35" s="422"/>
      <c r="J35" s="299"/>
      <c r="K35" s="422" t="s">
        <v>24</v>
      </c>
      <c r="L35" s="422"/>
      <c r="M35" s="422"/>
      <c r="N35" s="293"/>
    </row>
    <row r="36" spans="1:16" x14ac:dyDescent="0.3">
      <c r="H36" s="422"/>
      <c r="I36" s="422"/>
      <c r="J36" s="299"/>
      <c r="K36" s="299"/>
      <c r="L36" s="299"/>
      <c r="M36" s="300"/>
      <c r="N36" s="293"/>
    </row>
    <row r="37" spans="1:16" x14ac:dyDescent="0.3">
      <c r="M37" s="301"/>
    </row>
    <row r="42" spans="1:16" x14ac:dyDescent="0.3">
      <c r="C42" s="244">
        <v>1</v>
      </c>
      <c r="I42" s="290" t="s">
        <v>781</v>
      </c>
    </row>
    <row r="43" spans="1:16" x14ac:dyDescent="0.3">
      <c r="C43" s="244">
        <v>1</v>
      </c>
      <c r="I43" s="290" t="s">
        <v>782</v>
      </c>
    </row>
    <row r="44" spans="1:16" s="305" customFormat="1" x14ac:dyDescent="0.3">
      <c r="A44" s="302"/>
      <c r="B44" s="303"/>
      <c r="C44" s="244">
        <v>17</v>
      </c>
      <c r="D44" s="303">
        <v>21</v>
      </c>
      <c r="E44" s="302"/>
      <c r="F44" s="242"/>
      <c r="G44" s="242"/>
      <c r="H44" s="302"/>
      <c r="I44" s="304" t="s">
        <v>783</v>
      </c>
      <c r="J44" s="302"/>
      <c r="K44" s="302"/>
      <c r="M44" s="306"/>
      <c r="P44" s="307"/>
    </row>
    <row r="53" spans="1:16" s="281" customFormat="1" ht="45.75" customHeight="1" x14ac:dyDescent="0.3">
      <c r="A53" s="242"/>
      <c r="B53" s="243"/>
      <c r="C53" s="244"/>
      <c r="D53" s="245"/>
      <c r="E53" s="246"/>
      <c r="F53" s="242"/>
      <c r="G53" s="242"/>
      <c r="H53" s="308" t="s">
        <v>750</v>
      </c>
      <c r="I53" s="309" t="s">
        <v>784</v>
      </c>
      <c r="J53" s="308" t="s">
        <v>785</v>
      </c>
      <c r="K53" s="308" t="s">
        <v>786</v>
      </c>
      <c r="L53" s="310"/>
      <c r="M53" s="311">
        <v>54.33</v>
      </c>
      <c r="P53" s="251"/>
    </row>
    <row r="54" spans="1:16" s="281" customFormat="1" ht="45.75" customHeight="1" x14ac:dyDescent="0.3">
      <c r="A54" s="242"/>
      <c r="B54" s="243"/>
      <c r="C54" s="244"/>
      <c r="D54" s="245"/>
      <c r="E54" s="246"/>
      <c r="F54" s="242"/>
      <c r="G54" s="242"/>
      <c r="H54" s="308" t="s">
        <v>750</v>
      </c>
      <c r="I54" s="309" t="s">
        <v>787</v>
      </c>
      <c r="J54" s="308" t="s">
        <v>788</v>
      </c>
      <c r="K54" s="308" t="s">
        <v>786</v>
      </c>
      <c r="L54" s="310"/>
      <c r="M54" s="311">
        <v>240.02</v>
      </c>
      <c r="P54" s="251"/>
    </row>
    <row r="55" spans="1:16" s="281" customFormat="1" ht="45.75" customHeight="1" x14ac:dyDescent="0.3">
      <c r="A55" s="242"/>
      <c r="B55" s="243"/>
      <c r="C55" s="244"/>
      <c r="D55" s="245"/>
      <c r="E55" s="246"/>
      <c r="F55" s="242"/>
      <c r="G55" s="242"/>
      <c r="H55" s="308" t="s">
        <v>750</v>
      </c>
      <c r="I55" s="309" t="s">
        <v>789</v>
      </c>
      <c r="J55" s="308" t="s">
        <v>790</v>
      </c>
      <c r="K55" s="308" t="s">
        <v>778</v>
      </c>
      <c r="L55" s="310"/>
      <c r="M55" s="311">
        <v>60.12</v>
      </c>
      <c r="P55" s="251"/>
    </row>
    <row r="56" spans="1:16" s="281" customFormat="1" ht="45.75" customHeight="1" x14ac:dyDescent="0.3">
      <c r="A56" s="242"/>
      <c r="B56" s="243"/>
      <c r="C56" s="244"/>
      <c r="D56" s="245"/>
      <c r="E56" s="246"/>
      <c r="F56" s="242"/>
      <c r="G56" s="242"/>
      <c r="H56" s="308" t="s">
        <v>750</v>
      </c>
      <c r="I56" s="309" t="s">
        <v>791</v>
      </c>
      <c r="J56" s="308" t="s">
        <v>792</v>
      </c>
      <c r="K56" s="308" t="s">
        <v>778</v>
      </c>
      <c r="L56" s="310"/>
      <c r="M56" s="311">
        <v>170.75</v>
      </c>
      <c r="P56" s="251"/>
    </row>
    <row r="57" spans="1:16" s="281" customFormat="1" ht="45.75" customHeight="1" x14ac:dyDescent="0.3">
      <c r="A57" s="242"/>
      <c r="B57" s="243"/>
      <c r="C57" s="244"/>
      <c r="D57" s="245"/>
      <c r="E57" s="246"/>
      <c r="F57" s="242"/>
      <c r="G57" s="242"/>
      <c r="H57" s="308" t="s">
        <v>750</v>
      </c>
      <c r="I57" s="309" t="s">
        <v>793</v>
      </c>
      <c r="J57" s="308" t="s">
        <v>794</v>
      </c>
      <c r="K57" s="308" t="s">
        <v>778</v>
      </c>
      <c r="L57" s="310"/>
      <c r="M57" s="311">
        <v>322.01</v>
      </c>
      <c r="P57" s="251"/>
    </row>
    <row r="58" spans="1:16" s="281" customFormat="1" ht="42.45" customHeight="1" x14ac:dyDescent="0.3">
      <c r="A58" s="242"/>
      <c r="B58" s="243"/>
      <c r="C58" s="244"/>
      <c r="D58" s="245"/>
      <c r="E58" s="246"/>
      <c r="F58" s="242"/>
      <c r="G58" s="242"/>
      <c r="H58" s="308" t="s">
        <v>750</v>
      </c>
      <c r="I58" s="309" t="s">
        <v>795</v>
      </c>
      <c r="J58" s="308" t="s">
        <v>796</v>
      </c>
      <c r="K58" s="308" t="s">
        <v>778</v>
      </c>
      <c r="L58" s="414"/>
      <c r="M58" s="312">
        <v>795.88</v>
      </c>
      <c r="P58" s="251"/>
    </row>
    <row r="59" spans="1:16" s="281" customFormat="1" ht="42.45" customHeight="1" x14ac:dyDescent="0.3">
      <c r="A59" s="242"/>
      <c r="B59" s="243"/>
      <c r="C59" s="244"/>
      <c r="D59" s="245"/>
      <c r="E59" s="246"/>
      <c r="F59" s="242"/>
      <c r="G59" s="242"/>
      <c r="H59" s="308" t="s">
        <v>750</v>
      </c>
      <c r="I59" s="309" t="s">
        <v>797</v>
      </c>
      <c r="J59" s="308" t="s">
        <v>798</v>
      </c>
      <c r="K59" s="308" t="s">
        <v>778</v>
      </c>
      <c r="L59" s="415"/>
      <c r="M59" s="312">
        <v>282.29000000000002</v>
      </c>
      <c r="P59" s="251"/>
    </row>
    <row r="60" spans="1:16" s="281" customFormat="1" ht="43.5" customHeight="1" x14ac:dyDescent="0.3">
      <c r="A60" s="242"/>
      <c r="B60" s="243"/>
      <c r="C60" s="244"/>
      <c r="D60" s="245"/>
      <c r="E60" s="246"/>
      <c r="F60" s="242"/>
      <c r="G60" s="242"/>
      <c r="H60" s="308" t="s">
        <v>750</v>
      </c>
      <c r="I60" s="309" t="s">
        <v>799</v>
      </c>
      <c r="J60" s="308" t="s">
        <v>417</v>
      </c>
      <c r="K60" s="308" t="s">
        <v>778</v>
      </c>
      <c r="L60" s="414"/>
      <c r="M60" s="311">
        <v>1360.11</v>
      </c>
      <c r="P60" s="251"/>
    </row>
    <row r="61" spans="1:16" s="281" customFormat="1" ht="43.5" customHeight="1" x14ac:dyDescent="0.3">
      <c r="A61" s="242"/>
      <c r="B61" s="243"/>
      <c r="C61" s="244"/>
      <c r="D61" s="245"/>
      <c r="E61" s="246"/>
      <c r="F61" s="242"/>
      <c r="G61" s="242"/>
      <c r="H61" s="308" t="s">
        <v>750</v>
      </c>
      <c r="I61" s="309" t="s">
        <v>800</v>
      </c>
      <c r="J61" s="308" t="s">
        <v>801</v>
      </c>
      <c r="K61" s="308" t="s">
        <v>778</v>
      </c>
      <c r="L61" s="415"/>
      <c r="M61" s="311">
        <v>311.64999999999998</v>
      </c>
      <c r="P61" s="251"/>
    </row>
    <row r="62" spans="1:16" s="281" customFormat="1" ht="43.5" customHeight="1" x14ac:dyDescent="0.3">
      <c r="A62" s="242"/>
      <c r="B62" s="243"/>
      <c r="C62" s="244"/>
      <c r="D62" s="245"/>
      <c r="E62" s="246"/>
      <c r="F62" s="242"/>
      <c r="G62" s="242"/>
      <c r="H62" s="308" t="s">
        <v>750</v>
      </c>
      <c r="I62" s="309" t="s">
        <v>802</v>
      </c>
      <c r="J62" s="308" t="s">
        <v>803</v>
      </c>
      <c r="K62" s="308" t="s">
        <v>778</v>
      </c>
      <c r="L62" s="414"/>
      <c r="M62" s="311">
        <v>2996.25</v>
      </c>
      <c r="P62" s="251"/>
    </row>
    <row r="63" spans="1:16" s="281" customFormat="1" ht="43.2" customHeight="1" x14ac:dyDescent="0.3">
      <c r="A63" s="242"/>
      <c r="B63" s="243"/>
      <c r="C63" s="244"/>
      <c r="D63" s="245"/>
      <c r="E63" s="246"/>
      <c r="F63" s="242"/>
      <c r="G63" s="242"/>
      <c r="H63" s="308" t="s">
        <v>750</v>
      </c>
      <c r="I63" s="309" t="s">
        <v>804</v>
      </c>
      <c r="J63" s="308" t="s">
        <v>805</v>
      </c>
      <c r="K63" s="308" t="s">
        <v>778</v>
      </c>
      <c r="L63" s="415"/>
      <c r="M63" s="311">
        <v>498.38</v>
      </c>
      <c r="P63" s="251"/>
    </row>
    <row r="81" spans="1:16" s="281" customFormat="1" ht="41.25" customHeight="1" x14ac:dyDescent="0.3">
      <c r="A81" s="242"/>
      <c r="B81" s="243"/>
      <c r="C81" s="244">
        <v>11</v>
      </c>
      <c r="D81" s="245">
        <v>23</v>
      </c>
      <c r="E81" s="246"/>
      <c r="F81" s="242"/>
      <c r="G81" s="274">
        <v>70</v>
      </c>
      <c r="H81" s="275" t="s">
        <v>750</v>
      </c>
      <c r="I81" s="276" t="s">
        <v>751</v>
      </c>
      <c r="J81" s="275" t="s">
        <v>752</v>
      </c>
      <c r="K81" s="275" t="s">
        <v>753</v>
      </c>
      <c r="L81" s="277"/>
      <c r="M81" s="278">
        <v>15.04</v>
      </c>
      <c r="N81" s="278">
        <f>+G81*M81</f>
        <v>1052.8</v>
      </c>
      <c r="O81" s="279"/>
      <c r="P81" s="280"/>
    </row>
    <row r="82" spans="1:16" s="281" customFormat="1" ht="41.25" customHeight="1" x14ac:dyDescent="0.3">
      <c r="A82" s="242"/>
      <c r="B82" s="243"/>
      <c r="C82" s="244">
        <v>3</v>
      </c>
      <c r="D82" s="245">
        <v>8</v>
      </c>
      <c r="E82" s="246"/>
      <c r="F82" s="242"/>
      <c r="G82" s="274">
        <v>25</v>
      </c>
      <c r="H82" s="275" t="s">
        <v>750</v>
      </c>
      <c r="I82" s="276" t="s">
        <v>754</v>
      </c>
      <c r="J82" s="275" t="s">
        <v>755</v>
      </c>
      <c r="K82" s="275" t="s">
        <v>753</v>
      </c>
      <c r="L82" s="277"/>
      <c r="M82" s="278">
        <v>15.04</v>
      </c>
      <c r="N82" s="278">
        <f t="shared" ref="N82:N103" si="2">+G82*M82</f>
        <v>376</v>
      </c>
      <c r="P82" s="251"/>
    </row>
    <row r="83" spans="1:16" s="281" customFormat="1" ht="41.25" customHeight="1" x14ac:dyDescent="0.3">
      <c r="A83" s="242"/>
      <c r="B83" s="243"/>
      <c r="C83" s="244">
        <v>4</v>
      </c>
      <c r="D83" s="245">
        <v>3</v>
      </c>
      <c r="E83" s="246"/>
      <c r="F83" s="242"/>
      <c r="G83" s="274">
        <v>10</v>
      </c>
      <c r="H83" s="275" t="s">
        <v>750</v>
      </c>
      <c r="I83" s="276" t="s">
        <v>756</v>
      </c>
      <c r="J83" s="275" t="s">
        <v>757</v>
      </c>
      <c r="K83" s="275" t="s">
        <v>753</v>
      </c>
      <c r="L83" s="277"/>
      <c r="M83" s="278">
        <v>15.04</v>
      </c>
      <c r="N83" s="278">
        <f t="shared" si="2"/>
        <v>150.39999999999998</v>
      </c>
      <c r="P83" s="251"/>
    </row>
    <row r="84" spans="1:16" s="281" customFormat="1" ht="41.25" customHeight="1" x14ac:dyDescent="0.3">
      <c r="A84" s="242"/>
      <c r="B84" s="243"/>
      <c r="C84" s="244"/>
      <c r="D84" s="245"/>
      <c r="E84" s="246"/>
      <c r="F84" s="242"/>
      <c r="G84" s="274"/>
      <c r="H84" s="275" t="s">
        <v>750</v>
      </c>
      <c r="I84" s="276" t="s">
        <v>806</v>
      </c>
      <c r="J84" s="275" t="s">
        <v>807</v>
      </c>
      <c r="K84" s="275" t="s">
        <v>808</v>
      </c>
      <c r="L84" s="277"/>
      <c r="M84" s="278">
        <v>15.04</v>
      </c>
      <c r="N84" s="278">
        <f t="shared" si="2"/>
        <v>0</v>
      </c>
      <c r="P84" s="251"/>
    </row>
    <row r="85" spans="1:16" s="281" customFormat="1" ht="41.25" customHeight="1" x14ac:dyDescent="0.3">
      <c r="A85" s="242"/>
      <c r="B85" s="243"/>
      <c r="C85" s="244"/>
      <c r="D85" s="245"/>
      <c r="E85" s="246"/>
      <c r="F85" s="242"/>
      <c r="G85" s="274"/>
      <c r="H85" s="275" t="s">
        <v>750</v>
      </c>
      <c r="I85" s="276" t="s">
        <v>809</v>
      </c>
      <c r="J85" s="275" t="s">
        <v>810</v>
      </c>
      <c r="K85" s="275" t="s">
        <v>753</v>
      </c>
      <c r="L85" s="277"/>
      <c r="M85" s="282">
        <v>4.5199999999999996</v>
      </c>
      <c r="N85" s="278">
        <f t="shared" si="2"/>
        <v>0</v>
      </c>
      <c r="P85" s="251"/>
    </row>
    <row r="86" spans="1:16" s="281" customFormat="1" ht="41.25" customHeight="1" x14ac:dyDescent="0.3">
      <c r="A86" s="242"/>
      <c r="B86" s="243"/>
      <c r="C86" s="244">
        <v>17</v>
      </c>
      <c r="D86" s="245">
        <v>19</v>
      </c>
      <c r="E86" s="246"/>
      <c r="F86" s="242"/>
      <c r="G86" s="274">
        <v>60</v>
      </c>
      <c r="H86" s="275" t="s">
        <v>750</v>
      </c>
      <c r="I86" s="276" t="s">
        <v>758</v>
      </c>
      <c r="J86" s="275" t="s">
        <v>759</v>
      </c>
      <c r="K86" s="275" t="s">
        <v>753</v>
      </c>
      <c r="L86" s="277"/>
      <c r="M86" s="282">
        <v>14.91</v>
      </c>
      <c r="N86" s="278">
        <f t="shared" si="2"/>
        <v>894.6</v>
      </c>
      <c r="P86" s="251"/>
    </row>
    <row r="87" spans="1:16" s="281" customFormat="1" ht="41.25" customHeight="1" x14ac:dyDescent="0.3">
      <c r="A87" s="242"/>
      <c r="B87" s="243"/>
      <c r="C87" s="244">
        <v>6</v>
      </c>
      <c r="D87" s="245">
        <v>12</v>
      </c>
      <c r="E87" s="246"/>
      <c r="F87" s="242"/>
      <c r="G87" s="274">
        <v>50</v>
      </c>
      <c r="H87" s="275" t="s">
        <v>750</v>
      </c>
      <c r="I87" s="276" t="s">
        <v>760</v>
      </c>
      <c r="J87" s="275" t="s">
        <v>761</v>
      </c>
      <c r="K87" s="275" t="s">
        <v>753</v>
      </c>
      <c r="L87" s="277"/>
      <c r="M87" s="282">
        <v>19.48</v>
      </c>
      <c r="N87" s="278">
        <f t="shared" si="2"/>
        <v>974</v>
      </c>
      <c r="P87" s="251"/>
    </row>
    <row r="88" spans="1:16" s="281" customFormat="1" ht="41.25" customHeight="1" x14ac:dyDescent="0.3">
      <c r="A88" s="242"/>
      <c r="B88" s="243"/>
      <c r="C88" s="244">
        <v>1</v>
      </c>
      <c r="D88" s="245">
        <v>1</v>
      </c>
      <c r="E88" s="246"/>
      <c r="F88" s="242"/>
      <c r="G88" s="274">
        <v>3</v>
      </c>
      <c r="H88" s="275" t="s">
        <v>750</v>
      </c>
      <c r="I88" s="276" t="s">
        <v>762</v>
      </c>
      <c r="J88" s="275" t="s">
        <v>763</v>
      </c>
      <c r="K88" s="275" t="s">
        <v>753</v>
      </c>
      <c r="L88" s="277"/>
      <c r="M88" s="282">
        <v>17.23</v>
      </c>
      <c r="N88" s="278">
        <f t="shared" si="2"/>
        <v>51.69</v>
      </c>
      <c r="P88" s="251"/>
    </row>
    <row r="89" spans="1:16" s="281" customFormat="1" ht="41.25" customHeight="1" x14ac:dyDescent="0.3">
      <c r="A89" s="242"/>
      <c r="B89" s="243"/>
      <c r="C89" s="244">
        <v>5</v>
      </c>
      <c r="D89" s="245"/>
      <c r="E89" s="246"/>
      <c r="F89" s="242"/>
      <c r="G89" s="274">
        <v>6</v>
      </c>
      <c r="H89" s="275" t="s">
        <v>750</v>
      </c>
      <c r="I89" s="276" t="s">
        <v>811</v>
      </c>
      <c r="J89" s="275" t="s">
        <v>765</v>
      </c>
      <c r="K89" s="275" t="s">
        <v>753</v>
      </c>
      <c r="L89" s="277"/>
      <c r="M89" s="282">
        <v>15.37</v>
      </c>
      <c r="N89" s="278">
        <f t="shared" si="2"/>
        <v>92.22</v>
      </c>
      <c r="P89" s="251"/>
    </row>
    <row r="90" spans="1:16" s="281" customFormat="1" ht="41.25" customHeight="1" x14ac:dyDescent="0.3">
      <c r="A90" s="242"/>
      <c r="B90" s="243"/>
      <c r="C90" s="244">
        <v>22</v>
      </c>
      <c r="D90" s="245"/>
      <c r="E90" s="246"/>
      <c r="F90" s="242"/>
      <c r="G90" s="274">
        <v>25</v>
      </c>
      <c r="H90" s="275" t="s">
        <v>750</v>
      </c>
      <c r="I90" s="276" t="s">
        <v>766</v>
      </c>
      <c r="J90" s="275" t="s">
        <v>767</v>
      </c>
      <c r="K90" s="275" t="s">
        <v>753</v>
      </c>
      <c r="L90" s="277"/>
      <c r="M90" s="282">
        <v>29.2</v>
      </c>
      <c r="N90" s="278">
        <f t="shared" si="2"/>
        <v>730</v>
      </c>
      <c r="P90" s="251"/>
    </row>
    <row r="91" spans="1:16" s="281" customFormat="1" ht="41.25" customHeight="1" x14ac:dyDescent="0.3">
      <c r="A91" s="242"/>
      <c r="B91" s="243"/>
      <c r="C91" s="244"/>
      <c r="D91" s="245"/>
      <c r="E91" s="246"/>
      <c r="F91" s="242"/>
      <c r="G91" s="274"/>
      <c r="H91" s="275" t="s">
        <v>750</v>
      </c>
      <c r="I91" s="276" t="s">
        <v>812</v>
      </c>
      <c r="J91" s="275" t="s">
        <v>813</v>
      </c>
      <c r="K91" s="275" t="s">
        <v>808</v>
      </c>
      <c r="L91" s="277"/>
      <c r="M91" s="282">
        <v>32.119999999999997</v>
      </c>
      <c r="N91" s="278">
        <f t="shared" si="2"/>
        <v>0</v>
      </c>
      <c r="P91" s="251"/>
    </row>
    <row r="92" spans="1:16" s="281" customFormat="1" ht="41.25" customHeight="1" x14ac:dyDescent="0.3">
      <c r="A92" s="242"/>
      <c r="B92" s="243"/>
      <c r="C92" s="244"/>
      <c r="D92" s="245"/>
      <c r="E92" s="246"/>
      <c r="F92" s="242"/>
      <c r="G92" s="274"/>
      <c r="H92" s="275" t="s">
        <v>750</v>
      </c>
      <c r="I92" s="276" t="s">
        <v>814</v>
      </c>
      <c r="J92" s="275" t="s">
        <v>815</v>
      </c>
      <c r="K92" s="275" t="s">
        <v>753</v>
      </c>
      <c r="L92" s="277"/>
      <c r="M92" s="282">
        <v>189.91</v>
      </c>
      <c r="N92" s="278">
        <f t="shared" si="2"/>
        <v>0</v>
      </c>
      <c r="P92" s="251"/>
    </row>
    <row r="93" spans="1:16" s="281" customFormat="1" ht="41.25" customHeight="1" x14ac:dyDescent="0.3">
      <c r="A93" s="242"/>
      <c r="B93" s="243"/>
      <c r="C93" s="244"/>
      <c r="D93" s="245"/>
      <c r="E93" s="246"/>
      <c r="F93" s="242"/>
      <c r="G93" s="274"/>
      <c r="H93" s="275" t="s">
        <v>750</v>
      </c>
      <c r="I93" s="276" t="s">
        <v>816</v>
      </c>
      <c r="J93" s="275" t="s">
        <v>817</v>
      </c>
      <c r="K93" s="275" t="s">
        <v>753</v>
      </c>
      <c r="L93" s="277"/>
      <c r="M93" s="282">
        <v>237.54</v>
      </c>
      <c r="N93" s="278">
        <f t="shared" si="2"/>
        <v>0</v>
      </c>
      <c r="P93" s="251"/>
    </row>
    <row r="94" spans="1:16" s="281" customFormat="1" ht="41.25" customHeight="1" x14ac:dyDescent="0.3">
      <c r="A94" s="242"/>
      <c r="B94" s="243"/>
      <c r="C94" s="244"/>
      <c r="D94" s="245"/>
      <c r="E94" s="246"/>
      <c r="F94" s="242"/>
      <c r="G94" s="274"/>
      <c r="H94" s="275" t="s">
        <v>750</v>
      </c>
      <c r="I94" s="276" t="s">
        <v>768</v>
      </c>
      <c r="J94" s="275" t="s">
        <v>769</v>
      </c>
      <c r="K94" s="275" t="s">
        <v>753</v>
      </c>
      <c r="L94" s="277"/>
      <c r="M94" s="282">
        <v>15.85</v>
      </c>
      <c r="N94" s="278">
        <f t="shared" si="2"/>
        <v>0</v>
      </c>
      <c r="P94" s="251"/>
    </row>
    <row r="95" spans="1:16" s="281" customFormat="1" ht="41.25" customHeight="1" x14ac:dyDescent="0.3">
      <c r="A95" s="242"/>
      <c r="B95" s="243"/>
      <c r="C95" s="244"/>
      <c r="D95" s="245">
        <v>8</v>
      </c>
      <c r="E95" s="246"/>
      <c r="F95" s="242"/>
      <c r="G95" s="274">
        <v>20</v>
      </c>
      <c r="H95" s="275" t="s">
        <v>750</v>
      </c>
      <c r="I95" s="276" t="s">
        <v>770</v>
      </c>
      <c r="J95" s="275" t="s">
        <v>771</v>
      </c>
      <c r="K95" s="275" t="s">
        <v>753</v>
      </c>
      <c r="L95" s="277"/>
      <c r="M95" s="282">
        <v>21.81</v>
      </c>
      <c r="N95" s="278">
        <f t="shared" si="2"/>
        <v>436.2</v>
      </c>
      <c r="P95" s="251"/>
    </row>
    <row r="96" spans="1:16" s="281" customFormat="1" ht="41.25" customHeight="1" x14ac:dyDescent="0.3">
      <c r="A96" s="242"/>
      <c r="B96" s="243"/>
      <c r="C96" s="244">
        <v>1</v>
      </c>
      <c r="D96" s="245">
        <v>1</v>
      </c>
      <c r="E96" s="246"/>
      <c r="F96" s="242"/>
      <c r="G96" s="274">
        <v>3</v>
      </c>
      <c r="H96" s="275" t="s">
        <v>750</v>
      </c>
      <c r="I96" s="276" t="s">
        <v>772</v>
      </c>
      <c r="J96" s="275" t="s">
        <v>773</v>
      </c>
      <c r="K96" s="275" t="s">
        <v>753</v>
      </c>
      <c r="L96" s="277"/>
      <c r="M96" s="282">
        <v>41.18</v>
      </c>
      <c r="N96" s="278">
        <f t="shared" si="2"/>
        <v>123.53999999999999</v>
      </c>
      <c r="P96" s="251"/>
    </row>
    <row r="97" spans="1:16" s="281" customFormat="1" ht="44.4" customHeight="1" x14ac:dyDescent="0.3">
      <c r="A97" s="242"/>
      <c r="B97" s="243"/>
      <c r="C97" s="244"/>
      <c r="D97" s="245"/>
      <c r="E97" s="246"/>
      <c r="F97" s="242"/>
      <c r="G97" s="274"/>
      <c r="H97" s="275" t="s">
        <v>750</v>
      </c>
      <c r="I97" s="276" t="s">
        <v>818</v>
      </c>
      <c r="J97" s="275" t="s">
        <v>819</v>
      </c>
      <c r="K97" s="275" t="s">
        <v>820</v>
      </c>
      <c r="L97" s="283"/>
      <c r="M97" s="282">
        <v>9.4600000000000009</v>
      </c>
      <c r="N97" s="278">
        <f t="shared" si="2"/>
        <v>0</v>
      </c>
      <c r="P97" s="251"/>
    </row>
    <row r="98" spans="1:16" s="281" customFormat="1" ht="44.4" customHeight="1" x14ac:dyDescent="0.3">
      <c r="A98" s="242"/>
      <c r="B98" s="243"/>
      <c r="C98" s="244">
        <v>4</v>
      </c>
      <c r="D98" s="245">
        <v>5</v>
      </c>
      <c r="E98" s="246"/>
      <c r="F98" s="242"/>
      <c r="G98" s="274">
        <v>15</v>
      </c>
      <c r="H98" s="275" t="s">
        <v>750</v>
      </c>
      <c r="I98" s="276" t="s">
        <v>774</v>
      </c>
      <c r="J98" s="275" t="s">
        <v>775</v>
      </c>
      <c r="K98" s="275" t="s">
        <v>753</v>
      </c>
      <c r="L98" s="283"/>
      <c r="M98" s="282">
        <v>9.4600000000000009</v>
      </c>
      <c r="N98" s="278">
        <f t="shared" si="2"/>
        <v>141.9</v>
      </c>
      <c r="P98" s="251"/>
    </row>
    <row r="99" spans="1:16" s="281" customFormat="1" ht="44.4" customHeight="1" x14ac:dyDescent="0.3">
      <c r="A99" s="242"/>
      <c r="B99" s="243"/>
      <c r="C99" s="244">
        <v>4</v>
      </c>
      <c r="D99" s="245">
        <v>5</v>
      </c>
      <c r="E99" s="246"/>
      <c r="F99" s="242"/>
      <c r="G99" s="274">
        <v>15</v>
      </c>
      <c r="H99" s="275" t="s">
        <v>100</v>
      </c>
      <c r="I99" s="276" t="s">
        <v>776</v>
      </c>
      <c r="J99" s="275" t="s">
        <v>777</v>
      </c>
      <c r="K99" s="275" t="s">
        <v>778</v>
      </c>
      <c r="L99" s="283"/>
      <c r="M99" s="282">
        <v>54.59</v>
      </c>
      <c r="N99" s="278">
        <f t="shared" si="2"/>
        <v>818.85</v>
      </c>
      <c r="P99" s="251"/>
    </row>
    <row r="100" spans="1:16" s="281" customFormat="1" ht="44.4" customHeight="1" x14ac:dyDescent="0.3">
      <c r="A100" s="242"/>
      <c r="B100" s="243"/>
      <c r="C100" s="244">
        <v>7</v>
      </c>
      <c r="D100" s="245">
        <v>10</v>
      </c>
      <c r="E100" s="246"/>
      <c r="F100" s="242"/>
      <c r="G100" s="274">
        <v>30</v>
      </c>
      <c r="H100" s="275" t="s">
        <v>100</v>
      </c>
      <c r="I100" s="276" t="s">
        <v>779</v>
      </c>
      <c r="J100" s="275" t="s">
        <v>780</v>
      </c>
      <c r="K100" s="275" t="s">
        <v>753</v>
      </c>
      <c r="L100" s="284"/>
      <c r="M100" s="282">
        <v>10.91</v>
      </c>
      <c r="N100" s="278">
        <f t="shared" si="2"/>
        <v>327.3</v>
      </c>
      <c r="P100" s="251"/>
    </row>
    <row r="101" spans="1:16" ht="30" customHeight="1" x14ac:dyDescent="0.3">
      <c r="C101" s="244">
        <v>1</v>
      </c>
      <c r="G101" s="274">
        <v>5</v>
      </c>
      <c r="H101" s="275" t="s">
        <v>100</v>
      </c>
      <c r="I101" s="276" t="s">
        <v>821</v>
      </c>
      <c r="J101" s="275"/>
      <c r="K101" s="275"/>
      <c r="L101" s="284"/>
      <c r="M101" s="282"/>
      <c r="N101" s="278">
        <f t="shared" si="2"/>
        <v>0</v>
      </c>
    </row>
    <row r="102" spans="1:16" ht="30" customHeight="1" x14ac:dyDescent="0.3">
      <c r="D102" s="245">
        <v>11</v>
      </c>
      <c r="G102" s="274">
        <v>33</v>
      </c>
      <c r="H102" s="275" t="s">
        <v>100</v>
      </c>
      <c r="I102" s="276" t="s">
        <v>822</v>
      </c>
      <c r="J102" s="275" t="s">
        <v>823</v>
      </c>
      <c r="K102" s="275">
        <v>54.33</v>
      </c>
      <c r="L102" s="284"/>
      <c r="M102" s="282"/>
      <c r="N102" s="278">
        <f t="shared" si="2"/>
        <v>0</v>
      </c>
    </row>
    <row r="103" spans="1:16" ht="30" customHeight="1" x14ac:dyDescent="0.3">
      <c r="D103" s="245">
        <v>1</v>
      </c>
      <c r="G103" s="274">
        <v>2</v>
      </c>
      <c r="H103" s="275" t="s">
        <v>100</v>
      </c>
      <c r="I103" s="276" t="s">
        <v>824</v>
      </c>
      <c r="J103" s="275"/>
      <c r="K103" s="275"/>
      <c r="L103" s="284"/>
      <c r="M103" s="282"/>
      <c r="N103" s="278">
        <f t="shared" si="2"/>
        <v>0</v>
      </c>
    </row>
  </sheetData>
  <mergeCells count="12">
    <mergeCell ref="L62:L63"/>
    <mergeCell ref="I2:J2"/>
    <mergeCell ref="K2:M2"/>
    <mergeCell ref="I3:J3"/>
    <mergeCell ref="K5:L5"/>
    <mergeCell ref="H34:I34"/>
    <mergeCell ref="K34:M34"/>
    <mergeCell ref="H35:I35"/>
    <mergeCell ref="K35:M35"/>
    <mergeCell ref="H36:I36"/>
    <mergeCell ref="L58:L59"/>
    <mergeCell ref="L60:L61"/>
  </mergeCells>
  <dataValidations count="2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H34" xr:uid="{E6A32143-1222-4B5F-A39D-D339915E6582}">
      <formula1>0</formula1>
      <formula2>256</formula2>
    </dataValidation>
    <dataValidation type="list" allowBlank="1" showInputMessage="1" showErrorMessage="1" sqref="Q2:AC2" xr:uid="{71056716-21CD-46B9-BE31-4224DDABACF1}">
      <formula1>$D$5:$D$8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56F14-5E2E-4897-93FC-FAA216C2FCDB}">
  <dimension ref="A4:G32"/>
  <sheetViews>
    <sheetView tabSelected="1" topLeftCell="A8" workbookViewId="0">
      <selection activeCell="A4" sqref="A4:G33"/>
    </sheetView>
  </sheetViews>
  <sheetFormatPr baseColWidth="10" defaultRowHeight="14.4" x14ac:dyDescent="0.3"/>
  <cols>
    <col min="1" max="1" width="23.5546875" customWidth="1"/>
    <col min="2" max="2" width="17.5546875" customWidth="1"/>
    <col min="3" max="3" width="37.77734375" customWidth="1"/>
    <col min="4" max="4" width="28.5546875" customWidth="1"/>
    <col min="5" max="5" width="16.109375" customWidth="1"/>
    <col min="6" max="6" width="13.6640625" customWidth="1"/>
    <col min="7" max="7" width="26.33203125" customWidth="1"/>
  </cols>
  <sheetData>
    <row r="4" spans="1:7" ht="24.6" x14ac:dyDescent="0.3">
      <c r="A4" s="355" t="s">
        <v>0</v>
      </c>
      <c r="B4" s="356"/>
      <c r="C4" s="357"/>
      <c r="D4" s="364" t="s">
        <v>1</v>
      </c>
      <c r="E4" s="365"/>
      <c r="F4" s="365"/>
      <c r="G4" s="366"/>
    </row>
    <row r="5" spans="1:7" ht="21" x14ac:dyDescent="0.4">
      <c r="A5" s="358"/>
      <c r="B5" s="359"/>
      <c r="C5" s="360"/>
      <c r="D5" s="3" t="s">
        <v>2</v>
      </c>
      <c r="E5" s="367" t="s">
        <v>1155</v>
      </c>
      <c r="F5" s="368"/>
      <c r="G5" s="4"/>
    </row>
    <row r="6" spans="1:7" ht="21" x14ac:dyDescent="0.4">
      <c r="A6" s="358"/>
      <c r="B6" s="359"/>
      <c r="C6" s="360"/>
      <c r="D6" s="3" t="s">
        <v>4</v>
      </c>
      <c r="E6" s="369">
        <v>24</v>
      </c>
      <c r="F6" s="368"/>
      <c r="G6" s="4"/>
    </row>
    <row r="7" spans="1:7" ht="30" x14ac:dyDescent="0.3">
      <c r="A7" s="361"/>
      <c r="B7" s="362"/>
      <c r="C7" s="363"/>
      <c r="D7" s="6" t="s">
        <v>5</v>
      </c>
      <c r="E7" s="423" t="s">
        <v>1154</v>
      </c>
      <c r="F7" s="423"/>
      <c r="G7" s="7"/>
    </row>
    <row r="8" spans="1:7" ht="20.399999999999999" x14ac:dyDescent="0.35">
      <c r="A8" s="8" t="s">
        <v>6</v>
      </c>
      <c r="B8" s="9" t="s">
        <v>663</v>
      </c>
      <c r="C8" s="10"/>
      <c r="D8" s="10"/>
      <c r="E8" s="324"/>
      <c r="F8" s="325"/>
      <c r="G8" s="326"/>
    </row>
    <row r="9" spans="1:7" ht="20.399999999999999" x14ac:dyDescent="0.35">
      <c r="A9" s="8" t="s">
        <v>1119</v>
      </c>
      <c r="B9" s="12" t="s">
        <v>894</v>
      </c>
      <c r="C9" s="13"/>
      <c r="D9" s="13"/>
      <c r="E9" s="327"/>
      <c r="F9" s="328"/>
      <c r="G9" s="329"/>
    </row>
    <row r="10" spans="1:7" ht="20.399999999999999" x14ac:dyDescent="0.35">
      <c r="A10" s="8" t="s">
        <v>8</v>
      </c>
      <c r="B10" s="12" t="s">
        <v>29</v>
      </c>
      <c r="C10" s="13"/>
      <c r="D10" s="13"/>
      <c r="E10" s="330"/>
      <c r="F10" s="331"/>
      <c r="G10" s="332"/>
    </row>
    <row r="11" spans="1:7" ht="20.399999999999999" x14ac:dyDescent="0.35">
      <c r="A11" s="8" t="s">
        <v>9</v>
      </c>
      <c r="B11" s="12" t="s">
        <v>91</v>
      </c>
      <c r="C11" s="13"/>
      <c r="D11" s="13"/>
      <c r="E11" s="13"/>
      <c r="F11" s="13"/>
      <c r="G11" s="14"/>
    </row>
    <row r="12" spans="1:7" ht="15" x14ac:dyDescent="0.3">
      <c r="A12" s="57" t="s">
        <v>10</v>
      </c>
      <c r="B12" s="57" t="s">
        <v>11</v>
      </c>
      <c r="C12" s="57" t="s">
        <v>12</v>
      </c>
      <c r="D12" s="57" t="s">
        <v>13</v>
      </c>
      <c r="E12" s="57" t="s">
        <v>14</v>
      </c>
      <c r="F12" s="57" t="s">
        <v>15</v>
      </c>
      <c r="G12" s="57" t="s">
        <v>16</v>
      </c>
    </row>
    <row r="13" spans="1:7" ht="15.6" x14ac:dyDescent="0.3">
      <c r="A13" s="15">
        <v>1</v>
      </c>
      <c r="B13" s="16" t="s">
        <v>1020</v>
      </c>
      <c r="C13" s="455" t="s">
        <v>1117</v>
      </c>
      <c r="D13" s="123">
        <v>248163</v>
      </c>
      <c r="E13" s="18">
        <v>1697.77</v>
      </c>
      <c r="F13" s="18">
        <f>A13*E13</f>
        <v>1697.77</v>
      </c>
      <c r="G13" s="20"/>
    </row>
    <row r="14" spans="1:7" ht="15.6" x14ac:dyDescent="0.3">
      <c r="A14" s="21"/>
      <c r="B14" s="22"/>
      <c r="C14" s="22"/>
      <c r="D14" s="58"/>
      <c r="E14" s="345"/>
      <c r="F14" s="345">
        <f t="shared" ref="F14:F27" si="0">A14*E14</f>
        <v>0</v>
      </c>
      <c r="G14" s="20"/>
    </row>
    <row r="15" spans="1:7" ht="15.6" x14ac:dyDescent="0.3">
      <c r="A15" s="21"/>
      <c r="B15" s="22"/>
      <c r="C15" s="22"/>
      <c r="D15" s="58"/>
      <c r="E15" s="345"/>
      <c r="F15" s="345">
        <f t="shared" si="0"/>
        <v>0</v>
      </c>
      <c r="G15" s="20"/>
    </row>
    <row r="16" spans="1:7" ht="15.6" x14ac:dyDescent="0.3">
      <c r="A16" s="21"/>
      <c r="B16" s="59"/>
      <c r="C16" s="59"/>
      <c r="D16" s="58"/>
      <c r="E16" s="345"/>
      <c r="F16" s="345">
        <f t="shared" si="0"/>
        <v>0</v>
      </c>
      <c r="G16" s="26"/>
    </row>
    <row r="17" spans="1:7" ht="15.6" x14ac:dyDescent="0.3">
      <c r="A17" s="21"/>
      <c r="B17" s="59"/>
      <c r="C17" s="59"/>
      <c r="D17" s="58"/>
      <c r="E17" s="345"/>
      <c r="F17" s="345">
        <f t="shared" si="0"/>
        <v>0</v>
      </c>
      <c r="G17" s="26"/>
    </row>
    <row r="18" spans="1:7" ht="15.6" x14ac:dyDescent="0.3">
      <c r="A18" s="21"/>
      <c r="B18" s="59"/>
      <c r="C18" s="59"/>
      <c r="D18" s="58"/>
      <c r="E18" s="345"/>
      <c r="F18" s="345">
        <f t="shared" si="0"/>
        <v>0</v>
      </c>
      <c r="G18" s="26"/>
    </row>
    <row r="19" spans="1:7" ht="15.6" x14ac:dyDescent="0.3">
      <c r="A19" s="21"/>
      <c r="B19" s="59"/>
      <c r="C19" s="59"/>
      <c r="D19" s="58"/>
      <c r="E19" s="24"/>
      <c r="F19" s="24">
        <f t="shared" si="0"/>
        <v>0</v>
      </c>
      <c r="G19" s="26"/>
    </row>
    <row r="20" spans="1:7" ht="15.6" x14ac:dyDescent="0.3">
      <c r="A20" s="27"/>
      <c r="B20" s="59"/>
      <c r="C20" s="59"/>
      <c r="D20" s="58"/>
      <c r="E20" s="24"/>
      <c r="F20" s="24">
        <f t="shared" si="0"/>
        <v>0</v>
      </c>
      <c r="G20" s="26"/>
    </row>
    <row r="21" spans="1:7" ht="15.6" x14ac:dyDescent="0.3">
      <c r="A21" s="27"/>
      <c r="B21" s="59"/>
      <c r="C21" s="59"/>
      <c r="D21" s="65"/>
      <c r="E21" s="24"/>
      <c r="F21" s="24">
        <f t="shared" si="0"/>
        <v>0</v>
      </c>
      <c r="G21" s="26"/>
    </row>
    <row r="22" spans="1:7" ht="15.6" x14ac:dyDescent="0.3">
      <c r="A22" s="27"/>
      <c r="B22" s="22"/>
      <c r="C22" s="22"/>
      <c r="D22" s="23"/>
      <c r="E22" s="24"/>
      <c r="F22" s="24">
        <f t="shared" si="0"/>
        <v>0</v>
      </c>
      <c r="G22" s="26"/>
    </row>
    <row r="23" spans="1:7" ht="15.6" x14ac:dyDescent="0.3">
      <c r="A23" s="27"/>
      <c r="B23" s="22"/>
      <c r="C23" s="22"/>
      <c r="D23" s="23"/>
      <c r="E23" s="24"/>
      <c r="F23" s="24">
        <f t="shared" si="0"/>
        <v>0</v>
      </c>
      <c r="G23" s="26"/>
    </row>
    <row r="24" spans="1:7" ht="15.6" x14ac:dyDescent="0.3">
      <c r="A24" s="27"/>
      <c r="B24" s="22"/>
      <c r="C24" s="22"/>
      <c r="D24" s="23"/>
      <c r="E24" s="24"/>
      <c r="F24" s="24">
        <f t="shared" si="0"/>
        <v>0</v>
      </c>
      <c r="G24" s="26"/>
    </row>
    <row r="25" spans="1:7" ht="15.6" x14ac:dyDescent="0.3">
      <c r="A25" s="27"/>
      <c r="B25" s="22"/>
      <c r="C25" s="22"/>
      <c r="D25" s="23"/>
      <c r="E25" s="24"/>
      <c r="F25" s="24">
        <f t="shared" si="0"/>
        <v>0</v>
      </c>
      <c r="G25" s="26"/>
    </row>
    <row r="26" spans="1:7" ht="15.6" x14ac:dyDescent="0.3">
      <c r="A26" s="27"/>
      <c r="B26" s="22"/>
      <c r="C26" s="22"/>
      <c r="D26" s="23"/>
      <c r="E26" s="24"/>
      <c r="F26" s="24">
        <f t="shared" si="0"/>
        <v>0</v>
      </c>
      <c r="G26" s="26"/>
    </row>
    <row r="27" spans="1:7" ht="15.6" x14ac:dyDescent="0.3">
      <c r="A27" s="28"/>
      <c r="B27" s="29"/>
      <c r="C27" s="29"/>
      <c r="D27" s="30"/>
      <c r="E27" s="31"/>
      <c r="F27" s="31">
        <f t="shared" si="0"/>
        <v>0</v>
      </c>
      <c r="G27" s="33"/>
    </row>
    <row r="28" spans="1:7" ht="17.399999999999999" x14ac:dyDescent="0.3">
      <c r="A28" s="34"/>
      <c r="B28" s="35"/>
      <c r="C28" s="36" t="s">
        <v>17</v>
      </c>
      <c r="D28" s="36"/>
      <c r="E28" s="37"/>
      <c r="F28" s="149">
        <f>SUM(F13:F26)</f>
        <v>1697.77</v>
      </c>
      <c r="G28" s="39"/>
    </row>
    <row r="29" spans="1:7" ht="17.399999999999999" x14ac:dyDescent="0.3">
      <c r="A29" s="40"/>
      <c r="B29" s="41"/>
      <c r="C29" s="42" t="s">
        <v>18</v>
      </c>
      <c r="D29" s="42"/>
      <c r="E29" s="43"/>
      <c r="F29" s="150">
        <f>F28*0.16</f>
        <v>271.64319999999998</v>
      </c>
      <c r="G29" s="45"/>
    </row>
    <row r="30" spans="1:7" ht="17.399999999999999" x14ac:dyDescent="0.3">
      <c r="A30" s="40"/>
      <c r="B30" s="41"/>
      <c r="C30" s="46" t="s">
        <v>19</v>
      </c>
      <c r="D30" s="46"/>
      <c r="E30" s="47"/>
      <c r="F30" s="151">
        <f>F28+F29</f>
        <v>1969.4132</v>
      </c>
      <c r="G30" s="49"/>
    </row>
    <row r="31" spans="1:7" ht="15.6" x14ac:dyDescent="0.3">
      <c r="A31" s="50" t="s">
        <v>20</v>
      </c>
      <c r="B31" s="51"/>
      <c r="C31" s="51" t="s">
        <v>21</v>
      </c>
      <c r="D31" s="51"/>
      <c r="E31" s="51" t="s">
        <v>22</v>
      </c>
      <c r="F31" s="51"/>
      <c r="G31" s="52"/>
    </row>
    <row r="32" spans="1:7" ht="15.6" x14ac:dyDescent="0.3">
      <c r="A32" s="63" t="s">
        <v>614</v>
      </c>
      <c r="B32" s="53"/>
      <c r="C32" s="53" t="s">
        <v>23</v>
      </c>
      <c r="D32" s="53"/>
      <c r="E32" s="53" t="s">
        <v>653</v>
      </c>
      <c r="F32" s="53"/>
      <c r="G32" s="54"/>
    </row>
  </sheetData>
  <mergeCells count="5">
    <mergeCell ref="A4:C7"/>
    <mergeCell ref="D4:G4"/>
    <mergeCell ref="E5:F5"/>
    <mergeCell ref="E6:F6"/>
    <mergeCell ref="E7:F7"/>
  </mergeCells>
  <dataValidations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A31" xr:uid="{A268239A-5954-4B24-96CB-339B121C9BD1}">
      <formula1>0</formula1>
      <formula2>256</formula2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6BAC-DD7E-4DD6-86C3-C5662D92018A}">
  <dimension ref="A2:G275"/>
  <sheetViews>
    <sheetView topLeftCell="A240" workbookViewId="0">
      <selection activeCell="C240" sqref="C240:D240"/>
    </sheetView>
  </sheetViews>
  <sheetFormatPr baseColWidth="10" defaultRowHeight="14.4" x14ac:dyDescent="0.3"/>
  <cols>
    <col min="1" max="1" width="24.21875" customWidth="1"/>
    <col min="2" max="2" width="17.6640625" customWidth="1"/>
    <col min="3" max="3" width="33" customWidth="1"/>
    <col min="4" max="4" width="29" customWidth="1"/>
    <col min="5" max="6" width="15.21875" customWidth="1"/>
    <col min="7" max="7" width="23.6640625" customWidth="1"/>
  </cols>
  <sheetData>
    <row r="2" spans="1:7" ht="24.6" x14ac:dyDescent="0.3">
      <c r="A2" s="355" t="s">
        <v>0</v>
      </c>
      <c r="B2" s="356"/>
      <c r="C2" s="357"/>
      <c r="D2" s="364" t="s">
        <v>1</v>
      </c>
      <c r="E2" s="365"/>
      <c r="F2" s="365"/>
      <c r="G2" s="366"/>
    </row>
    <row r="3" spans="1:7" ht="21" x14ac:dyDescent="0.4">
      <c r="A3" s="358"/>
      <c r="B3" s="359"/>
      <c r="C3" s="360"/>
      <c r="D3" s="3" t="s">
        <v>2</v>
      </c>
      <c r="E3" s="367" t="s">
        <v>1143</v>
      </c>
      <c r="F3" s="368"/>
      <c r="G3" s="4"/>
    </row>
    <row r="4" spans="1:7" ht="21" x14ac:dyDescent="0.4">
      <c r="A4" s="358"/>
      <c r="B4" s="359"/>
      <c r="C4" s="360"/>
      <c r="D4" s="3" t="s">
        <v>4</v>
      </c>
      <c r="E4" s="369">
        <v>23</v>
      </c>
      <c r="F4" s="368"/>
      <c r="G4" s="4"/>
    </row>
    <row r="5" spans="1:7" ht="30" x14ac:dyDescent="0.3">
      <c r="A5" s="361"/>
      <c r="B5" s="362"/>
      <c r="C5" s="363"/>
      <c r="D5" s="6" t="s">
        <v>5</v>
      </c>
      <c r="E5" s="423" t="s">
        <v>1140</v>
      </c>
      <c r="F5" s="423"/>
      <c r="G5" s="7"/>
    </row>
    <row r="6" spans="1:7" ht="20.399999999999999" x14ac:dyDescent="0.35">
      <c r="A6" s="8" t="s">
        <v>6</v>
      </c>
      <c r="B6" s="9" t="s">
        <v>663</v>
      </c>
      <c r="C6" s="10"/>
      <c r="D6" s="10"/>
      <c r="E6" s="346"/>
      <c r="F6" s="347"/>
      <c r="G6" s="348"/>
    </row>
    <row r="7" spans="1:7" ht="20.399999999999999" x14ac:dyDescent="0.35">
      <c r="A7" s="8" t="s">
        <v>7</v>
      </c>
      <c r="B7" s="12"/>
      <c r="C7" s="13"/>
      <c r="D7" s="13"/>
      <c r="E7" s="349"/>
      <c r="F7" s="350"/>
      <c r="G7" s="351"/>
    </row>
    <row r="8" spans="1:7" ht="20.399999999999999" x14ac:dyDescent="0.35">
      <c r="A8" s="8" t="s">
        <v>8</v>
      </c>
      <c r="B8" s="12" t="s">
        <v>29</v>
      </c>
      <c r="C8" s="13"/>
      <c r="D8" s="13"/>
      <c r="E8" s="352"/>
      <c r="F8" s="353"/>
      <c r="G8" s="354"/>
    </row>
    <row r="9" spans="1:7" ht="20.399999999999999" x14ac:dyDescent="0.35">
      <c r="A9" s="8" t="s">
        <v>9</v>
      </c>
      <c r="B9" s="12" t="s">
        <v>1015</v>
      </c>
      <c r="C9" s="13"/>
      <c r="D9" s="13"/>
      <c r="E9" s="13"/>
      <c r="F9" s="13"/>
      <c r="G9" s="14"/>
    </row>
    <row r="10" spans="1:7" ht="15" x14ac:dyDescent="0.3">
      <c r="A10" s="57" t="s">
        <v>10</v>
      </c>
      <c r="B10" s="57" t="s">
        <v>11</v>
      </c>
      <c r="C10" s="57" t="s">
        <v>12</v>
      </c>
      <c r="D10" s="57" t="s">
        <v>13</v>
      </c>
      <c r="E10" s="57" t="s">
        <v>14</v>
      </c>
      <c r="F10" s="57" t="s">
        <v>15</v>
      </c>
      <c r="G10" s="57" t="s">
        <v>16</v>
      </c>
    </row>
    <row r="11" spans="1:7" ht="31.2" x14ac:dyDescent="0.3">
      <c r="A11" s="15">
        <v>7</v>
      </c>
      <c r="B11" s="16" t="s">
        <v>30</v>
      </c>
      <c r="C11" s="16" t="s">
        <v>1012</v>
      </c>
      <c r="D11" s="123"/>
      <c r="E11" s="18">
        <v>4704</v>
      </c>
      <c r="F11" s="18">
        <f>A11*E11</f>
        <v>32928</v>
      </c>
      <c r="G11" s="20"/>
    </row>
    <row r="12" spans="1:7" ht="15.6" x14ac:dyDescent="0.3">
      <c r="A12" s="21"/>
      <c r="B12" s="22"/>
      <c r="C12" s="22"/>
      <c r="D12" s="58"/>
      <c r="E12" s="24"/>
      <c r="F12" s="24">
        <f t="shared" ref="F12:F25" si="0">A12*E12</f>
        <v>0</v>
      </c>
      <c r="G12" s="20"/>
    </row>
    <row r="13" spans="1:7" ht="15.6" x14ac:dyDescent="0.3">
      <c r="A13" s="21"/>
      <c r="B13" s="22"/>
      <c r="C13" s="22"/>
      <c r="D13" s="58"/>
      <c r="E13" s="24"/>
      <c r="F13" s="24">
        <f t="shared" si="0"/>
        <v>0</v>
      </c>
      <c r="G13" s="20"/>
    </row>
    <row r="14" spans="1:7" ht="15.6" x14ac:dyDescent="0.3">
      <c r="A14" s="21"/>
      <c r="B14" s="59"/>
      <c r="C14" s="59"/>
      <c r="D14" s="58"/>
      <c r="E14" s="24"/>
      <c r="F14" s="24">
        <f t="shared" si="0"/>
        <v>0</v>
      </c>
      <c r="G14" s="26"/>
    </row>
    <row r="15" spans="1:7" ht="15.6" x14ac:dyDescent="0.3">
      <c r="A15" s="21"/>
      <c r="B15" s="59"/>
      <c r="C15" s="59"/>
      <c r="D15" s="58"/>
      <c r="E15" s="24"/>
      <c r="F15" s="24">
        <f t="shared" si="0"/>
        <v>0</v>
      </c>
      <c r="G15" s="26"/>
    </row>
    <row r="16" spans="1:7" ht="15.6" x14ac:dyDescent="0.3">
      <c r="A16" s="21"/>
      <c r="B16" s="59"/>
      <c r="C16" s="59"/>
      <c r="D16" s="58"/>
      <c r="E16" s="24"/>
      <c r="F16" s="24">
        <f t="shared" si="0"/>
        <v>0</v>
      </c>
      <c r="G16" s="26"/>
    </row>
    <row r="17" spans="1:7" ht="15.6" x14ac:dyDescent="0.3">
      <c r="A17" s="21"/>
      <c r="B17" s="59"/>
      <c r="C17" s="59"/>
      <c r="D17" s="58"/>
      <c r="E17" s="24"/>
      <c r="F17" s="24">
        <f t="shared" si="0"/>
        <v>0</v>
      </c>
      <c r="G17" s="26"/>
    </row>
    <row r="18" spans="1:7" ht="15.6" x14ac:dyDescent="0.3">
      <c r="A18" s="27"/>
      <c r="B18" s="59"/>
      <c r="C18" s="59"/>
      <c r="D18" s="58"/>
      <c r="E18" s="24"/>
      <c r="F18" s="24">
        <f t="shared" si="0"/>
        <v>0</v>
      </c>
      <c r="G18" s="26"/>
    </row>
    <row r="19" spans="1:7" ht="15.6" x14ac:dyDescent="0.3">
      <c r="A19" s="27"/>
      <c r="B19" s="59"/>
      <c r="C19" s="59"/>
      <c r="D19" s="65"/>
      <c r="E19" s="24"/>
      <c r="F19" s="24">
        <f t="shared" si="0"/>
        <v>0</v>
      </c>
      <c r="G19" s="26"/>
    </row>
    <row r="20" spans="1:7" ht="15.6" x14ac:dyDescent="0.3">
      <c r="A20" s="27"/>
      <c r="B20" s="22"/>
      <c r="C20" s="22"/>
      <c r="D20" s="23"/>
      <c r="E20" s="24"/>
      <c r="F20" s="24">
        <f t="shared" si="0"/>
        <v>0</v>
      </c>
      <c r="G20" s="26"/>
    </row>
    <row r="21" spans="1:7" ht="15.6" x14ac:dyDescent="0.3">
      <c r="A21" s="27"/>
      <c r="B21" s="22"/>
      <c r="C21" s="22"/>
      <c r="D21" s="23"/>
      <c r="E21" s="24"/>
      <c r="F21" s="24">
        <f t="shared" si="0"/>
        <v>0</v>
      </c>
      <c r="G21" s="26"/>
    </row>
    <row r="22" spans="1:7" ht="15.6" x14ac:dyDescent="0.3">
      <c r="A22" s="27"/>
      <c r="B22" s="22"/>
      <c r="C22" s="22"/>
      <c r="D22" s="23"/>
      <c r="E22" s="24"/>
      <c r="F22" s="24">
        <f t="shared" si="0"/>
        <v>0</v>
      </c>
      <c r="G22" s="26"/>
    </row>
    <row r="23" spans="1:7" ht="15.6" x14ac:dyDescent="0.3">
      <c r="A23" s="27"/>
      <c r="B23" s="22"/>
      <c r="C23" s="22"/>
      <c r="D23" s="23"/>
      <c r="E23" s="24"/>
      <c r="F23" s="24">
        <f t="shared" si="0"/>
        <v>0</v>
      </c>
      <c r="G23" s="26"/>
    </row>
    <row r="24" spans="1:7" ht="15.6" x14ac:dyDescent="0.3">
      <c r="A24" s="27"/>
      <c r="B24" s="22"/>
      <c r="C24" s="22"/>
      <c r="D24" s="23"/>
      <c r="E24" s="24"/>
      <c r="F24" s="24">
        <f t="shared" si="0"/>
        <v>0</v>
      </c>
      <c r="G24" s="26"/>
    </row>
    <row r="25" spans="1:7" ht="15.6" x14ac:dyDescent="0.3">
      <c r="A25" s="28"/>
      <c r="B25" s="29"/>
      <c r="C25" s="29"/>
      <c r="D25" s="30"/>
      <c r="E25" s="31"/>
      <c r="F25" s="31">
        <f t="shared" si="0"/>
        <v>0</v>
      </c>
      <c r="G25" s="33"/>
    </row>
    <row r="26" spans="1:7" ht="17.399999999999999" x14ac:dyDescent="0.3">
      <c r="A26" s="34"/>
      <c r="B26" s="35"/>
      <c r="C26" s="36" t="s">
        <v>17</v>
      </c>
      <c r="D26" s="36"/>
      <c r="E26" s="37"/>
      <c r="F26" s="38">
        <f>SUM(F11:F24)</f>
        <v>32928</v>
      </c>
      <c r="G26" s="39"/>
    </row>
    <row r="27" spans="1:7" ht="17.399999999999999" x14ac:dyDescent="0.3">
      <c r="A27" s="40"/>
      <c r="B27" s="41"/>
      <c r="C27" s="42" t="s">
        <v>18</v>
      </c>
      <c r="D27" s="42"/>
      <c r="E27" s="43"/>
      <c r="F27" s="44">
        <f>F26*0.16</f>
        <v>5268.4800000000005</v>
      </c>
      <c r="G27" s="45"/>
    </row>
    <row r="28" spans="1:7" ht="17.399999999999999" x14ac:dyDescent="0.3">
      <c r="A28" s="40"/>
      <c r="B28" s="41"/>
      <c r="C28" s="46" t="s">
        <v>19</v>
      </c>
      <c r="D28" s="46"/>
      <c r="E28" s="47"/>
      <c r="F28" s="48">
        <f>F26+F27</f>
        <v>38196.480000000003</v>
      </c>
      <c r="G28" s="49"/>
    </row>
    <row r="29" spans="1:7" ht="15.6" x14ac:dyDescent="0.3">
      <c r="A29" s="50" t="s">
        <v>20</v>
      </c>
      <c r="B29" s="51"/>
      <c r="C29" s="51" t="s">
        <v>21</v>
      </c>
      <c r="D29" s="51"/>
      <c r="E29" s="51" t="s">
        <v>22</v>
      </c>
      <c r="F29" s="51"/>
      <c r="G29" s="52"/>
    </row>
    <row r="30" spans="1:7" ht="15.6" x14ac:dyDescent="0.3">
      <c r="A30" s="63" t="s">
        <v>614</v>
      </c>
      <c r="B30" s="53"/>
      <c r="C30" s="53" t="s">
        <v>23</v>
      </c>
      <c r="D30" s="53"/>
      <c r="E30" s="53" t="s">
        <v>653</v>
      </c>
      <c r="F30" s="53"/>
      <c r="G30" s="54"/>
    </row>
    <row r="33" spans="1:7" ht="21" x14ac:dyDescent="0.4">
      <c r="A33" s="1"/>
      <c r="B33" s="382" t="s">
        <v>0</v>
      </c>
      <c r="C33" s="383"/>
      <c r="D33" s="388" t="s">
        <v>1</v>
      </c>
      <c r="E33" s="389"/>
      <c r="F33" s="389"/>
      <c r="G33" s="390"/>
    </row>
    <row r="34" spans="1:7" ht="21" x14ac:dyDescent="0.4">
      <c r="A34" s="2"/>
      <c r="B34" s="384"/>
      <c r="C34" s="385"/>
      <c r="D34" s="391" t="s">
        <v>2</v>
      </c>
      <c r="E34" s="392"/>
      <c r="F34" s="367" t="s">
        <v>1135</v>
      </c>
      <c r="G34" s="393"/>
    </row>
    <row r="35" spans="1:7" ht="21" x14ac:dyDescent="0.4">
      <c r="A35" s="2"/>
      <c r="B35" s="384"/>
      <c r="C35" s="385"/>
      <c r="D35" s="204" t="s">
        <v>419</v>
      </c>
      <c r="E35" s="205"/>
      <c r="F35" s="195">
        <v>22</v>
      </c>
      <c r="G35" s="4"/>
    </row>
    <row r="36" spans="1:7" ht="21" x14ac:dyDescent="0.4">
      <c r="A36" s="5"/>
      <c r="B36" s="386"/>
      <c r="C36" s="387"/>
      <c r="D36" s="394" t="s">
        <v>5</v>
      </c>
      <c r="E36" s="395"/>
      <c r="F36" s="396">
        <v>228</v>
      </c>
      <c r="G36" s="397"/>
    </row>
    <row r="37" spans="1:7" ht="20.399999999999999" x14ac:dyDescent="0.35">
      <c r="A37" s="8" t="s">
        <v>6</v>
      </c>
      <c r="B37" s="9" t="s">
        <v>663</v>
      </c>
      <c r="C37" s="10"/>
      <c r="D37" s="10"/>
      <c r="E37" s="374" t="s">
        <v>495</v>
      </c>
      <c r="F37" s="374"/>
      <c r="G37" s="375"/>
    </row>
    <row r="38" spans="1:7" ht="20.399999999999999" x14ac:dyDescent="0.35">
      <c r="A38" s="8" t="s">
        <v>1138</v>
      </c>
      <c r="B38" s="376" t="s">
        <v>1137</v>
      </c>
      <c r="C38" s="377"/>
      <c r="D38" s="377"/>
      <c r="E38" s="377"/>
      <c r="F38" s="377"/>
      <c r="G38" s="378"/>
    </row>
    <row r="39" spans="1:7" ht="20.399999999999999" x14ac:dyDescent="0.35">
      <c r="A39" s="8" t="s">
        <v>8</v>
      </c>
      <c r="B39" s="376" t="s">
        <v>972</v>
      </c>
      <c r="C39" s="377"/>
      <c r="D39" s="377"/>
      <c r="E39" s="377"/>
      <c r="F39" s="377"/>
      <c r="G39" s="378"/>
    </row>
    <row r="40" spans="1:7" ht="20.399999999999999" x14ac:dyDescent="0.35">
      <c r="A40" s="8" t="s">
        <v>9</v>
      </c>
      <c r="B40" s="376" t="s">
        <v>83</v>
      </c>
      <c r="C40" s="377"/>
      <c r="D40" s="377"/>
      <c r="E40" s="377"/>
      <c r="F40" s="377"/>
      <c r="G40" s="378"/>
    </row>
    <row r="41" spans="1:7" ht="15" x14ac:dyDescent="0.3">
      <c r="A41" s="57" t="s">
        <v>10</v>
      </c>
      <c r="B41" s="57" t="s">
        <v>11</v>
      </c>
      <c r="C41" s="57" t="s">
        <v>12</v>
      </c>
      <c r="D41" s="57" t="s">
        <v>13</v>
      </c>
      <c r="E41" s="57" t="s">
        <v>14</v>
      </c>
      <c r="F41" s="57" t="s">
        <v>15</v>
      </c>
      <c r="G41" s="57" t="s">
        <v>16</v>
      </c>
    </row>
    <row r="42" spans="1:7" ht="15.6" x14ac:dyDescent="0.3">
      <c r="A42" s="20"/>
      <c r="B42" s="20"/>
      <c r="C42" s="241"/>
      <c r="D42" s="61"/>
      <c r="E42" s="167"/>
      <c r="F42" s="167">
        <f t="shared" ref="F42:F54" si="1">A42*E42</f>
        <v>0</v>
      </c>
      <c r="G42" s="26"/>
    </row>
    <row r="43" spans="1:7" ht="15.6" x14ac:dyDescent="0.3">
      <c r="A43" s="20"/>
      <c r="B43" s="20"/>
      <c r="C43" s="241"/>
      <c r="D43" s="61"/>
      <c r="E43" s="167"/>
      <c r="F43" s="167">
        <f t="shared" si="1"/>
        <v>0</v>
      </c>
      <c r="G43" s="26"/>
    </row>
    <row r="44" spans="1:7" ht="41.4" x14ac:dyDescent="0.3">
      <c r="A44" s="20">
        <v>26</v>
      </c>
      <c r="B44" s="20" t="s">
        <v>30</v>
      </c>
      <c r="C44" s="313" t="s">
        <v>965</v>
      </c>
      <c r="D44" s="20" t="s">
        <v>966</v>
      </c>
      <c r="E44" s="167">
        <v>192.6</v>
      </c>
      <c r="F44" s="167">
        <f t="shared" si="1"/>
        <v>5007.5999999999995</v>
      </c>
      <c r="G44" s="26"/>
    </row>
    <row r="45" spans="1:7" ht="41.4" x14ac:dyDescent="0.3">
      <c r="A45" s="20">
        <v>20</v>
      </c>
      <c r="B45" s="20" t="s">
        <v>30</v>
      </c>
      <c r="C45" s="313" t="s">
        <v>967</v>
      </c>
      <c r="D45" s="20" t="s">
        <v>968</v>
      </c>
      <c r="E45" s="167">
        <v>198.5</v>
      </c>
      <c r="F45" s="167">
        <f t="shared" si="1"/>
        <v>3970</v>
      </c>
      <c r="G45" s="26"/>
    </row>
    <row r="46" spans="1:7" x14ac:dyDescent="0.3">
      <c r="A46" s="20"/>
      <c r="B46" s="20"/>
      <c r="C46" s="241"/>
      <c r="D46" s="20"/>
      <c r="E46" s="167"/>
      <c r="F46" s="167">
        <f t="shared" si="1"/>
        <v>0</v>
      </c>
      <c r="G46" s="26"/>
    </row>
    <row r="47" spans="1:7" x14ac:dyDescent="0.3">
      <c r="A47" s="20"/>
      <c r="B47" s="20"/>
      <c r="C47" s="241"/>
      <c r="D47" s="20"/>
      <c r="E47" s="167"/>
      <c r="F47" s="167">
        <f t="shared" si="1"/>
        <v>0</v>
      </c>
      <c r="G47" s="26"/>
    </row>
    <row r="48" spans="1:7" x14ac:dyDescent="0.3">
      <c r="A48" s="20"/>
      <c r="B48" s="20"/>
      <c r="C48" s="241"/>
      <c r="D48" s="20"/>
      <c r="E48" s="167"/>
      <c r="F48" s="167">
        <f t="shared" si="1"/>
        <v>0</v>
      </c>
      <c r="G48" s="26"/>
    </row>
    <row r="49" spans="1:7" x14ac:dyDescent="0.3">
      <c r="A49" s="20"/>
      <c r="B49" s="20"/>
      <c r="C49" s="241"/>
      <c r="D49" s="26"/>
      <c r="E49" s="167"/>
      <c r="F49" s="167">
        <f t="shared" si="1"/>
        <v>0</v>
      </c>
      <c r="G49" s="26"/>
    </row>
    <row r="50" spans="1:7" x14ac:dyDescent="0.3">
      <c r="A50" s="20"/>
      <c r="B50" s="20"/>
      <c r="C50" s="241"/>
      <c r="D50" s="26"/>
      <c r="E50" s="167"/>
      <c r="F50" s="167">
        <f t="shared" si="1"/>
        <v>0</v>
      </c>
      <c r="G50" s="26"/>
    </row>
    <row r="51" spans="1:7" x14ac:dyDescent="0.3">
      <c r="A51" s="20"/>
      <c r="B51" s="20"/>
      <c r="C51" s="241"/>
      <c r="D51" s="26"/>
      <c r="E51" s="167"/>
      <c r="F51" s="167">
        <f t="shared" si="1"/>
        <v>0</v>
      </c>
      <c r="G51" s="26"/>
    </row>
    <row r="52" spans="1:7" x14ac:dyDescent="0.3">
      <c r="A52" s="20"/>
      <c r="B52" s="20"/>
      <c r="C52" s="142"/>
      <c r="D52" s="26"/>
      <c r="E52" s="167"/>
      <c r="F52" s="167">
        <f t="shared" si="1"/>
        <v>0</v>
      </c>
      <c r="G52" s="26"/>
    </row>
    <row r="53" spans="1:7" x14ac:dyDescent="0.3">
      <c r="A53" s="20"/>
      <c r="B53" s="20"/>
      <c r="C53" s="20"/>
      <c r="D53" s="26"/>
      <c r="E53" s="167"/>
      <c r="F53" s="167">
        <f t="shared" si="1"/>
        <v>0</v>
      </c>
      <c r="G53" s="26"/>
    </row>
    <row r="54" spans="1:7" x14ac:dyDescent="0.3">
      <c r="A54" s="207"/>
      <c r="B54" s="207"/>
      <c r="C54" s="207"/>
      <c r="D54" s="33"/>
      <c r="E54" s="173"/>
      <c r="F54" s="173">
        <f t="shared" si="1"/>
        <v>0</v>
      </c>
      <c r="G54" s="33"/>
    </row>
    <row r="55" spans="1:7" ht="15.6" x14ac:dyDescent="0.3">
      <c r="A55" s="174"/>
      <c r="B55" s="175"/>
      <c r="C55" s="208" t="s">
        <v>17</v>
      </c>
      <c r="D55" s="35"/>
      <c r="E55" s="209"/>
      <c r="F55" s="209">
        <f>SUM(F42:F53)</f>
        <v>8977.5999999999985</v>
      </c>
      <c r="G55" s="178"/>
    </row>
    <row r="56" spans="1:7" ht="15.6" x14ac:dyDescent="0.3">
      <c r="A56" s="179"/>
      <c r="B56" s="55"/>
      <c r="C56" s="210" t="s">
        <v>18</v>
      </c>
      <c r="D56" s="41"/>
      <c r="E56" s="211"/>
      <c r="F56" s="211">
        <f>F55*0.16</f>
        <v>1436.4159999999997</v>
      </c>
      <c r="G56" s="182"/>
    </row>
    <row r="57" spans="1:7" ht="15.6" x14ac:dyDescent="0.3">
      <c r="A57" s="179"/>
      <c r="B57" s="55"/>
      <c r="C57" s="212" t="s">
        <v>19</v>
      </c>
      <c r="D57" s="213"/>
      <c r="E57" s="214"/>
      <c r="F57" s="214">
        <f>F55+F56</f>
        <v>10414.015999999998</v>
      </c>
      <c r="G57" s="187"/>
    </row>
    <row r="58" spans="1:7" x14ac:dyDescent="0.3">
      <c r="A58" s="379" t="s">
        <v>20</v>
      </c>
      <c r="B58" s="380"/>
      <c r="C58" s="190" t="s">
        <v>21</v>
      </c>
      <c r="D58" s="190"/>
      <c r="E58" s="380" t="s">
        <v>22</v>
      </c>
      <c r="F58" s="380"/>
      <c r="G58" s="381"/>
    </row>
    <row r="59" spans="1:7" x14ac:dyDescent="0.3">
      <c r="A59" s="371" t="s">
        <v>614</v>
      </c>
      <c r="B59" s="372"/>
      <c r="C59" s="193" t="s">
        <v>23</v>
      </c>
      <c r="D59" s="193"/>
      <c r="E59" s="372" t="s">
        <v>921</v>
      </c>
      <c r="F59" s="372"/>
      <c r="G59" s="373"/>
    </row>
    <row r="60" spans="1:7" x14ac:dyDescent="0.3">
      <c r="A60" s="55"/>
      <c r="B60" s="55"/>
      <c r="C60" s="55"/>
      <c r="D60" s="55"/>
      <c r="E60" s="55"/>
      <c r="F60" s="55"/>
      <c r="G60" s="55"/>
    </row>
    <row r="64" spans="1:7" ht="24.6" x14ac:dyDescent="0.3">
      <c r="A64" s="355" t="s">
        <v>0</v>
      </c>
      <c r="B64" s="356"/>
      <c r="C64" s="357"/>
      <c r="D64" s="364" t="s">
        <v>1</v>
      </c>
      <c r="E64" s="365"/>
      <c r="F64" s="365"/>
      <c r="G64" s="366"/>
    </row>
    <row r="65" spans="1:7" ht="21" x14ac:dyDescent="0.4">
      <c r="A65" s="358"/>
      <c r="B65" s="359"/>
      <c r="C65" s="360"/>
      <c r="D65" s="3" t="s">
        <v>2</v>
      </c>
      <c r="E65" s="367" t="s">
        <v>1084</v>
      </c>
      <c r="F65" s="368"/>
      <c r="G65" s="4"/>
    </row>
    <row r="66" spans="1:7" ht="21" x14ac:dyDescent="0.4">
      <c r="A66" s="358"/>
      <c r="B66" s="359"/>
      <c r="C66" s="360"/>
      <c r="D66" s="3" t="s">
        <v>4</v>
      </c>
      <c r="E66" s="369">
        <v>20</v>
      </c>
      <c r="F66" s="368"/>
      <c r="G66" s="4"/>
    </row>
    <row r="67" spans="1:7" ht="30" x14ac:dyDescent="0.3">
      <c r="A67" s="361"/>
      <c r="B67" s="362"/>
      <c r="C67" s="363"/>
      <c r="D67" s="6" t="s">
        <v>5</v>
      </c>
      <c r="E67" s="370">
        <v>229</v>
      </c>
      <c r="F67" s="370"/>
      <c r="G67" s="7"/>
    </row>
    <row r="68" spans="1:7" ht="20.399999999999999" x14ac:dyDescent="0.35">
      <c r="A68" s="8" t="s">
        <v>6</v>
      </c>
      <c r="B68" s="9" t="s">
        <v>663</v>
      </c>
      <c r="C68" s="10"/>
      <c r="D68" s="10"/>
      <c r="E68" s="324"/>
      <c r="F68" s="325"/>
      <c r="G68" s="326"/>
    </row>
    <row r="69" spans="1:7" ht="20.399999999999999" x14ac:dyDescent="0.35">
      <c r="A69" s="8" t="s">
        <v>7</v>
      </c>
      <c r="B69" s="12"/>
      <c r="C69" s="13"/>
      <c r="D69" s="13"/>
      <c r="E69" s="327"/>
      <c r="F69" s="328"/>
      <c r="G69" s="329"/>
    </row>
    <row r="70" spans="1:7" ht="20.399999999999999" x14ac:dyDescent="0.35">
      <c r="A70" s="8" t="s">
        <v>8</v>
      </c>
      <c r="B70" s="12" t="s">
        <v>29</v>
      </c>
      <c r="C70" s="13"/>
      <c r="D70" s="13"/>
      <c r="E70" s="330"/>
      <c r="F70" s="331"/>
      <c r="G70" s="332"/>
    </row>
    <row r="71" spans="1:7" ht="20.399999999999999" x14ac:dyDescent="0.35">
      <c r="A71" s="8" t="s">
        <v>9</v>
      </c>
      <c r="B71" s="12" t="s">
        <v>91</v>
      </c>
      <c r="C71" s="13"/>
      <c r="D71" s="13"/>
      <c r="E71" s="13"/>
      <c r="F71" s="13"/>
      <c r="G71" s="14"/>
    </row>
    <row r="72" spans="1:7" ht="15" x14ac:dyDescent="0.3">
      <c r="A72" s="57" t="s">
        <v>10</v>
      </c>
      <c r="B72" s="57" t="s">
        <v>11</v>
      </c>
      <c r="C72" s="57" t="s">
        <v>12</v>
      </c>
      <c r="D72" s="57" t="s">
        <v>13</v>
      </c>
      <c r="E72" s="57" t="s">
        <v>14</v>
      </c>
      <c r="F72" s="57" t="s">
        <v>15</v>
      </c>
      <c r="G72" s="57" t="s">
        <v>16</v>
      </c>
    </row>
    <row r="73" spans="1:7" ht="15.6" x14ac:dyDescent="0.3">
      <c r="A73" s="15"/>
      <c r="B73" s="16"/>
      <c r="C73" s="16"/>
      <c r="D73" s="123"/>
      <c r="E73" s="18"/>
      <c r="F73" s="18">
        <f>A73*E73</f>
        <v>0</v>
      </c>
      <c r="G73" s="20"/>
    </row>
    <row r="74" spans="1:7" ht="15.6" x14ac:dyDescent="0.3">
      <c r="A74" s="21">
        <v>1</v>
      </c>
      <c r="B74" s="22" t="s">
        <v>666</v>
      </c>
      <c r="C74" s="22" t="s">
        <v>94</v>
      </c>
      <c r="D74" s="58">
        <v>420860</v>
      </c>
      <c r="E74" s="24">
        <v>303.52</v>
      </c>
      <c r="F74" s="24">
        <f t="shared" ref="F74:F87" si="2">A74*E74</f>
        <v>303.52</v>
      </c>
      <c r="G74" s="20"/>
    </row>
    <row r="75" spans="1:7" ht="15.6" x14ac:dyDescent="0.3">
      <c r="A75" s="21">
        <v>12</v>
      </c>
      <c r="B75" s="22" t="s">
        <v>100</v>
      </c>
      <c r="C75" s="22" t="s">
        <v>1053</v>
      </c>
      <c r="D75" s="58">
        <v>254801</v>
      </c>
      <c r="E75" s="24">
        <v>105.65</v>
      </c>
      <c r="F75" s="24">
        <f t="shared" si="2"/>
        <v>1267.8000000000002</v>
      </c>
      <c r="G75" s="20"/>
    </row>
    <row r="76" spans="1:7" ht="15.6" x14ac:dyDescent="0.3">
      <c r="A76" s="21">
        <v>5</v>
      </c>
      <c r="B76" s="59" t="s">
        <v>100</v>
      </c>
      <c r="C76" s="59" t="s">
        <v>95</v>
      </c>
      <c r="D76" s="58">
        <v>267550</v>
      </c>
      <c r="E76" s="24">
        <v>13.1</v>
      </c>
      <c r="F76" s="24">
        <f t="shared" si="2"/>
        <v>65.5</v>
      </c>
      <c r="G76" s="26"/>
    </row>
    <row r="77" spans="1:7" ht="31.2" x14ac:dyDescent="0.3">
      <c r="A77" s="21">
        <v>12</v>
      </c>
      <c r="B77" s="59" t="s">
        <v>100</v>
      </c>
      <c r="C77" s="59" t="s">
        <v>470</v>
      </c>
      <c r="D77" s="58">
        <v>828364</v>
      </c>
      <c r="E77" s="24">
        <v>65.52</v>
      </c>
      <c r="F77" s="24">
        <f t="shared" si="2"/>
        <v>786.24</v>
      </c>
      <c r="G77" s="26"/>
    </row>
    <row r="78" spans="1:7" ht="15.6" x14ac:dyDescent="0.3">
      <c r="A78" s="21">
        <v>10</v>
      </c>
      <c r="B78" s="59" t="s">
        <v>602</v>
      </c>
      <c r="C78" s="59" t="s">
        <v>1142</v>
      </c>
      <c r="D78" s="58">
        <v>462843</v>
      </c>
      <c r="E78" s="24">
        <v>21.81</v>
      </c>
      <c r="F78" s="24">
        <f t="shared" si="2"/>
        <v>218.1</v>
      </c>
      <c r="G78" s="26"/>
    </row>
    <row r="79" spans="1:7" ht="15.6" x14ac:dyDescent="0.3">
      <c r="A79" s="21"/>
      <c r="B79" s="59"/>
      <c r="C79" s="59"/>
      <c r="D79" s="58"/>
      <c r="E79" s="24"/>
      <c r="F79" s="24">
        <f t="shared" si="2"/>
        <v>0</v>
      </c>
      <c r="G79" s="26"/>
    </row>
    <row r="80" spans="1:7" ht="15.6" x14ac:dyDescent="0.3">
      <c r="A80" s="27"/>
      <c r="B80" s="59"/>
      <c r="C80" s="59"/>
      <c r="D80" s="58"/>
      <c r="E80" s="24"/>
      <c r="F80" s="24">
        <f t="shared" si="2"/>
        <v>0</v>
      </c>
      <c r="G80" s="26"/>
    </row>
    <row r="81" spans="1:7" ht="15.6" x14ac:dyDescent="0.3">
      <c r="A81" s="27"/>
      <c r="B81" s="59"/>
      <c r="C81" s="59"/>
      <c r="D81" s="65"/>
      <c r="E81" s="24"/>
      <c r="F81" s="24">
        <f t="shared" si="2"/>
        <v>0</v>
      </c>
      <c r="G81" s="26"/>
    </row>
    <row r="82" spans="1:7" ht="15.6" x14ac:dyDescent="0.3">
      <c r="A82" s="27"/>
      <c r="B82" s="22"/>
      <c r="C82" s="22"/>
      <c r="D82" s="23"/>
      <c r="E82" s="24"/>
      <c r="F82" s="24">
        <f t="shared" si="2"/>
        <v>0</v>
      </c>
      <c r="G82" s="26"/>
    </row>
    <row r="83" spans="1:7" ht="15.6" x14ac:dyDescent="0.3">
      <c r="A83" s="27"/>
      <c r="B83" s="22"/>
      <c r="C83" s="22"/>
      <c r="D83" s="23"/>
      <c r="E83" s="24"/>
      <c r="F83" s="24">
        <f t="shared" si="2"/>
        <v>0</v>
      </c>
      <c r="G83" s="26"/>
    </row>
    <row r="84" spans="1:7" ht="15.6" x14ac:dyDescent="0.3">
      <c r="A84" s="27"/>
      <c r="B84" s="22"/>
      <c r="C84" s="22"/>
      <c r="D84" s="23"/>
      <c r="E84" s="24"/>
      <c r="F84" s="24">
        <f t="shared" si="2"/>
        <v>0</v>
      </c>
      <c r="G84" s="26"/>
    </row>
    <row r="85" spans="1:7" ht="15.6" x14ac:dyDescent="0.3">
      <c r="A85" s="27"/>
      <c r="B85" s="22"/>
      <c r="C85" s="22"/>
      <c r="D85" s="23"/>
      <c r="E85" s="24"/>
      <c r="F85" s="24">
        <f t="shared" si="2"/>
        <v>0</v>
      </c>
      <c r="G85" s="26"/>
    </row>
    <row r="86" spans="1:7" ht="15.6" x14ac:dyDescent="0.3">
      <c r="A86" s="27"/>
      <c r="B86" s="22"/>
      <c r="C86" s="22"/>
      <c r="D86" s="23"/>
      <c r="E86" s="24"/>
      <c r="F86" s="24">
        <f t="shared" si="2"/>
        <v>0</v>
      </c>
      <c r="G86" s="26"/>
    </row>
    <row r="87" spans="1:7" ht="15.6" x14ac:dyDescent="0.3">
      <c r="A87" s="28"/>
      <c r="B87" s="29"/>
      <c r="C87" s="29"/>
      <c r="D87" s="30"/>
      <c r="E87" s="31"/>
      <c r="F87" s="31">
        <f t="shared" si="2"/>
        <v>0</v>
      </c>
      <c r="G87" s="33"/>
    </row>
    <row r="88" spans="1:7" ht="17.399999999999999" x14ac:dyDescent="0.3">
      <c r="A88" s="34"/>
      <c r="B88" s="35"/>
      <c r="C88" s="36" t="s">
        <v>17</v>
      </c>
      <c r="D88" s="36"/>
      <c r="E88" s="37"/>
      <c r="F88" s="38">
        <f>SUM(F73:F86)</f>
        <v>2641.1600000000003</v>
      </c>
      <c r="G88" s="39"/>
    </row>
    <row r="89" spans="1:7" ht="17.399999999999999" x14ac:dyDescent="0.3">
      <c r="A89" s="40"/>
      <c r="B89" s="41"/>
      <c r="C89" s="42" t="s">
        <v>18</v>
      </c>
      <c r="D89" s="42"/>
      <c r="E89" s="43"/>
      <c r="F89" s="44">
        <f>F88*0.16</f>
        <v>422.58560000000006</v>
      </c>
      <c r="G89" s="45"/>
    </row>
    <row r="90" spans="1:7" ht="17.399999999999999" x14ac:dyDescent="0.3">
      <c r="A90" s="40"/>
      <c r="B90" s="41"/>
      <c r="C90" s="46" t="s">
        <v>19</v>
      </c>
      <c r="D90" s="46"/>
      <c r="E90" s="47"/>
      <c r="F90" s="48">
        <f>F88+F89</f>
        <v>3063.7456000000002</v>
      </c>
      <c r="G90" s="49"/>
    </row>
    <row r="91" spans="1:7" ht="15.6" x14ac:dyDescent="0.3">
      <c r="A91" s="50" t="s">
        <v>20</v>
      </c>
      <c r="B91" s="51"/>
      <c r="C91" s="51" t="s">
        <v>21</v>
      </c>
      <c r="D91" s="51"/>
      <c r="E91" s="51" t="s">
        <v>22</v>
      </c>
      <c r="F91" s="51"/>
      <c r="G91" s="52"/>
    </row>
    <row r="92" spans="1:7" ht="15.6" x14ac:dyDescent="0.3">
      <c r="A92" s="63" t="s">
        <v>614</v>
      </c>
      <c r="B92" s="53"/>
      <c r="C92" s="53" t="s">
        <v>23</v>
      </c>
      <c r="D92" s="53"/>
      <c r="E92" s="53" t="s">
        <v>653</v>
      </c>
      <c r="F92" s="53"/>
      <c r="G92" s="54"/>
    </row>
    <row r="95" spans="1:7" ht="24.6" x14ac:dyDescent="0.3">
      <c r="A95" s="355" t="s">
        <v>0</v>
      </c>
      <c r="B95" s="356"/>
      <c r="C95" s="357"/>
      <c r="D95" s="364" t="s">
        <v>1</v>
      </c>
      <c r="E95" s="365"/>
      <c r="F95" s="365"/>
      <c r="G95" s="366"/>
    </row>
    <row r="96" spans="1:7" ht="21" x14ac:dyDescent="0.4">
      <c r="A96" s="358"/>
      <c r="B96" s="359"/>
      <c r="C96" s="360"/>
      <c r="D96" s="3" t="s">
        <v>2</v>
      </c>
      <c r="E96" s="367" t="s">
        <v>1143</v>
      </c>
      <c r="F96" s="368"/>
      <c r="G96" s="4"/>
    </row>
    <row r="97" spans="1:7" ht="21" x14ac:dyDescent="0.4">
      <c r="A97" s="358"/>
      <c r="B97" s="359"/>
      <c r="C97" s="360"/>
      <c r="D97" s="3" t="s">
        <v>4</v>
      </c>
      <c r="E97" s="369">
        <v>23</v>
      </c>
      <c r="F97" s="368"/>
      <c r="G97" s="4"/>
    </row>
    <row r="98" spans="1:7" ht="30" x14ac:dyDescent="0.3">
      <c r="A98" s="361"/>
      <c r="B98" s="362"/>
      <c r="C98" s="363"/>
      <c r="D98" s="6" t="s">
        <v>5</v>
      </c>
      <c r="E98" s="370" t="s">
        <v>1145</v>
      </c>
      <c r="F98" s="370"/>
      <c r="G98" s="7"/>
    </row>
    <row r="99" spans="1:7" ht="20.399999999999999" x14ac:dyDescent="0.35">
      <c r="A99" s="8" t="s">
        <v>6</v>
      </c>
      <c r="B99" s="9" t="s">
        <v>663</v>
      </c>
      <c r="C99" s="10"/>
      <c r="D99" s="10"/>
      <c r="E99" s="346"/>
      <c r="F99" s="347"/>
      <c r="G99" s="348"/>
    </row>
    <row r="100" spans="1:7" ht="20.399999999999999" x14ac:dyDescent="0.35">
      <c r="A100" s="8" t="s">
        <v>7</v>
      </c>
      <c r="B100" s="12"/>
      <c r="C100" s="13"/>
      <c r="D100" s="13"/>
      <c r="E100" s="349"/>
      <c r="F100" s="350"/>
      <c r="G100" s="351"/>
    </row>
    <row r="101" spans="1:7" ht="20.399999999999999" x14ac:dyDescent="0.35">
      <c r="A101" s="8" t="s">
        <v>8</v>
      </c>
      <c r="B101" s="12" t="s">
        <v>29</v>
      </c>
      <c r="C101" s="13"/>
      <c r="D101" s="13"/>
      <c r="E101" s="352"/>
      <c r="F101" s="353"/>
      <c r="G101" s="354"/>
    </row>
    <row r="102" spans="1:7" ht="20.399999999999999" x14ac:dyDescent="0.35">
      <c r="A102" s="8" t="s">
        <v>9</v>
      </c>
      <c r="B102" s="12" t="s">
        <v>320</v>
      </c>
      <c r="C102" s="13"/>
      <c r="D102" s="13"/>
      <c r="E102" s="13"/>
      <c r="F102" s="13"/>
      <c r="G102" s="14"/>
    </row>
    <row r="103" spans="1:7" ht="15" x14ac:dyDescent="0.3">
      <c r="A103" s="57" t="s">
        <v>10</v>
      </c>
      <c r="B103" s="57" t="s">
        <v>11</v>
      </c>
      <c r="C103" s="57" t="s">
        <v>12</v>
      </c>
      <c r="D103" s="57" t="s">
        <v>13</v>
      </c>
      <c r="E103" s="57" t="s">
        <v>14</v>
      </c>
      <c r="F103" s="57" t="s">
        <v>15</v>
      </c>
      <c r="G103" s="57" t="s">
        <v>16</v>
      </c>
    </row>
    <row r="104" spans="1:7" ht="15.6" x14ac:dyDescent="0.3">
      <c r="A104" s="15">
        <v>10</v>
      </c>
      <c r="B104" s="16" t="s">
        <v>340</v>
      </c>
      <c r="C104" s="16" t="s">
        <v>1050</v>
      </c>
      <c r="D104" s="123"/>
      <c r="E104" s="18">
        <v>168.54</v>
      </c>
      <c r="F104" s="18">
        <f>A104*E104</f>
        <v>1685.3999999999999</v>
      </c>
      <c r="G104" s="20"/>
    </row>
    <row r="105" spans="1:7" ht="15.6" x14ac:dyDescent="0.3">
      <c r="A105" s="21"/>
      <c r="B105" s="22"/>
      <c r="C105" s="22"/>
      <c r="D105" s="58"/>
      <c r="E105" s="24"/>
      <c r="F105" s="24">
        <f t="shared" ref="F105:F118" si="3">A105*E105</f>
        <v>0</v>
      </c>
      <c r="G105" s="20"/>
    </row>
    <row r="106" spans="1:7" ht="15.6" x14ac:dyDescent="0.3">
      <c r="A106" s="21"/>
      <c r="B106" s="22"/>
      <c r="C106" s="22"/>
      <c r="D106" s="58"/>
      <c r="E106" s="24"/>
      <c r="F106" s="24">
        <f t="shared" si="3"/>
        <v>0</v>
      </c>
      <c r="G106" s="20"/>
    </row>
    <row r="107" spans="1:7" ht="15.6" x14ac:dyDescent="0.3">
      <c r="A107" s="21"/>
      <c r="B107" s="59"/>
      <c r="C107" s="59"/>
      <c r="D107" s="58"/>
      <c r="E107" s="24"/>
      <c r="F107" s="24">
        <f t="shared" si="3"/>
        <v>0</v>
      </c>
      <c r="G107" s="26"/>
    </row>
    <row r="108" spans="1:7" ht="15.6" x14ac:dyDescent="0.3">
      <c r="A108" s="21"/>
      <c r="B108" s="59"/>
      <c r="C108" s="59"/>
      <c r="D108" s="58"/>
      <c r="E108" s="24"/>
      <c r="F108" s="24">
        <f t="shared" si="3"/>
        <v>0</v>
      </c>
      <c r="G108" s="26"/>
    </row>
    <row r="109" spans="1:7" ht="15.6" x14ac:dyDescent="0.3">
      <c r="A109" s="21"/>
      <c r="B109" s="59"/>
      <c r="C109" s="59"/>
      <c r="D109" s="58"/>
      <c r="E109" s="24"/>
      <c r="F109" s="24">
        <f t="shared" si="3"/>
        <v>0</v>
      </c>
      <c r="G109" s="26"/>
    </row>
    <row r="110" spans="1:7" ht="15.6" x14ac:dyDescent="0.3">
      <c r="A110" s="21"/>
      <c r="B110" s="59"/>
      <c r="C110" s="59"/>
      <c r="D110" s="58"/>
      <c r="E110" s="24"/>
      <c r="F110" s="24">
        <f t="shared" si="3"/>
        <v>0</v>
      </c>
      <c r="G110" s="26"/>
    </row>
    <row r="111" spans="1:7" ht="15.6" x14ac:dyDescent="0.3">
      <c r="A111" s="27"/>
      <c r="B111" s="59"/>
      <c r="C111" s="59"/>
      <c r="D111" s="58"/>
      <c r="E111" s="24"/>
      <c r="F111" s="24">
        <f t="shared" si="3"/>
        <v>0</v>
      </c>
      <c r="G111" s="26"/>
    </row>
    <row r="112" spans="1:7" ht="15.6" x14ac:dyDescent="0.3">
      <c r="A112" s="27"/>
      <c r="B112" s="59"/>
      <c r="C112" s="59"/>
      <c r="D112" s="65"/>
      <c r="E112" s="24"/>
      <c r="F112" s="24">
        <f t="shared" si="3"/>
        <v>0</v>
      </c>
      <c r="G112" s="26"/>
    </row>
    <row r="113" spans="1:7" ht="15.6" x14ac:dyDescent="0.3">
      <c r="A113" s="27"/>
      <c r="B113" s="22"/>
      <c r="C113" s="22"/>
      <c r="D113" s="23"/>
      <c r="E113" s="24"/>
      <c r="F113" s="24">
        <f t="shared" si="3"/>
        <v>0</v>
      </c>
      <c r="G113" s="26"/>
    </row>
    <row r="114" spans="1:7" ht="15.6" x14ac:dyDescent="0.3">
      <c r="A114" s="27"/>
      <c r="B114" s="22"/>
      <c r="C114" s="22"/>
      <c r="D114" s="23"/>
      <c r="E114" s="24"/>
      <c r="F114" s="24">
        <f t="shared" si="3"/>
        <v>0</v>
      </c>
      <c r="G114" s="26"/>
    </row>
    <row r="115" spans="1:7" ht="15.6" x14ac:dyDescent="0.3">
      <c r="A115" s="27"/>
      <c r="B115" s="22"/>
      <c r="C115" s="22"/>
      <c r="D115" s="23"/>
      <c r="E115" s="24"/>
      <c r="F115" s="24">
        <f t="shared" si="3"/>
        <v>0</v>
      </c>
      <c r="G115" s="26"/>
    </row>
    <row r="116" spans="1:7" ht="15.6" x14ac:dyDescent="0.3">
      <c r="A116" s="27"/>
      <c r="B116" s="22"/>
      <c r="C116" s="22"/>
      <c r="D116" s="23"/>
      <c r="E116" s="24"/>
      <c r="F116" s="24">
        <f t="shared" si="3"/>
        <v>0</v>
      </c>
      <c r="G116" s="26"/>
    </row>
    <row r="117" spans="1:7" ht="15.6" x14ac:dyDescent="0.3">
      <c r="A117" s="27"/>
      <c r="B117" s="22"/>
      <c r="C117" s="22"/>
      <c r="D117" s="23"/>
      <c r="E117" s="24"/>
      <c r="F117" s="24">
        <f t="shared" si="3"/>
        <v>0</v>
      </c>
      <c r="G117" s="26"/>
    </row>
    <row r="118" spans="1:7" ht="15.6" x14ac:dyDescent="0.3">
      <c r="A118" s="28"/>
      <c r="B118" s="29"/>
      <c r="C118" s="29"/>
      <c r="D118" s="30"/>
      <c r="E118" s="31"/>
      <c r="F118" s="31">
        <f t="shared" si="3"/>
        <v>0</v>
      </c>
      <c r="G118" s="33"/>
    </row>
    <row r="119" spans="1:7" ht="17.399999999999999" x14ac:dyDescent="0.3">
      <c r="A119" s="34"/>
      <c r="B119" s="35"/>
      <c r="C119" s="36" t="s">
        <v>17</v>
      </c>
      <c r="D119" s="36"/>
      <c r="E119" s="37"/>
      <c r="F119" s="38">
        <f>SUM(F104:F117)</f>
        <v>1685.3999999999999</v>
      </c>
      <c r="G119" s="39"/>
    </row>
    <row r="120" spans="1:7" ht="17.399999999999999" x14ac:dyDescent="0.3">
      <c r="A120" s="40"/>
      <c r="B120" s="41"/>
      <c r="C120" s="42" t="s">
        <v>18</v>
      </c>
      <c r="D120" s="42"/>
      <c r="E120" s="43"/>
      <c r="F120" s="44">
        <f>F119*0.16</f>
        <v>269.66399999999999</v>
      </c>
      <c r="G120" s="45"/>
    </row>
    <row r="121" spans="1:7" ht="17.399999999999999" x14ac:dyDescent="0.3">
      <c r="A121" s="40"/>
      <c r="B121" s="41"/>
      <c r="C121" s="46" t="s">
        <v>19</v>
      </c>
      <c r="D121" s="46"/>
      <c r="E121" s="47"/>
      <c r="F121" s="48">
        <f>F119+F120</f>
        <v>1955.0639999999999</v>
      </c>
      <c r="G121" s="49"/>
    </row>
    <row r="122" spans="1:7" ht="15.6" x14ac:dyDescent="0.3">
      <c r="A122" s="50" t="s">
        <v>20</v>
      </c>
      <c r="B122" s="51"/>
      <c r="C122" s="51" t="s">
        <v>21</v>
      </c>
      <c r="D122" s="51"/>
      <c r="E122" s="51" t="s">
        <v>22</v>
      </c>
      <c r="F122" s="51"/>
      <c r="G122" s="52"/>
    </row>
    <row r="123" spans="1:7" ht="15.6" x14ac:dyDescent="0.3">
      <c r="A123" s="63" t="s">
        <v>614</v>
      </c>
      <c r="B123" s="53"/>
      <c r="C123" s="53" t="s">
        <v>23</v>
      </c>
      <c r="D123" s="53"/>
      <c r="E123" s="53" t="s">
        <v>653</v>
      </c>
      <c r="F123" s="53"/>
      <c r="G123" s="54"/>
    </row>
    <row r="126" spans="1:7" ht="21" x14ac:dyDescent="0.4">
      <c r="A126" s="1"/>
      <c r="B126" s="382" t="s">
        <v>0</v>
      </c>
      <c r="C126" s="383"/>
      <c r="D126" s="388" t="s">
        <v>1</v>
      </c>
      <c r="E126" s="389"/>
      <c r="F126" s="389"/>
      <c r="G126" s="390"/>
    </row>
    <row r="127" spans="1:7" ht="21" x14ac:dyDescent="0.4">
      <c r="A127" s="2"/>
      <c r="B127" s="384"/>
      <c r="C127" s="385"/>
      <c r="D127" s="391" t="s">
        <v>2</v>
      </c>
      <c r="E127" s="392"/>
      <c r="F127" s="367" t="s">
        <v>1146</v>
      </c>
      <c r="G127" s="393"/>
    </row>
    <row r="128" spans="1:7" ht="21" x14ac:dyDescent="0.4">
      <c r="A128" s="2"/>
      <c r="B128" s="384"/>
      <c r="C128" s="385"/>
      <c r="D128" s="204" t="s">
        <v>419</v>
      </c>
      <c r="E128" s="205"/>
      <c r="F128" s="195">
        <v>23</v>
      </c>
      <c r="G128" s="4"/>
    </row>
    <row r="129" spans="1:7" ht="21" x14ac:dyDescent="0.4">
      <c r="A129" s="5"/>
      <c r="B129" s="386"/>
      <c r="C129" s="387"/>
      <c r="D129" s="394" t="s">
        <v>5</v>
      </c>
      <c r="E129" s="395"/>
      <c r="F129" s="396" t="s">
        <v>1147</v>
      </c>
      <c r="G129" s="397"/>
    </row>
    <row r="130" spans="1:7" ht="20.399999999999999" x14ac:dyDescent="0.35">
      <c r="A130" s="8" t="s">
        <v>6</v>
      </c>
      <c r="B130" s="9" t="s">
        <v>663</v>
      </c>
      <c r="C130" s="10"/>
      <c r="D130" s="10"/>
      <c r="E130" s="374" t="s">
        <v>495</v>
      </c>
      <c r="F130" s="374"/>
      <c r="G130" s="375"/>
    </row>
    <row r="131" spans="1:7" ht="20.399999999999999" x14ac:dyDescent="0.35">
      <c r="A131" s="8" t="s">
        <v>1138</v>
      </c>
      <c r="B131" s="376"/>
      <c r="C131" s="377"/>
      <c r="D131" s="377"/>
      <c r="E131" s="377"/>
      <c r="F131" s="377"/>
      <c r="G131" s="378"/>
    </row>
    <row r="132" spans="1:7" ht="20.399999999999999" x14ac:dyDescent="0.35">
      <c r="A132" s="8" t="s">
        <v>8</v>
      </c>
      <c r="B132" s="376" t="s">
        <v>972</v>
      </c>
      <c r="C132" s="377"/>
      <c r="D132" s="377"/>
      <c r="E132" s="377"/>
      <c r="F132" s="377"/>
      <c r="G132" s="378"/>
    </row>
    <row r="133" spans="1:7" ht="20.399999999999999" x14ac:dyDescent="0.35">
      <c r="A133" s="8" t="s">
        <v>9</v>
      </c>
      <c r="B133" s="376" t="s">
        <v>83</v>
      </c>
      <c r="C133" s="377"/>
      <c r="D133" s="377"/>
      <c r="E133" s="377"/>
      <c r="F133" s="377"/>
      <c r="G133" s="378"/>
    </row>
    <row r="134" spans="1:7" ht="15" x14ac:dyDescent="0.3">
      <c r="A134" s="57" t="s">
        <v>10</v>
      </c>
      <c r="B134" s="57" t="s">
        <v>11</v>
      </c>
      <c r="C134" s="57" t="s">
        <v>12</v>
      </c>
      <c r="D134" s="57" t="s">
        <v>13</v>
      </c>
      <c r="E134" s="57" t="s">
        <v>14</v>
      </c>
      <c r="F134" s="57" t="s">
        <v>15</v>
      </c>
      <c r="G134" s="57" t="s">
        <v>16</v>
      </c>
    </row>
    <row r="135" spans="1:7" ht="15.6" x14ac:dyDescent="0.3">
      <c r="A135" s="20">
        <v>50</v>
      </c>
      <c r="B135" s="20" t="s">
        <v>222</v>
      </c>
      <c r="C135" s="241" t="s">
        <v>482</v>
      </c>
      <c r="D135" s="61"/>
      <c r="E135" s="167">
        <v>105</v>
      </c>
      <c r="F135" s="167">
        <f t="shared" ref="F135:F147" si="4">A135*E135</f>
        <v>5250</v>
      </c>
      <c r="G135" s="26"/>
    </row>
    <row r="136" spans="1:7" ht="15.6" x14ac:dyDescent="0.3">
      <c r="A136" s="20"/>
      <c r="B136" s="20"/>
      <c r="C136" s="241"/>
      <c r="D136" s="61"/>
      <c r="E136" s="167"/>
      <c r="F136" s="167">
        <f t="shared" si="4"/>
        <v>0</v>
      </c>
      <c r="G136" s="26"/>
    </row>
    <row r="137" spans="1:7" x14ac:dyDescent="0.3">
      <c r="A137" s="20"/>
      <c r="B137" s="20"/>
      <c r="C137" s="313"/>
      <c r="D137" s="20"/>
      <c r="E137" s="167"/>
      <c r="F137" s="167">
        <f t="shared" si="4"/>
        <v>0</v>
      </c>
      <c r="G137" s="26"/>
    </row>
    <row r="138" spans="1:7" x14ac:dyDescent="0.3">
      <c r="A138" s="20"/>
      <c r="B138" s="20"/>
      <c r="C138" s="313"/>
      <c r="D138" s="20"/>
      <c r="E138" s="167"/>
      <c r="F138" s="167">
        <f t="shared" si="4"/>
        <v>0</v>
      </c>
      <c r="G138" s="26"/>
    </row>
    <row r="139" spans="1:7" x14ac:dyDescent="0.3">
      <c r="A139" s="20"/>
      <c r="B139" s="20"/>
      <c r="C139" s="241"/>
      <c r="D139" s="20"/>
      <c r="E139" s="167"/>
      <c r="F139" s="167">
        <f t="shared" si="4"/>
        <v>0</v>
      </c>
      <c r="G139" s="26"/>
    </row>
    <row r="140" spans="1:7" x14ac:dyDescent="0.3">
      <c r="A140" s="20"/>
      <c r="B140" s="20"/>
      <c r="C140" s="241"/>
      <c r="D140" s="20"/>
      <c r="E140" s="167"/>
      <c r="F140" s="167">
        <f t="shared" si="4"/>
        <v>0</v>
      </c>
      <c r="G140" s="26"/>
    </row>
    <row r="141" spans="1:7" x14ac:dyDescent="0.3">
      <c r="A141" s="20"/>
      <c r="B141" s="20"/>
      <c r="C141" s="241"/>
      <c r="D141" s="20"/>
      <c r="E141" s="167"/>
      <c r="F141" s="167">
        <f t="shared" si="4"/>
        <v>0</v>
      </c>
      <c r="G141" s="26"/>
    </row>
    <row r="142" spans="1:7" x14ac:dyDescent="0.3">
      <c r="A142" s="20"/>
      <c r="B142" s="20"/>
      <c r="C142" s="241"/>
      <c r="D142" s="26"/>
      <c r="E142" s="167"/>
      <c r="F142" s="167">
        <f t="shared" si="4"/>
        <v>0</v>
      </c>
      <c r="G142" s="26"/>
    </row>
    <row r="143" spans="1:7" x14ac:dyDescent="0.3">
      <c r="A143" s="20"/>
      <c r="B143" s="20"/>
      <c r="C143" s="241"/>
      <c r="D143" s="26"/>
      <c r="E143" s="167"/>
      <c r="F143" s="167">
        <f t="shared" si="4"/>
        <v>0</v>
      </c>
      <c r="G143" s="26"/>
    </row>
    <row r="144" spans="1:7" x14ac:dyDescent="0.3">
      <c r="A144" s="20"/>
      <c r="B144" s="20"/>
      <c r="C144" s="241"/>
      <c r="D144" s="26"/>
      <c r="E144" s="167"/>
      <c r="F144" s="167">
        <f t="shared" si="4"/>
        <v>0</v>
      </c>
      <c r="G144" s="26"/>
    </row>
    <row r="145" spans="1:7" x14ac:dyDescent="0.3">
      <c r="A145" s="20"/>
      <c r="B145" s="20"/>
      <c r="C145" s="142"/>
      <c r="D145" s="26"/>
      <c r="E145" s="167"/>
      <c r="F145" s="167">
        <f t="shared" si="4"/>
        <v>0</v>
      </c>
      <c r="G145" s="26"/>
    </row>
    <row r="146" spans="1:7" x14ac:dyDescent="0.3">
      <c r="A146" s="20"/>
      <c r="B146" s="20"/>
      <c r="C146" s="20"/>
      <c r="D146" s="26"/>
      <c r="E146" s="167"/>
      <c r="F146" s="167">
        <f t="shared" si="4"/>
        <v>0</v>
      </c>
      <c r="G146" s="26"/>
    </row>
    <row r="147" spans="1:7" x14ac:dyDescent="0.3">
      <c r="A147" s="207"/>
      <c r="B147" s="207"/>
      <c r="C147" s="207"/>
      <c r="D147" s="33"/>
      <c r="E147" s="173"/>
      <c r="F147" s="173">
        <f t="shared" si="4"/>
        <v>0</v>
      </c>
      <c r="G147" s="33"/>
    </row>
    <row r="148" spans="1:7" ht="15.6" x14ac:dyDescent="0.3">
      <c r="A148" s="174"/>
      <c r="B148" s="175"/>
      <c r="C148" s="208" t="s">
        <v>17</v>
      </c>
      <c r="D148" s="35"/>
      <c r="E148" s="209"/>
      <c r="F148" s="209">
        <f>SUM(F135:F146)</f>
        <v>5250</v>
      </c>
      <c r="G148" s="178"/>
    </row>
    <row r="149" spans="1:7" ht="15.6" x14ac:dyDescent="0.3">
      <c r="A149" s="179"/>
      <c r="B149" s="55"/>
      <c r="C149" s="210" t="s">
        <v>18</v>
      </c>
      <c r="D149" s="41"/>
      <c r="E149" s="211"/>
      <c r="F149" s="211">
        <f>F148*0.16</f>
        <v>840</v>
      </c>
      <c r="G149" s="182"/>
    </row>
    <row r="150" spans="1:7" ht="15.6" x14ac:dyDescent="0.3">
      <c r="A150" s="179"/>
      <c r="B150" s="55"/>
      <c r="C150" s="212" t="s">
        <v>19</v>
      </c>
      <c r="D150" s="213"/>
      <c r="E150" s="214"/>
      <c r="F150" s="214">
        <f>F148+F149</f>
        <v>6090</v>
      </c>
      <c r="G150" s="187"/>
    </row>
    <row r="151" spans="1:7" x14ac:dyDescent="0.3">
      <c r="A151" s="379" t="s">
        <v>20</v>
      </c>
      <c r="B151" s="380"/>
      <c r="C151" s="190" t="s">
        <v>21</v>
      </c>
      <c r="D151" s="190"/>
      <c r="E151" s="380" t="s">
        <v>22</v>
      </c>
      <c r="F151" s="380"/>
      <c r="G151" s="381"/>
    </row>
    <row r="152" spans="1:7" x14ac:dyDescent="0.3">
      <c r="A152" s="371" t="s">
        <v>614</v>
      </c>
      <c r="B152" s="372"/>
      <c r="C152" s="193" t="s">
        <v>23</v>
      </c>
      <c r="D152" s="193"/>
      <c r="E152" s="372" t="s">
        <v>921</v>
      </c>
      <c r="F152" s="372"/>
      <c r="G152" s="373"/>
    </row>
    <row r="153" spans="1:7" x14ac:dyDescent="0.3">
      <c r="A153" s="55"/>
      <c r="B153" s="55"/>
      <c r="C153" s="55"/>
      <c r="D153" s="55"/>
      <c r="E153" s="55"/>
      <c r="F153" s="55"/>
      <c r="G153" s="55"/>
    </row>
    <row r="155" spans="1:7" ht="20.399999999999999" x14ac:dyDescent="0.3">
      <c r="A155" s="355" t="s">
        <v>0</v>
      </c>
      <c r="B155" s="356"/>
      <c r="C155" s="357"/>
      <c r="D155" s="388" t="s">
        <v>1</v>
      </c>
      <c r="E155" s="389"/>
      <c r="F155" s="389"/>
      <c r="G155" s="390"/>
    </row>
    <row r="156" spans="1:7" ht="21" x14ac:dyDescent="0.4">
      <c r="A156" s="358"/>
      <c r="B156" s="359"/>
      <c r="C156" s="360"/>
      <c r="D156" s="3" t="s">
        <v>2</v>
      </c>
      <c r="E156" s="367" t="s">
        <v>1149</v>
      </c>
      <c r="F156" s="368"/>
      <c r="G156" s="4"/>
    </row>
    <row r="157" spans="1:7" ht="21" x14ac:dyDescent="0.4">
      <c r="A157" s="358"/>
      <c r="B157" s="359"/>
      <c r="C157" s="360"/>
      <c r="D157" s="3" t="s">
        <v>4</v>
      </c>
      <c r="E157" s="369">
        <v>23</v>
      </c>
      <c r="F157" s="368"/>
      <c r="G157" s="4"/>
    </row>
    <row r="158" spans="1:7" ht="30" x14ac:dyDescent="0.3">
      <c r="A158" s="361"/>
      <c r="B158" s="362"/>
      <c r="C158" s="363"/>
      <c r="D158" s="6" t="s">
        <v>5</v>
      </c>
      <c r="E158" s="370" t="s">
        <v>1150</v>
      </c>
      <c r="F158" s="370"/>
      <c r="G158" s="7"/>
    </row>
    <row r="159" spans="1:7" ht="20.399999999999999" x14ac:dyDescent="0.35">
      <c r="A159" s="8" t="s">
        <v>6</v>
      </c>
      <c r="B159" s="9" t="s">
        <v>653</v>
      </c>
      <c r="C159" s="10"/>
      <c r="D159" s="10"/>
      <c r="E159" s="10"/>
      <c r="F159" s="10"/>
      <c r="G159" s="11"/>
    </row>
    <row r="160" spans="1:7" ht="20.399999999999999" x14ac:dyDescent="0.35">
      <c r="A160" s="8" t="s">
        <v>7</v>
      </c>
      <c r="B160" s="12"/>
      <c r="C160" s="13"/>
      <c r="D160" s="13"/>
      <c r="E160" s="13"/>
      <c r="F160" s="13"/>
      <c r="G160" s="14"/>
    </row>
    <row r="161" spans="1:7" ht="20.399999999999999" x14ac:dyDescent="0.35">
      <c r="A161" s="8" t="s">
        <v>8</v>
      </c>
      <c r="B161" s="376" t="s">
        <v>1148</v>
      </c>
      <c r="C161" s="377"/>
      <c r="D161" s="377"/>
      <c r="E161" s="377"/>
      <c r="F161" s="377"/>
      <c r="G161" s="378"/>
    </row>
    <row r="162" spans="1:7" ht="20.399999999999999" x14ac:dyDescent="0.35">
      <c r="A162" s="8" t="s">
        <v>9</v>
      </c>
      <c r="B162" s="12" t="s">
        <v>608</v>
      </c>
      <c r="C162" s="13"/>
      <c r="D162" s="13"/>
      <c r="E162" s="13"/>
      <c r="F162" s="13"/>
      <c r="G162" s="14"/>
    </row>
    <row r="163" spans="1:7" ht="15" x14ac:dyDescent="0.3">
      <c r="A163" s="57" t="s">
        <v>10</v>
      </c>
      <c r="B163" s="57" t="s">
        <v>11</v>
      </c>
      <c r="C163" s="57" t="s">
        <v>12</v>
      </c>
      <c r="D163" s="57" t="s">
        <v>13</v>
      </c>
      <c r="E163" s="57" t="s">
        <v>14</v>
      </c>
      <c r="F163" s="57" t="s">
        <v>15</v>
      </c>
      <c r="G163" s="57" t="s">
        <v>16</v>
      </c>
    </row>
    <row r="164" spans="1:7" ht="15.6" x14ac:dyDescent="0.3">
      <c r="A164" s="15"/>
      <c r="B164" s="16"/>
      <c r="C164" s="16"/>
      <c r="D164" s="123"/>
      <c r="E164" s="18"/>
      <c r="F164" s="18">
        <f t="shared" ref="F164:F178" si="5">A164*E164</f>
        <v>0</v>
      </c>
      <c r="G164" s="20"/>
    </row>
    <row r="165" spans="1:7" ht="15.6" x14ac:dyDescent="0.3">
      <c r="A165" s="21"/>
      <c r="B165" s="22"/>
      <c r="C165" s="22"/>
      <c r="D165" s="58"/>
      <c r="E165" s="24"/>
      <c r="F165" s="24">
        <f t="shared" si="5"/>
        <v>0</v>
      </c>
      <c r="G165" s="20"/>
    </row>
    <row r="166" spans="1:7" ht="15.6" x14ac:dyDescent="0.3">
      <c r="A166" s="21">
        <v>12</v>
      </c>
      <c r="B166" s="22" t="s">
        <v>868</v>
      </c>
      <c r="C166" s="22" t="s">
        <v>869</v>
      </c>
      <c r="D166" s="58" t="s">
        <v>870</v>
      </c>
      <c r="E166" s="24">
        <v>96.82</v>
      </c>
      <c r="F166" s="24">
        <f t="shared" si="5"/>
        <v>1161.8399999999999</v>
      </c>
      <c r="G166" s="20"/>
    </row>
    <row r="167" spans="1:7" ht="15.6" x14ac:dyDescent="0.3">
      <c r="A167" s="21">
        <v>12</v>
      </c>
      <c r="B167" s="59" t="s">
        <v>868</v>
      </c>
      <c r="C167" s="59" t="s">
        <v>871</v>
      </c>
      <c r="D167" s="58" t="s">
        <v>872</v>
      </c>
      <c r="E167" s="24">
        <v>219.26</v>
      </c>
      <c r="F167" s="24">
        <f t="shared" si="5"/>
        <v>2631.12</v>
      </c>
      <c r="G167" s="26"/>
    </row>
    <row r="168" spans="1:7" ht="15.6" x14ac:dyDescent="0.3">
      <c r="A168" s="21">
        <v>10</v>
      </c>
      <c r="B168" s="59" t="s">
        <v>30</v>
      </c>
      <c r="C168" s="59" t="s">
        <v>873</v>
      </c>
      <c r="D168" s="58" t="s">
        <v>874</v>
      </c>
      <c r="E168" s="24">
        <v>71.25</v>
      </c>
      <c r="F168" s="24">
        <f>A168*E168</f>
        <v>712.5</v>
      </c>
      <c r="G168" s="26"/>
    </row>
    <row r="169" spans="1:7" ht="15.6" x14ac:dyDescent="0.3">
      <c r="A169" s="21"/>
      <c r="B169" s="59"/>
      <c r="C169" s="59"/>
      <c r="D169" s="58"/>
      <c r="E169" s="24"/>
      <c r="F169" s="24">
        <f>A169*E169</f>
        <v>0</v>
      </c>
      <c r="G169" s="26"/>
    </row>
    <row r="170" spans="1:7" ht="15.6" x14ac:dyDescent="0.3">
      <c r="A170" s="21"/>
      <c r="B170" s="59"/>
      <c r="C170" s="59"/>
      <c r="D170" s="58"/>
      <c r="E170" s="24"/>
      <c r="F170" s="24">
        <f t="shared" si="5"/>
        <v>0</v>
      </c>
      <c r="G170" s="26"/>
    </row>
    <row r="171" spans="1:7" ht="15.6" x14ac:dyDescent="0.3">
      <c r="A171" s="27"/>
      <c r="B171" s="59"/>
      <c r="C171" s="59"/>
      <c r="D171" s="58"/>
      <c r="E171" s="24"/>
      <c r="F171" s="24">
        <f t="shared" si="5"/>
        <v>0</v>
      </c>
      <c r="G171" s="26"/>
    </row>
    <row r="172" spans="1:7" ht="15.6" x14ac:dyDescent="0.3">
      <c r="A172" s="27"/>
      <c r="B172" s="59"/>
      <c r="C172" s="59"/>
      <c r="D172" s="65"/>
      <c r="E172" s="24"/>
      <c r="F172" s="24">
        <f t="shared" si="5"/>
        <v>0</v>
      </c>
      <c r="G172" s="26"/>
    </row>
    <row r="173" spans="1:7" ht="15.6" x14ac:dyDescent="0.3">
      <c r="A173" s="27"/>
      <c r="B173" s="22"/>
      <c r="C173" s="22"/>
      <c r="D173" s="23"/>
      <c r="E173" s="24"/>
      <c r="F173" s="24">
        <f t="shared" si="5"/>
        <v>0</v>
      </c>
      <c r="G173" s="26"/>
    </row>
    <row r="174" spans="1:7" ht="15.6" x14ac:dyDescent="0.3">
      <c r="A174" s="27"/>
      <c r="B174" s="22"/>
      <c r="C174" s="22"/>
      <c r="D174" s="23"/>
      <c r="E174" s="24"/>
      <c r="F174" s="24">
        <f t="shared" si="5"/>
        <v>0</v>
      </c>
      <c r="G174" s="26"/>
    </row>
    <row r="175" spans="1:7" ht="15.6" x14ac:dyDescent="0.3">
      <c r="A175" s="27"/>
      <c r="B175" s="22"/>
      <c r="C175" s="22"/>
      <c r="D175" s="23"/>
      <c r="E175" s="24"/>
      <c r="F175" s="24">
        <f t="shared" si="5"/>
        <v>0</v>
      </c>
      <c r="G175" s="26"/>
    </row>
    <row r="176" spans="1:7" ht="15.6" x14ac:dyDescent="0.3">
      <c r="A176" s="27"/>
      <c r="B176" s="22"/>
      <c r="C176" s="22"/>
      <c r="D176" s="23"/>
      <c r="E176" s="24"/>
      <c r="F176" s="24">
        <f t="shared" si="5"/>
        <v>0</v>
      </c>
      <c r="G176" s="26"/>
    </row>
    <row r="177" spans="1:7" ht="15.6" x14ac:dyDescent="0.3">
      <c r="A177" s="27"/>
      <c r="B177" s="22"/>
      <c r="C177" s="22"/>
      <c r="D177" s="23"/>
      <c r="E177" s="24"/>
      <c r="F177" s="24">
        <f t="shared" si="5"/>
        <v>0</v>
      </c>
      <c r="G177" s="26"/>
    </row>
    <row r="178" spans="1:7" ht="15.6" x14ac:dyDescent="0.3">
      <c r="A178" s="28"/>
      <c r="B178" s="29"/>
      <c r="C178" s="29"/>
      <c r="D178" s="30"/>
      <c r="E178" s="31"/>
      <c r="F178" s="31">
        <f t="shared" si="5"/>
        <v>0</v>
      </c>
      <c r="G178" s="33"/>
    </row>
    <row r="179" spans="1:7" ht="17.399999999999999" x14ac:dyDescent="0.3">
      <c r="A179" s="34"/>
      <c r="B179" s="35"/>
      <c r="C179" s="36" t="s">
        <v>17</v>
      </c>
      <c r="D179" s="36"/>
      <c r="E179" s="37"/>
      <c r="F179" s="38">
        <f>SUM(F164:F177)</f>
        <v>4505.46</v>
      </c>
      <c r="G179" s="39"/>
    </row>
    <row r="180" spans="1:7" ht="17.399999999999999" x14ac:dyDescent="0.3">
      <c r="A180" s="40"/>
      <c r="B180" s="41"/>
      <c r="C180" s="42" t="s">
        <v>18</v>
      </c>
      <c r="D180" s="42"/>
      <c r="E180" s="43"/>
      <c r="F180" s="44">
        <f>F179*0.16</f>
        <v>720.87360000000001</v>
      </c>
      <c r="G180" s="45"/>
    </row>
    <row r="181" spans="1:7" ht="17.399999999999999" x14ac:dyDescent="0.3">
      <c r="A181" s="40"/>
      <c r="B181" s="41"/>
      <c r="C181" s="46" t="s">
        <v>19</v>
      </c>
      <c r="D181" s="46"/>
      <c r="E181" s="47"/>
      <c r="F181" s="48">
        <f>F179+F180</f>
        <v>5226.3335999999999</v>
      </c>
      <c r="G181" s="49"/>
    </row>
    <row r="182" spans="1:7" ht="15.6" x14ac:dyDescent="0.3">
      <c r="A182" s="50" t="s">
        <v>20</v>
      </c>
      <c r="B182" s="51"/>
      <c r="C182" s="51" t="s">
        <v>21</v>
      </c>
      <c r="D182" s="51"/>
      <c r="E182" s="51" t="s">
        <v>22</v>
      </c>
      <c r="F182" s="51"/>
      <c r="G182" s="52"/>
    </row>
    <row r="183" spans="1:7" ht="15.6" x14ac:dyDescent="0.3">
      <c r="A183" s="63" t="s">
        <v>614</v>
      </c>
      <c r="B183" s="53"/>
      <c r="C183" s="53" t="s">
        <v>23</v>
      </c>
      <c r="D183" s="53"/>
      <c r="E183" s="53" t="s">
        <v>653</v>
      </c>
      <c r="F183" s="53"/>
      <c r="G183" s="54"/>
    </row>
    <row r="187" spans="1:7" ht="24.6" x14ac:dyDescent="0.4">
      <c r="A187" s="1"/>
      <c r="B187" s="355" t="s">
        <v>0</v>
      </c>
      <c r="C187" s="357"/>
      <c r="D187" s="364" t="s">
        <v>1</v>
      </c>
      <c r="E187" s="365"/>
      <c r="F187" s="365"/>
      <c r="G187" s="366"/>
    </row>
    <row r="188" spans="1:7" ht="21" x14ac:dyDescent="0.4">
      <c r="A188" s="2"/>
      <c r="B188" s="358"/>
      <c r="C188" s="360"/>
      <c r="D188" s="3" t="s">
        <v>2</v>
      </c>
      <c r="E188" s="368" t="s">
        <v>1149</v>
      </c>
      <c r="F188" s="368"/>
      <c r="G188" s="4"/>
    </row>
    <row r="189" spans="1:7" ht="21" x14ac:dyDescent="0.4">
      <c r="A189" s="2"/>
      <c r="B189" s="358"/>
      <c r="C189" s="360"/>
      <c r="D189" s="3" t="s">
        <v>4</v>
      </c>
      <c r="E189" s="368">
        <v>223</v>
      </c>
      <c r="F189" s="368"/>
      <c r="G189" s="4"/>
    </row>
    <row r="190" spans="1:7" ht="30" x14ac:dyDescent="0.4">
      <c r="A190" s="5"/>
      <c r="B190" s="361"/>
      <c r="C190" s="363"/>
      <c r="D190" s="6" t="s">
        <v>5</v>
      </c>
      <c r="E190" s="370" t="s">
        <v>1151</v>
      </c>
      <c r="F190" s="370"/>
      <c r="G190" s="7"/>
    </row>
    <row r="191" spans="1:7" ht="20.399999999999999" x14ac:dyDescent="0.35">
      <c r="A191" s="8" t="s">
        <v>6</v>
      </c>
      <c r="B191" s="9" t="s">
        <v>663</v>
      </c>
      <c r="C191" s="10"/>
      <c r="D191" s="10"/>
      <c r="E191" s="10"/>
      <c r="F191" s="10"/>
      <c r="G191" s="11"/>
    </row>
    <row r="192" spans="1:7" ht="20.399999999999999" x14ac:dyDescent="0.35">
      <c r="A192" s="8" t="s">
        <v>7</v>
      </c>
      <c r="B192" s="12"/>
      <c r="C192" s="13"/>
      <c r="D192" s="13"/>
      <c r="E192" s="13"/>
      <c r="F192" s="13"/>
      <c r="G192" s="14"/>
    </row>
    <row r="193" spans="1:7" ht="20.399999999999999" x14ac:dyDescent="0.35">
      <c r="A193" s="8" t="s">
        <v>8</v>
      </c>
      <c r="B193" s="376" t="s">
        <v>1148</v>
      </c>
      <c r="C193" s="377"/>
      <c r="D193" s="377"/>
      <c r="E193" s="377"/>
      <c r="F193" s="377"/>
      <c r="G193" s="378"/>
    </row>
    <row r="194" spans="1:7" ht="20.399999999999999" x14ac:dyDescent="0.35">
      <c r="A194" s="8" t="s">
        <v>9</v>
      </c>
      <c r="B194" s="12" t="s">
        <v>320</v>
      </c>
      <c r="C194" s="13"/>
      <c r="D194" s="13"/>
      <c r="E194" s="13"/>
      <c r="F194" s="13"/>
      <c r="G194" s="14"/>
    </row>
    <row r="195" spans="1:7" ht="15" x14ac:dyDescent="0.3">
      <c r="A195" s="57" t="s">
        <v>10</v>
      </c>
      <c r="B195" s="57" t="s">
        <v>11</v>
      </c>
      <c r="C195" s="57" t="s">
        <v>12</v>
      </c>
      <c r="D195" s="57" t="s">
        <v>13</v>
      </c>
      <c r="E195" s="57" t="s">
        <v>14</v>
      </c>
      <c r="F195" s="57" t="s">
        <v>15</v>
      </c>
      <c r="G195" s="57" t="s">
        <v>16</v>
      </c>
    </row>
    <row r="196" spans="1:7" ht="15.6" x14ac:dyDescent="0.3">
      <c r="A196" s="15">
        <v>12</v>
      </c>
      <c r="B196" s="16" t="s">
        <v>30</v>
      </c>
      <c r="C196" s="16" t="s">
        <v>983</v>
      </c>
      <c r="D196" s="123"/>
      <c r="E196" s="18">
        <v>690.12</v>
      </c>
      <c r="F196" s="18">
        <f>A196*E196</f>
        <v>8281.44</v>
      </c>
      <c r="G196" s="20"/>
    </row>
    <row r="197" spans="1:7" ht="31.2" x14ac:dyDescent="0.3">
      <c r="A197" s="21">
        <v>12</v>
      </c>
      <c r="B197" s="22" t="s">
        <v>100</v>
      </c>
      <c r="C197" s="22" t="s">
        <v>984</v>
      </c>
      <c r="D197" s="58"/>
      <c r="E197" s="24">
        <v>159.85</v>
      </c>
      <c r="F197" s="24">
        <f>A197*E197</f>
        <v>1918.1999999999998</v>
      </c>
      <c r="G197" s="20"/>
    </row>
    <row r="198" spans="1:7" ht="31.2" x14ac:dyDescent="0.3">
      <c r="A198" s="21">
        <v>12</v>
      </c>
      <c r="B198" s="22" t="s">
        <v>100</v>
      </c>
      <c r="C198" s="22" t="s">
        <v>985</v>
      </c>
      <c r="D198" s="58"/>
      <c r="E198" s="24">
        <v>204.79</v>
      </c>
      <c r="F198" s="24">
        <f t="shared" ref="F198:F210" si="6">A198*E198</f>
        <v>2457.48</v>
      </c>
      <c r="G198" s="20"/>
    </row>
    <row r="199" spans="1:7" ht="31.2" x14ac:dyDescent="0.3">
      <c r="A199" s="21">
        <v>12</v>
      </c>
      <c r="B199" s="59" t="s">
        <v>100</v>
      </c>
      <c r="C199" s="59" t="s">
        <v>986</v>
      </c>
      <c r="D199" s="58"/>
      <c r="E199" s="24">
        <v>640.54999999999995</v>
      </c>
      <c r="F199" s="24">
        <f t="shared" si="6"/>
        <v>7686.5999999999995</v>
      </c>
      <c r="G199" s="26"/>
    </row>
    <row r="200" spans="1:7" ht="15.6" x14ac:dyDescent="0.3">
      <c r="A200" s="21"/>
      <c r="B200" s="59"/>
      <c r="C200" s="59"/>
      <c r="D200" s="58"/>
      <c r="E200" s="24"/>
      <c r="F200" s="24">
        <f t="shared" si="6"/>
        <v>0</v>
      </c>
      <c r="G200" s="26"/>
    </row>
    <row r="201" spans="1:7" ht="15.6" x14ac:dyDescent="0.3">
      <c r="A201" s="21"/>
      <c r="B201" s="59"/>
      <c r="C201" s="59"/>
      <c r="D201" s="58"/>
      <c r="E201" s="24"/>
      <c r="F201" s="24">
        <f t="shared" si="6"/>
        <v>0</v>
      </c>
      <c r="G201" s="26"/>
    </row>
    <row r="202" spans="1:7" ht="15.6" x14ac:dyDescent="0.3">
      <c r="A202" s="21"/>
      <c r="B202" s="59"/>
      <c r="C202" s="59"/>
      <c r="D202" s="66"/>
      <c r="E202" s="24"/>
      <c r="F202" s="24">
        <f t="shared" si="6"/>
        <v>0</v>
      </c>
      <c r="G202" s="26"/>
    </row>
    <row r="203" spans="1:7" ht="15.6" x14ac:dyDescent="0.3">
      <c r="A203" s="27"/>
      <c r="B203" s="59"/>
      <c r="C203" s="59"/>
      <c r="D203" s="65"/>
      <c r="E203" s="24"/>
      <c r="F203" s="24">
        <f t="shared" si="6"/>
        <v>0</v>
      </c>
      <c r="G203" s="26"/>
    </row>
    <row r="204" spans="1:7" ht="15.6" x14ac:dyDescent="0.3">
      <c r="A204" s="27"/>
      <c r="B204" s="59"/>
      <c r="C204" s="59"/>
      <c r="D204" s="65"/>
      <c r="E204" s="24"/>
      <c r="F204" s="24">
        <f t="shared" si="6"/>
        <v>0</v>
      </c>
      <c r="G204" s="26"/>
    </row>
    <row r="205" spans="1:7" ht="15.6" x14ac:dyDescent="0.3">
      <c r="A205" s="27"/>
      <c r="B205" s="22"/>
      <c r="C205" s="22"/>
      <c r="D205" s="23"/>
      <c r="E205" s="24"/>
      <c r="F205" s="24">
        <f t="shared" si="6"/>
        <v>0</v>
      </c>
      <c r="G205" s="26"/>
    </row>
    <row r="206" spans="1:7" ht="15.6" x14ac:dyDescent="0.3">
      <c r="A206" s="27"/>
      <c r="B206" s="22"/>
      <c r="C206" s="22"/>
      <c r="D206" s="23"/>
      <c r="E206" s="24"/>
      <c r="F206" s="24">
        <f t="shared" si="6"/>
        <v>0</v>
      </c>
      <c r="G206" s="26"/>
    </row>
    <row r="207" spans="1:7" ht="15.6" x14ac:dyDescent="0.3">
      <c r="A207" s="27"/>
      <c r="B207" s="22"/>
      <c r="C207" s="22"/>
      <c r="D207" s="23"/>
      <c r="E207" s="24"/>
      <c r="F207" s="24">
        <f t="shared" si="6"/>
        <v>0</v>
      </c>
      <c r="G207" s="26"/>
    </row>
    <row r="208" spans="1:7" ht="15.6" x14ac:dyDescent="0.3">
      <c r="A208" s="27"/>
      <c r="B208" s="22"/>
      <c r="C208" s="22"/>
      <c r="D208" s="23"/>
      <c r="E208" s="24"/>
      <c r="F208" s="24">
        <f t="shared" si="6"/>
        <v>0</v>
      </c>
      <c r="G208" s="26"/>
    </row>
    <row r="209" spans="1:7" ht="15.6" x14ac:dyDescent="0.3">
      <c r="A209" s="27"/>
      <c r="B209" s="22"/>
      <c r="C209" s="22"/>
      <c r="D209" s="23"/>
      <c r="E209" s="24"/>
      <c r="F209" s="24">
        <f t="shared" si="6"/>
        <v>0</v>
      </c>
      <c r="G209" s="26"/>
    </row>
    <row r="210" spans="1:7" ht="15.6" x14ac:dyDescent="0.3">
      <c r="A210" s="28"/>
      <c r="B210" s="29"/>
      <c r="C210" s="29"/>
      <c r="D210" s="30"/>
      <c r="E210" s="31"/>
      <c r="F210" s="32">
        <f t="shared" si="6"/>
        <v>0</v>
      </c>
      <c r="G210" s="33"/>
    </row>
    <row r="211" spans="1:7" ht="17.399999999999999" x14ac:dyDescent="0.3">
      <c r="A211" s="34"/>
      <c r="B211" s="35"/>
      <c r="C211" s="36" t="s">
        <v>17</v>
      </c>
      <c r="D211" s="36"/>
      <c r="E211" s="37"/>
      <c r="F211" s="149">
        <f>SUM(F196:F209)</f>
        <v>20343.719999999998</v>
      </c>
      <c r="G211" s="39"/>
    </row>
    <row r="212" spans="1:7" ht="17.399999999999999" x14ac:dyDescent="0.3">
      <c r="A212" s="40"/>
      <c r="B212" s="41"/>
      <c r="C212" s="42" t="s">
        <v>18</v>
      </c>
      <c r="D212" s="42"/>
      <c r="E212" s="43"/>
      <c r="F212" s="150">
        <f>F211*0.16</f>
        <v>3254.9951999999998</v>
      </c>
      <c r="G212" s="45"/>
    </row>
    <row r="213" spans="1:7" ht="17.399999999999999" x14ac:dyDescent="0.3">
      <c r="A213" s="40"/>
      <c r="B213" s="41"/>
      <c r="C213" s="46" t="s">
        <v>19</v>
      </c>
      <c r="D213" s="46"/>
      <c r="E213" s="47"/>
      <c r="F213" s="151">
        <f>F211+F212</f>
        <v>23598.715199999999</v>
      </c>
      <c r="G213" s="49"/>
    </row>
    <row r="214" spans="1:7" ht="15.6" x14ac:dyDescent="0.3">
      <c r="A214" s="50" t="s">
        <v>20</v>
      </c>
      <c r="B214" s="51"/>
      <c r="C214" s="51" t="s">
        <v>21</v>
      </c>
      <c r="D214" s="51"/>
      <c r="E214" s="51" t="s">
        <v>22</v>
      </c>
      <c r="F214" s="51"/>
      <c r="G214" s="52"/>
    </row>
    <row r="215" spans="1:7" ht="15.6" x14ac:dyDescent="0.3">
      <c r="A215" s="63" t="s">
        <v>614</v>
      </c>
      <c r="B215" s="53"/>
      <c r="C215" s="53" t="s">
        <v>23</v>
      </c>
      <c r="D215" s="53"/>
      <c r="E215" s="53" t="s">
        <v>653</v>
      </c>
      <c r="F215" s="53"/>
      <c r="G215" s="54"/>
    </row>
    <row r="219" spans="1:7" ht="21" x14ac:dyDescent="0.4">
      <c r="A219" s="1"/>
      <c r="B219" s="355" t="s">
        <v>0</v>
      </c>
      <c r="C219" s="357"/>
      <c r="D219" s="388" t="s">
        <v>1</v>
      </c>
      <c r="E219" s="389"/>
      <c r="F219" s="389"/>
      <c r="G219" s="390"/>
    </row>
    <row r="220" spans="1:7" ht="21" x14ac:dyDescent="0.4">
      <c r="A220" s="2"/>
      <c r="B220" s="358"/>
      <c r="C220" s="360"/>
      <c r="D220" s="391" t="s">
        <v>2</v>
      </c>
      <c r="E220" s="392"/>
      <c r="F220" s="368" t="s">
        <v>1149</v>
      </c>
      <c r="G220" s="393"/>
    </row>
    <row r="221" spans="1:7" ht="21" x14ac:dyDescent="0.4">
      <c r="A221" s="2"/>
      <c r="B221" s="358"/>
      <c r="C221" s="360"/>
      <c r="D221" s="204" t="s">
        <v>419</v>
      </c>
      <c r="E221" s="205"/>
      <c r="F221" s="195">
        <v>23</v>
      </c>
      <c r="G221" s="4"/>
    </row>
    <row r="222" spans="1:7" ht="21" x14ac:dyDescent="0.4">
      <c r="A222" s="5"/>
      <c r="B222" s="361"/>
      <c r="C222" s="363"/>
      <c r="D222" s="407" t="s">
        <v>5</v>
      </c>
      <c r="E222" s="408"/>
      <c r="F222" s="370" t="s">
        <v>1152</v>
      </c>
      <c r="G222" s="409"/>
    </row>
    <row r="223" spans="1:7" ht="20.399999999999999" x14ac:dyDescent="0.35">
      <c r="A223" s="8" t="s">
        <v>6</v>
      </c>
      <c r="B223" s="9" t="s">
        <v>663</v>
      </c>
      <c r="C223" s="10"/>
      <c r="D223" s="10"/>
      <c r="E223" s="374"/>
      <c r="F223" s="374"/>
      <c r="G223" s="375"/>
    </row>
    <row r="224" spans="1:7" ht="20.399999999999999" x14ac:dyDescent="0.35">
      <c r="A224" s="8" t="s">
        <v>7</v>
      </c>
      <c r="B224" s="376" t="s">
        <v>878</v>
      </c>
      <c r="C224" s="377"/>
      <c r="D224" s="377"/>
      <c r="E224" s="377"/>
      <c r="F224" s="377"/>
      <c r="G224" s="378"/>
    </row>
    <row r="225" spans="1:7" ht="20.399999999999999" x14ac:dyDescent="0.35">
      <c r="A225" s="8" t="s">
        <v>8</v>
      </c>
      <c r="B225" s="376" t="s">
        <v>1148</v>
      </c>
      <c r="C225" s="377"/>
      <c r="D225" s="377"/>
      <c r="E225" s="377"/>
      <c r="F225" s="377"/>
      <c r="G225" s="378"/>
    </row>
    <row r="226" spans="1:7" ht="20.399999999999999" x14ac:dyDescent="0.35">
      <c r="A226" s="8" t="s">
        <v>9</v>
      </c>
      <c r="B226" s="376" t="s">
        <v>320</v>
      </c>
      <c r="C226" s="377"/>
      <c r="D226" s="377"/>
      <c r="E226" s="377"/>
      <c r="F226" s="377"/>
      <c r="G226" s="378"/>
    </row>
    <row r="227" spans="1:7" ht="15" x14ac:dyDescent="0.3">
      <c r="A227" s="57" t="s">
        <v>10</v>
      </c>
      <c r="B227" s="57" t="s">
        <v>11</v>
      </c>
      <c r="C227" s="57" t="s">
        <v>12</v>
      </c>
      <c r="D227" s="57" t="s">
        <v>13</v>
      </c>
      <c r="E227" s="57" t="s">
        <v>14</v>
      </c>
      <c r="F227" s="57" t="s">
        <v>15</v>
      </c>
      <c r="G227" s="57" t="s">
        <v>16</v>
      </c>
    </row>
    <row r="228" spans="1:7" ht="15.6" x14ac:dyDescent="0.3">
      <c r="A228" s="15"/>
      <c r="B228" s="16"/>
      <c r="C228" s="16"/>
      <c r="D228" s="17"/>
      <c r="E228" s="78"/>
      <c r="F228" s="94">
        <f t="shared" ref="F228:F238" si="7">A228*E228</f>
        <v>0</v>
      </c>
      <c r="G228" s="114"/>
    </row>
    <row r="229" spans="1:7" ht="15.6" x14ac:dyDescent="0.3">
      <c r="A229" s="27"/>
      <c r="B229" s="22"/>
      <c r="C229" s="22"/>
      <c r="D229" s="23"/>
      <c r="E229" s="80"/>
      <c r="F229" s="95">
        <f t="shared" si="7"/>
        <v>0</v>
      </c>
      <c r="G229" s="26"/>
    </row>
    <row r="230" spans="1:7" ht="15.6" x14ac:dyDescent="0.3">
      <c r="A230" s="21"/>
      <c r="B230" s="22"/>
      <c r="C230" s="22"/>
      <c r="D230" s="23"/>
      <c r="E230" s="80"/>
      <c r="F230" s="95">
        <f t="shared" si="7"/>
        <v>0</v>
      </c>
      <c r="G230" s="26"/>
    </row>
    <row r="231" spans="1:7" ht="15.6" x14ac:dyDescent="0.3">
      <c r="A231" s="27"/>
      <c r="B231" s="22"/>
      <c r="C231" s="22"/>
      <c r="D231" s="23"/>
      <c r="E231" s="80"/>
      <c r="F231" s="95">
        <f t="shared" si="7"/>
        <v>0</v>
      </c>
      <c r="G231" s="26"/>
    </row>
    <row r="232" spans="1:7" ht="46.8" x14ac:dyDescent="0.3">
      <c r="A232" s="27">
        <v>12</v>
      </c>
      <c r="B232" s="22" t="s">
        <v>30</v>
      </c>
      <c r="C232" s="22" t="s">
        <v>879</v>
      </c>
      <c r="D232" s="23"/>
      <c r="E232" s="80">
        <v>1406</v>
      </c>
      <c r="F232" s="95">
        <f t="shared" si="7"/>
        <v>16872</v>
      </c>
      <c r="G232" s="26"/>
    </row>
    <row r="233" spans="1:7" ht="15.6" x14ac:dyDescent="0.3">
      <c r="A233" s="27"/>
      <c r="B233" s="22"/>
      <c r="C233" s="22"/>
      <c r="D233" s="23"/>
      <c r="E233" s="80"/>
      <c r="F233" s="95">
        <f t="shared" si="7"/>
        <v>0</v>
      </c>
      <c r="G233" s="26"/>
    </row>
    <row r="234" spans="1:7" ht="15.6" x14ac:dyDescent="0.3">
      <c r="A234" s="27"/>
      <c r="B234" s="22"/>
      <c r="C234" s="22"/>
      <c r="D234" s="23"/>
      <c r="E234" s="80"/>
      <c r="F234" s="95">
        <f t="shared" si="7"/>
        <v>0</v>
      </c>
      <c r="G234" s="26"/>
    </row>
    <row r="235" spans="1:7" ht="15.6" x14ac:dyDescent="0.3">
      <c r="A235" s="27"/>
      <c r="B235" s="22"/>
      <c r="C235" s="22"/>
      <c r="D235" s="23"/>
      <c r="E235" s="80"/>
      <c r="F235" s="95">
        <f t="shared" si="7"/>
        <v>0</v>
      </c>
      <c r="G235" s="26"/>
    </row>
    <row r="236" spans="1:7" ht="15.6" x14ac:dyDescent="0.3">
      <c r="A236" s="27"/>
      <c r="B236" s="22"/>
      <c r="C236" s="22"/>
      <c r="D236" s="23"/>
      <c r="E236" s="80"/>
      <c r="F236" s="95">
        <f t="shared" si="7"/>
        <v>0</v>
      </c>
      <c r="G236" s="26"/>
    </row>
    <row r="237" spans="1:7" ht="15.6" x14ac:dyDescent="0.3">
      <c r="A237" s="27"/>
      <c r="B237" s="22"/>
      <c r="C237" s="22"/>
      <c r="D237" s="23"/>
      <c r="E237" s="80"/>
      <c r="F237" s="95">
        <f t="shared" si="7"/>
        <v>0</v>
      </c>
      <c r="G237" s="26"/>
    </row>
    <row r="238" spans="1:7" ht="15.6" x14ac:dyDescent="0.3">
      <c r="A238" s="28"/>
      <c r="B238" s="29"/>
      <c r="C238" s="29"/>
      <c r="D238" s="30"/>
      <c r="E238" s="82"/>
      <c r="F238" s="83">
        <f t="shared" si="7"/>
        <v>0</v>
      </c>
      <c r="G238" s="33"/>
    </row>
    <row r="239" spans="1:7" ht="17.399999999999999" x14ac:dyDescent="0.3">
      <c r="A239" s="34"/>
      <c r="B239" s="35"/>
      <c r="C239" s="406" t="s">
        <v>17</v>
      </c>
      <c r="D239" s="406"/>
      <c r="E239" s="85"/>
      <c r="F239" s="86">
        <f>SUM(F228:F237)</f>
        <v>16872</v>
      </c>
      <c r="G239" s="39"/>
    </row>
    <row r="240" spans="1:7" ht="17.399999999999999" x14ac:dyDescent="0.3">
      <c r="A240" s="40"/>
      <c r="B240" s="41"/>
      <c r="C240" s="398" t="s">
        <v>18</v>
      </c>
      <c r="D240" s="398"/>
      <c r="E240" s="88"/>
      <c r="F240" s="89">
        <f>F239*0.16</f>
        <v>2699.52</v>
      </c>
      <c r="G240" s="45"/>
    </row>
    <row r="241" spans="1:7" ht="17.399999999999999" x14ac:dyDescent="0.3">
      <c r="A241" s="40"/>
      <c r="B241" s="41"/>
      <c r="C241" s="399" t="s">
        <v>19</v>
      </c>
      <c r="D241" s="399"/>
      <c r="E241" s="91"/>
      <c r="F241" s="92">
        <f>F239+F240</f>
        <v>19571.52</v>
      </c>
      <c r="G241" s="49"/>
    </row>
    <row r="242" spans="1:7" ht="15.6" x14ac:dyDescent="0.3">
      <c r="A242" s="400" t="s">
        <v>20</v>
      </c>
      <c r="B242" s="401"/>
      <c r="C242" s="51" t="s">
        <v>21</v>
      </c>
      <c r="D242" s="51"/>
      <c r="E242" s="401" t="s">
        <v>22</v>
      </c>
      <c r="F242" s="401"/>
      <c r="G242" s="402"/>
    </row>
    <row r="243" spans="1:7" ht="15.6" x14ac:dyDescent="0.3">
      <c r="A243" s="403" t="s">
        <v>614</v>
      </c>
      <c r="B243" s="404"/>
      <c r="C243" s="53" t="s">
        <v>23</v>
      </c>
      <c r="D243" s="53"/>
      <c r="E243" s="404" t="s">
        <v>653</v>
      </c>
      <c r="F243" s="404"/>
      <c r="G243" s="405"/>
    </row>
    <row r="244" spans="1:7" x14ac:dyDescent="0.3">
      <c r="A244" s="55"/>
      <c r="B244" s="55"/>
      <c r="C244" s="55"/>
      <c r="D244" s="55"/>
      <c r="E244" s="55"/>
      <c r="F244" s="55"/>
      <c r="G244" s="55"/>
    </row>
    <row r="247" spans="1:7" ht="24.6" x14ac:dyDescent="0.3">
      <c r="A247" s="355" t="s">
        <v>0</v>
      </c>
      <c r="B247" s="356"/>
      <c r="C247" s="357"/>
      <c r="D247" s="364" t="s">
        <v>1</v>
      </c>
      <c r="E247" s="365"/>
      <c r="F247" s="365"/>
      <c r="G247" s="366"/>
    </row>
    <row r="248" spans="1:7" ht="21" x14ac:dyDescent="0.4">
      <c r="A248" s="358"/>
      <c r="B248" s="359"/>
      <c r="C248" s="360"/>
      <c r="D248" s="3" t="s">
        <v>2</v>
      </c>
      <c r="E248" s="367" t="s">
        <v>1153</v>
      </c>
      <c r="F248" s="368"/>
      <c r="G248" s="4"/>
    </row>
    <row r="249" spans="1:7" ht="21" x14ac:dyDescent="0.4">
      <c r="A249" s="358"/>
      <c r="B249" s="359"/>
      <c r="C249" s="360"/>
      <c r="D249" s="3" t="s">
        <v>4</v>
      </c>
      <c r="E249" s="369">
        <v>23</v>
      </c>
      <c r="F249" s="368"/>
      <c r="G249" s="4"/>
    </row>
    <row r="250" spans="1:7" ht="30" x14ac:dyDescent="0.3">
      <c r="A250" s="361"/>
      <c r="B250" s="362"/>
      <c r="C250" s="363"/>
      <c r="D250" s="6" t="s">
        <v>5</v>
      </c>
      <c r="E250" s="370" t="s">
        <v>1154</v>
      </c>
      <c r="F250" s="370"/>
      <c r="G250" s="7"/>
    </row>
    <row r="251" spans="1:7" ht="20.399999999999999" x14ac:dyDescent="0.35">
      <c r="A251" s="8" t="s">
        <v>6</v>
      </c>
      <c r="B251" s="9" t="s">
        <v>663</v>
      </c>
      <c r="C251" s="10"/>
      <c r="D251" s="10"/>
      <c r="E251" s="346"/>
      <c r="F251" s="347"/>
      <c r="G251" s="348"/>
    </row>
    <row r="252" spans="1:7" ht="20.399999999999999" x14ac:dyDescent="0.35">
      <c r="A252" s="8" t="s">
        <v>7</v>
      </c>
      <c r="B252" s="12"/>
      <c r="C252" s="13"/>
      <c r="D252" s="13"/>
      <c r="E252" s="349"/>
      <c r="F252" s="350"/>
      <c r="G252" s="351"/>
    </row>
    <row r="253" spans="1:7" ht="20.399999999999999" x14ac:dyDescent="0.35">
      <c r="A253" s="8" t="s">
        <v>8</v>
      </c>
      <c r="B253" s="12" t="s">
        <v>29</v>
      </c>
      <c r="C253" s="13"/>
      <c r="D253" s="13"/>
      <c r="E253" s="352"/>
      <c r="F253" s="353"/>
      <c r="G253" s="354"/>
    </row>
    <row r="254" spans="1:7" ht="20.399999999999999" x14ac:dyDescent="0.35">
      <c r="A254" s="8" t="s">
        <v>9</v>
      </c>
      <c r="B254" s="12" t="s">
        <v>320</v>
      </c>
      <c r="C254" s="13"/>
      <c r="D254" s="13"/>
      <c r="E254" s="13"/>
      <c r="F254" s="13"/>
      <c r="G254" s="14"/>
    </row>
    <row r="255" spans="1:7" ht="15" x14ac:dyDescent="0.3">
      <c r="A255" s="57" t="s">
        <v>10</v>
      </c>
      <c r="B255" s="57" t="s">
        <v>11</v>
      </c>
      <c r="C255" s="57" t="s">
        <v>12</v>
      </c>
      <c r="D255" s="57" t="s">
        <v>13</v>
      </c>
      <c r="E255" s="57" t="s">
        <v>14</v>
      </c>
      <c r="F255" s="57" t="s">
        <v>15</v>
      </c>
      <c r="G255" s="57" t="s">
        <v>16</v>
      </c>
    </row>
    <row r="256" spans="1:7" ht="15.6" x14ac:dyDescent="0.3">
      <c r="A256" s="15">
        <v>10</v>
      </c>
      <c r="B256" s="16" t="s">
        <v>340</v>
      </c>
      <c r="C256" s="16" t="s">
        <v>1050</v>
      </c>
      <c r="D256" s="123"/>
      <c r="E256" s="18">
        <v>168.54</v>
      </c>
      <c r="F256" s="18">
        <f>A256*E256</f>
        <v>1685.3999999999999</v>
      </c>
      <c r="G256" s="20"/>
    </row>
    <row r="257" spans="1:7" ht="15.6" x14ac:dyDescent="0.3">
      <c r="A257" s="21"/>
      <c r="B257" s="22"/>
      <c r="C257" s="22"/>
      <c r="D257" s="58"/>
      <c r="E257" s="24"/>
      <c r="F257" s="24">
        <f t="shared" ref="F257:F270" si="8">A257*E257</f>
        <v>0</v>
      </c>
      <c r="G257" s="20"/>
    </row>
    <row r="258" spans="1:7" ht="15.6" x14ac:dyDescent="0.3">
      <c r="A258" s="21"/>
      <c r="B258" s="22"/>
      <c r="C258" s="22"/>
      <c r="D258" s="58"/>
      <c r="E258" s="24"/>
      <c r="F258" s="24">
        <f t="shared" si="8"/>
        <v>0</v>
      </c>
      <c r="G258" s="20"/>
    </row>
    <row r="259" spans="1:7" ht="15.6" x14ac:dyDescent="0.3">
      <c r="A259" s="21"/>
      <c r="B259" s="59"/>
      <c r="C259" s="59"/>
      <c r="D259" s="58"/>
      <c r="E259" s="24"/>
      <c r="F259" s="24">
        <f t="shared" si="8"/>
        <v>0</v>
      </c>
      <c r="G259" s="26"/>
    </row>
    <row r="260" spans="1:7" ht="15.6" x14ac:dyDescent="0.3">
      <c r="A260" s="21"/>
      <c r="B260" s="59"/>
      <c r="C260" s="59"/>
      <c r="D260" s="58"/>
      <c r="E260" s="24"/>
      <c r="F260" s="24">
        <f t="shared" si="8"/>
        <v>0</v>
      </c>
      <c r="G260" s="26"/>
    </row>
    <row r="261" spans="1:7" ht="15.6" x14ac:dyDescent="0.3">
      <c r="A261" s="21"/>
      <c r="B261" s="59"/>
      <c r="C261" s="59"/>
      <c r="D261" s="58"/>
      <c r="E261" s="24"/>
      <c r="F261" s="24">
        <f t="shared" si="8"/>
        <v>0</v>
      </c>
      <c r="G261" s="26"/>
    </row>
    <row r="262" spans="1:7" ht="15.6" x14ac:dyDescent="0.3">
      <c r="A262" s="21"/>
      <c r="B262" s="59"/>
      <c r="C262" s="59"/>
      <c r="D262" s="58"/>
      <c r="E262" s="24"/>
      <c r="F262" s="24">
        <f t="shared" si="8"/>
        <v>0</v>
      </c>
      <c r="G262" s="26"/>
    </row>
    <row r="263" spans="1:7" ht="15.6" x14ac:dyDescent="0.3">
      <c r="A263" s="27"/>
      <c r="B263" s="59"/>
      <c r="C263" s="59"/>
      <c r="D263" s="58"/>
      <c r="E263" s="24"/>
      <c r="F263" s="24">
        <f t="shared" si="8"/>
        <v>0</v>
      </c>
      <c r="G263" s="26"/>
    </row>
    <row r="264" spans="1:7" ht="15.6" x14ac:dyDescent="0.3">
      <c r="A264" s="27"/>
      <c r="B264" s="59"/>
      <c r="C264" s="59"/>
      <c r="D264" s="65"/>
      <c r="E264" s="24"/>
      <c r="F264" s="24">
        <f t="shared" si="8"/>
        <v>0</v>
      </c>
      <c r="G264" s="26"/>
    </row>
    <row r="265" spans="1:7" ht="15.6" x14ac:dyDescent="0.3">
      <c r="A265" s="27"/>
      <c r="B265" s="22"/>
      <c r="C265" s="22"/>
      <c r="D265" s="23"/>
      <c r="E265" s="24"/>
      <c r="F265" s="24">
        <f t="shared" si="8"/>
        <v>0</v>
      </c>
      <c r="G265" s="26"/>
    </row>
    <row r="266" spans="1:7" ht="15.6" x14ac:dyDescent="0.3">
      <c r="A266" s="27"/>
      <c r="B266" s="22"/>
      <c r="C266" s="22"/>
      <c r="D266" s="23"/>
      <c r="E266" s="24"/>
      <c r="F266" s="24">
        <f t="shared" si="8"/>
        <v>0</v>
      </c>
      <c r="G266" s="26"/>
    </row>
    <row r="267" spans="1:7" ht="15.6" x14ac:dyDescent="0.3">
      <c r="A267" s="27"/>
      <c r="B267" s="22"/>
      <c r="C267" s="22"/>
      <c r="D267" s="23"/>
      <c r="E267" s="24"/>
      <c r="F267" s="24">
        <f t="shared" si="8"/>
        <v>0</v>
      </c>
      <c r="G267" s="26"/>
    </row>
    <row r="268" spans="1:7" ht="15.6" x14ac:dyDescent="0.3">
      <c r="A268" s="27"/>
      <c r="B268" s="22"/>
      <c r="C268" s="22"/>
      <c r="D268" s="23"/>
      <c r="E268" s="24"/>
      <c r="F268" s="24">
        <f t="shared" si="8"/>
        <v>0</v>
      </c>
      <c r="G268" s="26"/>
    </row>
    <row r="269" spans="1:7" ht="15.6" x14ac:dyDescent="0.3">
      <c r="A269" s="27"/>
      <c r="B269" s="22"/>
      <c r="C269" s="22"/>
      <c r="D269" s="23"/>
      <c r="E269" s="24"/>
      <c r="F269" s="24">
        <f t="shared" si="8"/>
        <v>0</v>
      </c>
      <c r="G269" s="26"/>
    </row>
    <row r="270" spans="1:7" ht="15.6" x14ac:dyDescent="0.3">
      <c r="A270" s="28"/>
      <c r="B270" s="29"/>
      <c r="C270" s="29"/>
      <c r="D270" s="30"/>
      <c r="E270" s="31"/>
      <c r="F270" s="31">
        <f t="shared" si="8"/>
        <v>0</v>
      </c>
      <c r="G270" s="33"/>
    </row>
    <row r="271" spans="1:7" ht="17.399999999999999" x14ac:dyDescent="0.3">
      <c r="A271" s="34"/>
      <c r="B271" s="35"/>
      <c r="C271" s="36" t="s">
        <v>17</v>
      </c>
      <c r="D271" s="36"/>
      <c r="E271" s="37"/>
      <c r="F271" s="38">
        <f>SUM(F256:F269)</f>
        <v>1685.3999999999999</v>
      </c>
      <c r="G271" s="39"/>
    </row>
    <row r="272" spans="1:7" ht="17.399999999999999" x14ac:dyDescent="0.3">
      <c r="A272" s="40"/>
      <c r="B272" s="41"/>
      <c r="C272" s="42" t="s">
        <v>18</v>
      </c>
      <c r="D272" s="42"/>
      <c r="E272" s="43"/>
      <c r="F272" s="44">
        <f>F271*0.16</f>
        <v>269.66399999999999</v>
      </c>
      <c r="G272" s="45"/>
    </row>
    <row r="273" spans="1:7" ht="17.399999999999999" x14ac:dyDescent="0.3">
      <c r="A273" s="40"/>
      <c r="B273" s="41"/>
      <c r="C273" s="46" t="s">
        <v>19</v>
      </c>
      <c r="D273" s="46"/>
      <c r="E273" s="47"/>
      <c r="F273" s="48">
        <f>F271+F272</f>
        <v>1955.0639999999999</v>
      </c>
      <c r="G273" s="49"/>
    </row>
    <row r="274" spans="1:7" ht="15.6" x14ac:dyDescent="0.3">
      <c r="A274" s="50" t="s">
        <v>20</v>
      </c>
      <c r="B274" s="51"/>
      <c r="C274" s="51" t="s">
        <v>21</v>
      </c>
      <c r="D274" s="51"/>
      <c r="E274" s="51" t="s">
        <v>22</v>
      </c>
      <c r="F274" s="51"/>
      <c r="G274" s="52"/>
    </row>
    <row r="275" spans="1:7" ht="15.6" x14ac:dyDescent="0.3">
      <c r="A275" s="63" t="s">
        <v>614</v>
      </c>
      <c r="B275" s="53"/>
      <c r="C275" s="53" t="s">
        <v>23</v>
      </c>
      <c r="D275" s="53"/>
      <c r="E275" s="53" t="s">
        <v>653</v>
      </c>
      <c r="F275" s="53"/>
      <c r="G275" s="54"/>
    </row>
  </sheetData>
  <mergeCells count="80">
    <mergeCell ref="E251:G253"/>
    <mergeCell ref="A247:C250"/>
    <mergeCell ref="D247:G247"/>
    <mergeCell ref="E248:F248"/>
    <mergeCell ref="E249:F249"/>
    <mergeCell ref="E250:F250"/>
    <mergeCell ref="B40:G40"/>
    <mergeCell ref="A58:B58"/>
    <mergeCell ref="E58:G58"/>
    <mergeCell ref="E99:G101"/>
    <mergeCell ref="A59:B59"/>
    <mergeCell ref="E59:G59"/>
    <mergeCell ref="A64:C67"/>
    <mergeCell ref="D64:G64"/>
    <mergeCell ref="E65:F65"/>
    <mergeCell ref="E66:F66"/>
    <mergeCell ref="E67:F67"/>
    <mergeCell ref="A95:C98"/>
    <mergeCell ref="D95:G95"/>
    <mergeCell ref="E96:F96"/>
    <mergeCell ref="E97:F97"/>
    <mergeCell ref="E98:F98"/>
    <mergeCell ref="A2:C5"/>
    <mergeCell ref="D2:G2"/>
    <mergeCell ref="E3:F3"/>
    <mergeCell ref="E4:F4"/>
    <mergeCell ref="E5:F5"/>
    <mergeCell ref="E6:G8"/>
    <mergeCell ref="B126:C129"/>
    <mergeCell ref="D126:G126"/>
    <mergeCell ref="D127:E127"/>
    <mergeCell ref="F127:G127"/>
    <mergeCell ref="D129:E129"/>
    <mergeCell ref="F129:G129"/>
    <mergeCell ref="B33:C36"/>
    <mergeCell ref="D33:G33"/>
    <mergeCell ref="D34:E34"/>
    <mergeCell ref="F34:G34"/>
    <mergeCell ref="D36:E36"/>
    <mergeCell ref="F36:G36"/>
    <mergeCell ref="E37:G37"/>
    <mergeCell ref="B38:G38"/>
    <mergeCell ref="B39:G39"/>
    <mergeCell ref="E130:G130"/>
    <mergeCell ref="B131:G131"/>
    <mergeCell ref="B132:G132"/>
    <mergeCell ref="B133:G133"/>
    <mergeCell ref="A151:B151"/>
    <mergeCell ref="E151:G151"/>
    <mergeCell ref="A152:B152"/>
    <mergeCell ref="E152:G152"/>
    <mergeCell ref="A155:C158"/>
    <mergeCell ref="D155:G155"/>
    <mergeCell ref="E156:F156"/>
    <mergeCell ref="E157:F157"/>
    <mergeCell ref="E158:F158"/>
    <mergeCell ref="B161:G161"/>
    <mergeCell ref="B187:C190"/>
    <mergeCell ref="D187:G187"/>
    <mergeCell ref="E188:F188"/>
    <mergeCell ref="E189:F189"/>
    <mergeCell ref="E190:F190"/>
    <mergeCell ref="A243:B243"/>
    <mergeCell ref="E243:G243"/>
    <mergeCell ref="E223:G223"/>
    <mergeCell ref="B224:G224"/>
    <mergeCell ref="B225:G225"/>
    <mergeCell ref="B226:G226"/>
    <mergeCell ref="C239:D239"/>
    <mergeCell ref="B193:G193"/>
    <mergeCell ref="C240:D240"/>
    <mergeCell ref="C241:D241"/>
    <mergeCell ref="A242:B242"/>
    <mergeCell ref="E242:G242"/>
    <mergeCell ref="B219:C222"/>
    <mergeCell ref="D219:G219"/>
    <mergeCell ref="D220:E220"/>
    <mergeCell ref="F220:G220"/>
    <mergeCell ref="D222:E222"/>
    <mergeCell ref="F222:G222"/>
  </mergeCells>
  <dataValidations disablePrompts="1"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A29 A46:A47 A58 A91 A122 A139:A140 A151 A182 A214 A242 A274" xr:uid="{C76924B9-EBA6-4DE0-8D41-0DCBF3A422E0}">
      <formula1>0</formula1>
      <formula2>256</formula2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368CB-F7E9-479A-8DB2-06AEDD974184}">
  <dimension ref="A3:G205"/>
  <sheetViews>
    <sheetView workbookViewId="0">
      <selection activeCell="A15" sqref="A15:G44"/>
    </sheetView>
  </sheetViews>
  <sheetFormatPr baseColWidth="10" defaultRowHeight="14.4" x14ac:dyDescent="0.3"/>
  <cols>
    <col min="1" max="1" width="22.5546875" customWidth="1"/>
    <col min="2" max="2" width="17.21875" customWidth="1"/>
    <col min="3" max="3" width="29.77734375" customWidth="1"/>
    <col min="4" max="4" width="30.6640625" customWidth="1"/>
    <col min="5" max="5" width="14.33203125" customWidth="1"/>
    <col min="6" max="6" width="15.44140625" customWidth="1"/>
    <col min="7" max="7" width="22" customWidth="1"/>
  </cols>
  <sheetData>
    <row r="3" spans="1:7" x14ac:dyDescent="0.3">
      <c r="A3" s="344" t="s">
        <v>1116</v>
      </c>
      <c r="B3" s="344" t="s">
        <v>30</v>
      </c>
    </row>
    <row r="4" spans="1:7" x14ac:dyDescent="0.3">
      <c r="A4" s="344">
        <v>2</v>
      </c>
      <c r="B4" s="344">
        <v>2</v>
      </c>
    </row>
    <row r="5" spans="1:7" x14ac:dyDescent="0.3">
      <c r="A5" s="344">
        <v>0</v>
      </c>
      <c r="B5" s="344">
        <v>2</v>
      </c>
    </row>
    <row r="6" spans="1:7" x14ac:dyDescent="0.3">
      <c r="A6" s="344">
        <v>4</v>
      </c>
      <c r="B6" s="344">
        <v>1</v>
      </c>
    </row>
    <row r="7" spans="1:7" x14ac:dyDescent="0.3">
      <c r="A7" s="344">
        <v>5</v>
      </c>
      <c r="B7" s="344">
        <v>2</v>
      </c>
    </row>
    <row r="8" spans="1:7" x14ac:dyDescent="0.3">
      <c r="A8" s="344">
        <v>1</v>
      </c>
      <c r="B8" s="344">
        <v>5</v>
      </c>
    </row>
    <row r="9" spans="1:7" x14ac:dyDescent="0.3">
      <c r="A9" s="344">
        <v>6</v>
      </c>
      <c r="B9" s="344">
        <v>7</v>
      </c>
    </row>
    <row r="10" spans="1:7" x14ac:dyDescent="0.3">
      <c r="A10" s="344">
        <v>7</v>
      </c>
      <c r="B10" s="344">
        <v>1</v>
      </c>
    </row>
    <row r="11" spans="1:7" x14ac:dyDescent="0.3">
      <c r="A11" s="344">
        <v>8</v>
      </c>
      <c r="B11" s="344">
        <v>1</v>
      </c>
    </row>
    <row r="15" spans="1:7" ht="24.6" x14ac:dyDescent="0.3">
      <c r="A15" s="355" t="s">
        <v>0</v>
      </c>
      <c r="B15" s="356"/>
      <c r="C15" s="357"/>
      <c r="D15" s="364" t="s">
        <v>1</v>
      </c>
      <c r="E15" s="365"/>
      <c r="F15" s="365"/>
      <c r="G15" s="366"/>
    </row>
    <row r="16" spans="1:7" ht="21" x14ac:dyDescent="0.4">
      <c r="A16" s="358"/>
      <c r="B16" s="359"/>
      <c r="C16" s="360"/>
      <c r="D16" s="3" t="s">
        <v>2</v>
      </c>
      <c r="E16" s="367" t="s">
        <v>1120</v>
      </c>
      <c r="F16" s="368"/>
      <c r="G16" s="4"/>
    </row>
    <row r="17" spans="1:7" ht="21" x14ac:dyDescent="0.4">
      <c r="A17" s="358"/>
      <c r="B17" s="359"/>
      <c r="C17" s="360"/>
      <c r="D17" s="3" t="s">
        <v>4</v>
      </c>
      <c r="E17" s="369">
        <v>22</v>
      </c>
      <c r="F17" s="368"/>
      <c r="G17" s="4"/>
    </row>
    <row r="18" spans="1:7" ht="30" x14ac:dyDescent="0.3">
      <c r="A18" s="361"/>
      <c r="B18" s="362"/>
      <c r="C18" s="363"/>
      <c r="D18" s="6" t="s">
        <v>5</v>
      </c>
      <c r="E18" s="370" t="s">
        <v>1118</v>
      </c>
      <c r="F18" s="370"/>
      <c r="G18" s="7"/>
    </row>
    <row r="19" spans="1:7" ht="20.399999999999999" x14ac:dyDescent="0.35">
      <c r="A19" s="8" t="s">
        <v>6</v>
      </c>
      <c r="B19" s="9" t="s">
        <v>663</v>
      </c>
      <c r="C19" s="10"/>
      <c r="D19" s="10"/>
      <c r="E19" s="324"/>
      <c r="F19" s="325"/>
      <c r="G19" s="326"/>
    </row>
    <row r="20" spans="1:7" ht="20.399999999999999" x14ac:dyDescent="0.35">
      <c r="A20" s="8" t="s">
        <v>1119</v>
      </c>
      <c r="B20" s="12" t="s">
        <v>894</v>
      </c>
      <c r="C20" s="13"/>
      <c r="D20" s="13"/>
      <c r="E20" s="327"/>
      <c r="F20" s="328"/>
      <c r="G20" s="329"/>
    </row>
    <row r="21" spans="1:7" ht="20.399999999999999" x14ac:dyDescent="0.35">
      <c r="A21" s="8" t="s">
        <v>8</v>
      </c>
      <c r="B21" s="12" t="s">
        <v>29</v>
      </c>
      <c r="C21" s="13"/>
      <c r="D21" s="13"/>
      <c r="E21" s="330"/>
      <c r="F21" s="331"/>
      <c r="G21" s="332"/>
    </row>
    <row r="22" spans="1:7" ht="20.399999999999999" x14ac:dyDescent="0.35">
      <c r="A22" s="8" t="s">
        <v>9</v>
      </c>
      <c r="B22" s="12" t="s">
        <v>91</v>
      </c>
      <c r="C22" s="13"/>
      <c r="D22" s="13"/>
      <c r="E22" s="13"/>
      <c r="F22" s="13"/>
      <c r="G22" s="14"/>
    </row>
    <row r="23" spans="1:7" ht="60" x14ac:dyDescent="0.3">
      <c r="A23" s="57" t="s">
        <v>10</v>
      </c>
      <c r="B23" s="57" t="s">
        <v>11</v>
      </c>
      <c r="C23" s="57" t="s">
        <v>12</v>
      </c>
      <c r="D23" s="57" t="s">
        <v>13</v>
      </c>
      <c r="E23" s="57" t="s">
        <v>14</v>
      </c>
      <c r="F23" s="57" t="s">
        <v>15</v>
      </c>
      <c r="G23" s="57" t="s">
        <v>16</v>
      </c>
    </row>
    <row r="24" spans="1:7" ht="31.2" x14ac:dyDescent="0.3">
      <c r="A24" s="15">
        <v>1</v>
      </c>
      <c r="B24" s="16" t="s">
        <v>1020</v>
      </c>
      <c r="C24" s="16" t="s">
        <v>1117</v>
      </c>
      <c r="D24" s="123">
        <v>248163</v>
      </c>
      <c r="E24" s="18">
        <v>1697.77</v>
      </c>
      <c r="F24" s="18">
        <f>A24*E24</f>
        <v>1697.77</v>
      </c>
      <c r="G24" s="20"/>
    </row>
    <row r="25" spans="1:7" ht="15.6" x14ac:dyDescent="0.3">
      <c r="A25" s="21"/>
      <c r="B25" s="22"/>
      <c r="C25" s="22"/>
      <c r="D25" s="58"/>
      <c r="E25" s="345"/>
      <c r="F25" s="345">
        <f t="shared" ref="F25:F38" si="0">A25*E25</f>
        <v>0</v>
      </c>
      <c r="G25" s="20"/>
    </row>
    <row r="26" spans="1:7" ht="15.6" x14ac:dyDescent="0.3">
      <c r="A26" s="21"/>
      <c r="B26" s="22"/>
      <c r="C26" s="22"/>
      <c r="D26" s="58"/>
      <c r="E26" s="345"/>
      <c r="F26" s="345">
        <f t="shared" si="0"/>
        <v>0</v>
      </c>
      <c r="G26" s="20"/>
    </row>
    <row r="27" spans="1:7" ht="15.6" x14ac:dyDescent="0.3">
      <c r="A27" s="21"/>
      <c r="B27" s="59"/>
      <c r="C27" s="59"/>
      <c r="D27" s="58"/>
      <c r="E27" s="345"/>
      <c r="F27" s="345">
        <f t="shared" si="0"/>
        <v>0</v>
      </c>
      <c r="G27" s="26"/>
    </row>
    <row r="28" spans="1:7" ht="15.6" x14ac:dyDescent="0.3">
      <c r="A28" s="21"/>
      <c r="B28" s="59"/>
      <c r="C28" s="59"/>
      <c r="D28" s="58"/>
      <c r="E28" s="345"/>
      <c r="F28" s="345">
        <f t="shared" si="0"/>
        <v>0</v>
      </c>
      <c r="G28" s="26"/>
    </row>
    <row r="29" spans="1:7" ht="15.6" x14ac:dyDescent="0.3">
      <c r="A29" s="21"/>
      <c r="B29" s="59"/>
      <c r="C29" s="59"/>
      <c r="D29" s="58"/>
      <c r="E29" s="345"/>
      <c r="F29" s="345">
        <f t="shared" si="0"/>
        <v>0</v>
      </c>
      <c r="G29" s="26"/>
    </row>
    <row r="30" spans="1:7" ht="15.6" x14ac:dyDescent="0.3">
      <c r="A30" s="21"/>
      <c r="B30" s="59"/>
      <c r="C30" s="59"/>
      <c r="D30" s="58"/>
      <c r="E30" s="24"/>
      <c r="F30" s="24">
        <f t="shared" si="0"/>
        <v>0</v>
      </c>
      <c r="G30" s="26"/>
    </row>
    <row r="31" spans="1:7" ht="15.6" x14ac:dyDescent="0.3">
      <c r="A31" s="27"/>
      <c r="B31" s="59"/>
      <c r="C31" s="59"/>
      <c r="D31" s="58"/>
      <c r="E31" s="24"/>
      <c r="F31" s="24">
        <f t="shared" si="0"/>
        <v>0</v>
      </c>
      <c r="G31" s="26"/>
    </row>
    <row r="32" spans="1:7" ht="15.6" x14ac:dyDescent="0.3">
      <c r="A32" s="27"/>
      <c r="B32" s="59"/>
      <c r="C32" s="59"/>
      <c r="D32" s="65"/>
      <c r="E32" s="24"/>
      <c r="F32" s="24">
        <f t="shared" si="0"/>
        <v>0</v>
      </c>
      <c r="G32" s="26"/>
    </row>
    <row r="33" spans="1:7" ht="15.6" x14ac:dyDescent="0.3">
      <c r="A33" s="27"/>
      <c r="B33" s="22"/>
      <c r="C33" s="22"/>
      <c r="D33" s="23"/>
      <c r="E33" s="24"/>
      <c r="F33" s="24">
        <f t="shared" si="0"/>
        <v>0</v>
      </c>
      <c r="G33" s="26"/>
    </row>
    <row r="34" spans="1:7" ht="15.6" x14ac:dyDescent="0.3">
      <c r="A34" s="27"/>
      <c r="B34" s="22"/>
      <c r="C34" s="22"/>
      <c r="D34" s="23"/>
      <c r="E34" s="24"/>
      <c r="F34" s="24">
        <f t="shared" si="0"/>
        <v>0</v>
      </c>
      <c r="G34" s="26"/>
    </row>
    <row r="35" spans="1:7" ht="15.6" x14ac:dyDescent="0.3">
      <c r="A35" s="27"/>
      <c r="B35" s="22"/>
      <c r="C35" s="22"/>
      <c r="D35" s="23"/>
      <c r="E35" s="24"/>
      <c r="F35" s="24">
        <f t="shared" si="0"/>
        <v>0</v>
      </c>
      <c r="G35" s="26"/>
    </row>
    <row r="36" spans="1:7" ht="15.6" x14ac:dyDescent="0.3">
      <c r="A36" s="27"/>
      <c r="B36" s="22"/>
      <c r="C36" s="22"/>
      <c r="D36" s="23"/>
      <c r="E36" s="24"/>
      <c r="F36" s="24">
        <f t="shared" si="0"/>
        <v>0</v>
      </c>
      <c r="G36" s="26"/>
    </row>
    <row r="37" spans="1:7" ht="15.6" x14ac:dyDescent="0.3">
      <c r="A37" s="27"/>
      <c r="B37" s="22"/>
      <c r="C37" s="22"/>
      <c r="D37" s="23"/>
      <c r="E37" s="24"/>
      <c r="F37" s="24">
        <f t="shared" si="0"/>
        <v>0</v>
      </c>
      <c r="G37" s="26"/>
    </row>
    <row r="38" spans="1:7" ht="15.6" x14ac:dyDescent="0.3">
      <c r="A38" s="28"/>
      <c r="B38" s="29"/>
      <c r="C38" s="29"/>
      <c r="D38" s="30"/>
      <c r="E38" s="31"/>
      <c r="F38" s="31">
        <f t="shared" si="0"/>
        <v>0</v>
      </c>
      <c r="G38" s="33"/>
    </row>
    <row r="39" spans="1:7" ht="17.399999999999999" x14ac:dyDescent="0.3">
      <c r="A39" s="34"/>
      <c r="B39" s="35"/>
      <c r="C39" s="36" t="s">
        <v>17</v>
      </c>
      <c r="D39" s="36"/>
      <c r="E39" s="37"/>
      <c r="F39" s="149">
        <f>SUM(F24:F37)</f>
        <v>1697.77</v>
      </c>
      <c r="G39" s="39"/>
    </row>
    <row r="40" spans="1:7" ht="17.399999999999999" x14ac:dyDescent="0.3">
      <c r="A40" s="40"/>
      <c r="B40" s="41"/>
      <c r="C40" s="42" t="s">
        <v>18</v>
      </c>
      <c r="D40" s="42"/>
      <c r="E40" s="43"/>
      <c r="F40" s="150">
        <f>F39*0.16</f>
        <v>271.64319999999998</v>
      </c>
      <c r="G40" s="45"/>
    </row>
    <row r="41" spans="1:7" ht="17.399999999999999" x14ac:dyDescent="0.3">
      <c r="A41" s="40"/>
      <c r="B41" s="41"/>
      <c r="C41" s="46" t="s">
        <v>19</v>
      </c>
      <c r="D41" s="46"/>
      <c r="E41" s="47"/>
      <c r="F41" s="151">
        <f>F39+F40</f>
        <v>1969.4132</v>
      </c>
      <c r="G41" s="49"/>
    </row>
    <row r="42" spans="1:7" ht="15.6" x14ac:dyDescent="0.3">
      <c r="A42" s="50" t="s">
        <v>20</v>
      </c>
      <c r="B42" s="51"/>
      <c r="C42" s="51" t="s">
        <v>21</v>
      </c>
      <c r="D42" s="51"/>
      <c r="E42" s="51" t="s">
        <v>22</v>
      </c>
      <c r="F42" s="51"/>
      <c r="G42" s="52"/>
    </row>
    <row r="43" spans="1:7" ht="15.6" x14ac:dyDescent="0.3">
      <c r="A43" s="63" t="s">
        <v>614</v>
      </c>
      <c r="B43" s="53"/>
      <c r="C43" s="53" t="s">
        <v>23</v>
      </c>
      <c r="D43" s="53"/>
      <c r="E43" s="53" t="s">
        <v>653</v>
      </c>
      <c r="F43" s="53"/>
      <c r="G43" s="54"/>
    </row>
    <row r="47" spans="1:7" ht="24.6" x14ac:dyDescent="0.3">
      <c r="A47" s="355" t="s">
        <v>0</v>
      </c>
      <c r="B47" s="356"/>
      <c r="C47" s="357"/>
      <c r="D47" s="364" t="s">
        <v>1</v>
      </c>
      <c r="E47" s="365"/>
      <c r="F47" s="365"/>
      <c r="G47" s="366"/>
    </row>
    <row r="48" spans="1:7" ht="21" x14ac:dyDescent="0.4">
      <c r="A48" s="358"/>
      <c r="B48" s="359"/>
      <c r="C48" s="360"/>
      <c r="D48" s="3" t="s">
        <v>2</v>
      </c>
      <c r="E48" s="367" t="s">
        <v>1130</v>
      </c>
      <c r="F48" s="368"/>
      <c r="G48" s="4"/>
    </row>
    <row r="49" spans="1:7" ht="21" x14ac:dyDescent="0.4">
      <c r="A49" s="358"/>
      <c r="B49" s="359"/>
      <c r="C49" s="360"/>
      <c r="D49" s="3" t="s">
        <v>4</v>
      </c>
      <c r="E49" s="369">
        <v>22</v>
      </c>
      <c r="F49" s="368"/>
      <c r="G49" s="4"/>
    </row>
    <row r="50" spans="1:7" ht="30" x14ac:dyDescent="0.3">
      <c r="A50" s="361"/>
      <c r="B50" s="362"/>
      <c r="C50" s="363"/>
      <c r="D50" s="6" t="s">
        <v>5</v>
      </c>
      <c r="E50" s="370" t="s">
        <v>1121</v>
      </c>
      <c r="F50" s="370"/>
      <c r="G50" s="7"/>
    </row>
    <row r="51" spans="1:7" ht="20.399999999999999" x14ac:dyDescent="0.35">
      <c r="A51" s="8" t="s">
        <v>6</v>
      </c>
      <c r="B51" s="9" t="s">
        <v>921</v>
      </c>
      <c r="C51" s="10"/>
      <c r="D51" s="10"/>
      <c r="E51" s="324"/>
      <c r="F51" s="325"/>
      <c r="G51" s="326"/>
    </row>
    <row r="52" spans="1:7" ht="20.399999999999999" x14ac:dyDescent="0.35">
      <c r="A52" s="8" t="s">
        <v>7</v>
      </c>
      <c r="B52" s="12"/>
      <c r="C52" s="13"/>
      <c r="D52" s="13"/>
      <c r="E52" s="327"/>
      <c r="F52" s="328"/>
      <c r="G52" s="329"/>
    </row>
    <row r="53" spans="1:7" ht="20.399999999999999" x14ac:dyDescent="0.35">
      <c r="A53" s="8" t="s">
        <v>8</v>
      </c>
      <c r="B53" s="12" t="s">
        <v>29</v>
      </c>
      <c r="C53" s="13"/>
      <c r="D53" s="13"/>
      <c r="E53" s="330"/>
      <c r="F53" s="331"/>
      <c r="G53" s="332"/>
    </row>
    <row r="54" spans="1:7" ht="20.399999999999999" x14ac:dyDescent="0.35">
      <c r="A54" s="8" t="s">
        <v>9</v>
      </c>
      <c r="B54" s="12" t="s">
        <v>1075</v>
      </c>
      <c r="C54" s="13"/>
      <c r="D54" s="13"/>
      <c r="E54" s="13"/>
      <c r="F54" s="13"/>
      <c r="G54" s="14"/>
    </row>
    <row r="55" spans="1:7" ht="15" x14ac:dyDescent="0.3">
      <c r="A55" s="342" t="s">
        <v>10</v>
      </c>
      <c r="B55" s="57" t="s">
        <v>11</v>
      </c>
      <c r="C55" s="57" t="s">
        <v>12</v>
      </c>
      <c r="D55" s="57" t="s">
        <v>13</v>
      </c>
      <c r="E55" s="57" t="s">
        <v>14</v>
      </c>
      <c r="F55" s="57" t="s">
        <v>15</v>
      </c>
      <c r="G55" s="57" t="s">
        <v>16</v>
      </c>
    </row>
    <row r="56" spans="1:7" ht="15.6" x14ac:dyDescent="0.3">
      <c r="A56" s="15">
        <v>2</v>
      </c>
      <c r="B56" s="16" t="s">
        <v>30</v>
      </c>
      <c r="C56" s="16" t="s">
        <v>1076</v>
      </c>
      <c r="D56" s="123"/>
      <c r="E56" s="18">
        <v>127.59</v>
      </c>
      <c r="F56" s="18">
        <f>A56*E56</f>
        <v>255.18</v>
      </c>
      <c r="G56" s="20"/>
    </row>
    <row r="57" spans="1:7" ht="15.6" x14ac:dyDescent="0.3">
      <c r="A57" s="21">
        <v>2</v>
      </c>
      <c r="B57" s="22" t="s">
        <v>30</v>
      </c>
      <c r="C57" s="22" t="s">
        <v>1077</v>
      </c>
      <c r="D57" s="58"/>
      <c r="E57" s="24">
        <v>127.59</v>
      </c>
      <c r="F57" s="24">
        <f t="shared" ref="F57:F70" si="1">A57*E57</f>
        <v>255.18</v>
      </c>
      <c r="G57" s="20"/>
    </row>
    <row r="58" spans="1:7" ht="15.6" x14ac:dyDescent="0.3">
      <c r="A58" s="21">
        <v>5</v>
      </c>
      <c r="B58" s="22" t="s">
        <v>30</v>
      </c>
      <c r="C58" s="22" t="s">
        <v>1078</v>
      </c>
      <c r="D58" s="58"/>
      <c r="E58" s="24">
        <v>127.59</v>
      </c>
      <c r="F58" s="24">
        <f t="shared" si="1"/>
        <v>637.95000000000005</v>
      </c>
      <c r="G58" s="20"/>
    </row>
    <row r="59" spans="1:7" ht="15.6" x14ac:dyDescent="0.3">
      <c r="A59" s="21">
        <v>7</v>
      </c>
      <c r="B59" s="59" t="s">
        <v>30</v>
      </c>
      <c r="C59" s="59" t="s">
        <v>1079</v>
      </c>
      <c r="D59" s="58"/>
      <c r="E59" s="24">
        <v>127.59</v>
      </c>
      <c r="F59" s="24">
        <f t="shared" si="1"/>
        <v>893.13</v>
      </c>
      <c r="G59" s="26"/>
    </row>
    <row r="60" spans="1:7" ht="15.6" x14ac:dyDescent="0.3">
      <c r="A60" s="21">
        <v>2</v>
      </c>
      <c r="B60" s="59" t="s">
        <v>30</v>
      </c>
      <c r="C60" s="59" t="s">
        <v>1126</v>
      </c>
      <c r="D60" s="58"/>
      <c r="E60" s="24">
        <v>127.59</v>
      </c>
      <c r="F60" s="24">
        <f t="shared" si="1"/>
        <v>255.18</v>
      </c>
      <c r="G60" s="26"/>
    </row>
    <row r="61" spans="1:7" ht="15.6" x14ac:dyDescent="0.3">
      <c r="A61" s="21"/>
      <c r="B61" s="59"/>
      <c r="C61" s="59"/>
      <c r="D61" s="58"/>
      <c r="E61" s="24"/>
      <c r="F61" s="24">
        <f t="shared" si="1"/>
        <v>0</v>
      </c>
      <c r="G61" s="26"/>
    </row>
    <row r="62" spans="1:7" ht="15.6" x14ac:dyDescent="0.3">
      <c r="A62" s="21">
        <v>1</v>
      </c>
      <c r="B62" s="59" t="s">
        <v>30</v>
      </c>
      <c r="C62" s="59" t="s">
        <v>1127</v>
      </c>
      <c r="D62" s="58"/>
      <c r="E62" s="24">
        <v>127.59</v>
      </c>
      <c r="F62" s="24">
        <f t="shared" si="1"/>
        <v>127.59</v>
      </c>
      <c r="G62" s="26"/>
    </row>
    <row r="63" spans="1:7" ht="15.6" x14ac:dyDescent="0.3">
      <c r="A63" s="27">
        <v>1</v>
      </c>
      <c r="B63" s="59" t="s">
        <v>30</v>
      </c>
      <c r="C63" s="59" t="s">
        <v>1128</v>
      </c>
      <c r="D63" s="58"/>
      <c r="E63" s="24">
        <v>127.59</v>
      </c>
      <c r="F63" s="24">
        <f t="shared" si="1"/>
        <v>127.59</v>
      </c>
      <c r="G63" s="26"/>
    </row>
    <row r="64" spans="1:7" ht="15.6" x14ac:dyDescent="0.3">
      <c r="A64" s="27">
        <v>1</v>
      </c>
      <c r="B64" s="59" t="s">
        <v>30</v>
      </c>
      <c r="C64" s="59" t="s">
        <v>1129</v>
      </c>
      <c r="D64" s="65"/>
      <c r="E64" s="24">
        <v>127.59</v>
      </c>
      <c r="F64" s="24">
        <f t="shared" si="1"/>
        <v>127.59</v>
      </c>
      <c r="G64" s="26"/>
    </row>
    <row r="65" spans="1:7" ht="46.8" x14ac:dyDescent="0.3">
      <c r="A65" s="27">
        <v>40</v>
      </c>
      <c r="B65" s="22" t="s">
        <v>30</v>
      </c>
      <c r="C65" s="22" t="s">
        <v>1139</v>
      </c>
      <c r="D65" s="23"/>
      <c r="E65" s="24">
        <v>9.48</v>
      </c>
      <c r="F65" s="24">
        <f t="shared" si="1"/>
        <v>379.20000000000005</v>
      </c>
      <c r="G65" s="26"/>
    </row>
    <row r="66" spans="1:7" ht="15.6" x14ac:dyDescent="0.3">
      <c r="A66" s="27"/>
      <c r="B66" s="22"/>
      <c r="C66" s="22"/>
      <c r="D66" s="23"/>
      <c r="E66" s="24"/>
      <c r="F66" s="24">
        <f t="shared" si="1"/>
        <v>0</v>
      </c>
      <c r="G66" s="26"/>
    </row>
    <row r="67" spans="1:7" ht="15.6" x14ac:dyDescent="0.3">
      <c r="A67" s="27"/>
      <c r="B67" s="22"/>
      <c r="C67" s="22"/>
      <c r="D67" s="23"/>
      <c r="E67" s="24"/>
      <c r="F67" s="24">
        <f t="shared" si="1"/>
        <v>0</v>
      </c>
      <c r="G67" s="26"/>
    </row>
    <row r="68" spans="1:7" ht="15.6" x14ac:dyDescent="0.3">
      <c r="A68" s="27"/>
      <c r="B68" s="22"/>
      <c r="C68" s="22"/>
      <c r="D68" s="23"/>
      <c r="E68" s="24"/>
      <c r="F68" s="24">
        <f t="shared" si="1"/>
        <v>0</v>
      </c>
      <c r="G68" s="26"/>
    </row>
    <row r="69" spans="1:7" ht="15.6" x14ac:dyDescent="0.3">
      <c r="A69" s="27"/>
      <c r="B69" s="22"/>
      <c r="C69" s="22"/>
      <c r="D69" s="23"/>
      <c r="E69" s="24"/>
      <c r="F69" s="24">
        <f t="shared" si="1"/>
        <v>0</v>
      </c>
      <c r="G69" s="26"/>
    </row>
    <row r="70" spans="1:7" ht="15.6" x14ac:dyDescent="0.3">
      <c r="A70" s="28"/>
      <c r="B70" s="29"/>
      <c r="C70" s="29"/>
      <c r="D70" s="30"/>
      <c r="E70" s="31"/>
      <c r="F70" s="31">
        <f t="shared" si="1"/>
        <v>0</v>
      </c>
      <c r="G70" s="33"/>
    </row>
    <row r="71" spans="1:7" ht="17.399999999999999" x14ac:dyDescent="0.3">
      <c r="A71" s="34"/>
      <c r="B71" s="35"/>
      <c r="C71" s="36" t="s">
        <v>17</v>
      </c>
      <c r="D71" s="36"/>
      <c r="E71" s="37"/>
      <c r="F71" s="38">
        <f>SUM(F56:F69)</f>
        <v>3058.59</v>
      </c>
      <c r="G71" s="39"/>
    </row>
    <row r="72" spans="1:7" ht="17.399999999999999" x14ac:dyDescent="0.3">
      <c r="A72" s="40"/>
      <c r="B72" s="41"/>
      <c r="C72" s="42" t="s">
        <v>18</v>
      </c>
      <c r="D72" s="42"/>
      <c r="E72" s="43"/>
      <c r="F72" s="44">
        <f>F71*0.16</f>
        <v>489.37440000000004</v>
      </c>
      <c r="G72" s="45"/>
    </row>
    <row r="73" spans="1:7" ht="17.399999999999999" x14ac:dyDescent="0.3">
      <c r="A73" s="40"/>
      <c r="B73" s="41"/>
      <c r="C73" s="46" t="s">
        <v>19</v>
      </c>
      <c r="D73" s="46"/>
      <c r="E73" s="47"/>
      <c r="F73" s="48">
        <f>F71+F72</f>
        <v>3547.9644000000003</v>
      </c>
      <c r="G73" s="49"/>
    </row>
    <row r="74" spans="1:7" ht="15.6" x14ac:dyDescent="0.3">
      <c r="A74" s="50" t="s">
        <v>20</v>
      </c>
      <c r="B74" s="51"/>
      <c r="C74" s="51" t="s">
        <v>21</v>
      </c>
      <c r="D74" s="51"/>
      <c r="E74" s="51" t="s">
        <v>22</v>
      </c>
      <c r="F74" s="51"/>
      <c r="G74" s="52"/>
    </row>
    <row r="75" spans="1:7" ht="15.6" x14ac:dyDescent="0.3">
      <c r="A75" s="63" t="s">
        <v>614</v>
      </c>
      <c r="B75" s="53"/>
      <c r="C75" s="333" t="s">
        <v>23</v>
      </c>
      <c r="D75" s="53"/>
      <c r="E75" s="53" t="s">
        <v>653</v>
      </c>
      <c r="F75" s="53"/>
      <c r="G75" s="54"/>
    </row>
    <row r="79" spans="1:7" ht="24.6" x14ac:dyDescent="0.3">
      <c r="A79" s="355" t="s">
        <v>0</v>
      </c>
      <c r="B79" s="356"/>
      <c r="C79" s="357"/>
      <c r="D79" s="364" t="s">
        <v>1</v>
      </c>
      <c r="E79" s="365"/>
      <c r="F79" s="365"/>
      <c r="G79" s="366"/>
    </row>
    <row r="80" spans="1:7" ht="21" x14ac:dyDescent="0.4">
      <c r="A80" s="358"/>
      <c r="B80" s="359"/>
      <c r="C80" s="360"/>
      <c r="D80" s="3" t="s">
        <v>2</v>
      </c>
      <c r="E80" s="367" t="s">
        <v>1120</v>
      </c>
      <c r="F80" s="368"/>
      <c r="G80" s="4"/>
    </row>
    <row r="81" spans="1:7" ht="21" x14ac:dyDescent="0.4">
      <c r="A81" s="358"/>
      <c r="B81" s="359"/>
      <c r="C81" s="360"/>
      <c r="D81" s="3" t="s">
        <v>4</v>
      </c>
      <c r="E81" s="369">
        <v>22</v>
      </c>
      <c r="F81" s="368"/>
      <c r="G81" s="4"/>
    </row>
    <row r="82" spans="1:7" ht="30" x14ac:dyDescent="0.3">
      <c r="A82" s="361"/>
      <c r="B82" s="362"/>
      <c r="C82" s="363"/>
      <c r="D82" s="6" t="s">
        <v>5</v>
      </c>
      <c r="E82" s="370" t="s">
        <v>1122</v>
      </c>
      <c r="F82" s="370"/>
      <c r="G82" s="7"/>
    </row>
    <row r="83" spans="1:7" ht="20.399999999999999" x14ac:dyDescent="0.35">
      <c r="A83" s="8" t="s">
        <v>6</v>
      </c>
      <c r="B83" s="9" t="s">
        <v>663</v>
      </c>
      <c r="C83" s="10"/>
      <c r="D83" s="10"/>
      <c r="E83" s="324"/>
      <c r="F83" s="325"/>
      <c r="G83" s="326"/>
    </row>
    <row r="84" spans="1:7" ht="20.399999999999999" x14ac:dyDescent="0.35">
      <c r="A84" s="8" t="s">
        <v>7</v>
      </c>
      <c r="B84" s="12"/>
      <c r="C84" s="13"/>
      <c r="D84" s="13"/>
      <c r="E84" s="327"/>
      <c r="F84" s="328"/>
      <c r="G84" s="329"/>
    </row>
    <row r="85" spans="1:7" ht="20.399999999999999" x14ac:dyDescent="0.35">
      <c r="A85" s="8" t="s">
        <v>8</v>
      </c>
      <c r="B85" s="12" t="s">
        <v>29</v>
      </c>
      <c r="C85" s="13"/>
      <c r="D85" s="13"/>
      <c r="E85" s="330"/>
      <c r="F85" s="331"/>
      <c r="G85" s="332"/>
    </row>
    <row r="86" spans="1:7" ht="20.399999999999999" x14ac:dyDescent="0.35">
      <c r="A86" s="8" t="s">
        <v>9</v>
      </c>
      <c r="B86" s="12" t="s">
        <v>83</v>
      </c>
      <c r="C86" s="13"/>
      <c r="D86" s="13"/>
      <c r="E86" s="13"/>
      <c r="F86" s="13"/>
      <c r="G86" s="14"/>
    </row>
    <row r="87" spans="1:7" ht="15" x14ac:dyDescent="0.3">
      <c r="A87" s="342" t="s">
        <v>10</v>
      </c>
      <c r="B87" s="57" t="s">
        <v>11</v>
      </c>
      <c r="C87" s="57" t="s">
        <v>12</v>
      </c>
      <c r="D87" s="57" t="s">
        <v>13</v>
      </c>
      <c r="E87" s="57" t="s">
        <v>14</v>
      </c>
      <c r="F87" s="57" t="s">
        <v>15</v>
      </c>
      <c r="G87" s="57" t="s">
        <v>16</v>
      </c>
    </row>
    <row r="88" spans="1:7" ht="31.2" x14ac:dyDescent="0.3">
      <c r="A88" s="15">
        <v>2</v>
      </c>
      <c r="B88" s="16" t="s">
        <v>340</v>
      </c>
      <c r="C88" s="16" t="s">
        <v>1123</v>
      </c>
      <c r="D88" s="123"/>
      <c r="E88" s="18">
        <f>21.07*100</f>
        <v>2107</v>
      </c>
      <c r="F88" s="18">
        <f>A88*E88</f>
        <v>4214</v>
      </c>
      <c r="G88" s="20"/>
    </row>
    <row r="89" spans="1:7" ht="31.2" x14ac:dyDescent="0.3">
      <c r="A89" s="21">
        <v>2</v>
      </c>
      <c r="B89" s="22" t="s">
        <v>340</v>
      </c>
      <c r="C89" s="22" t="s">
        <v>962</v>
      </c>
      <c r="D89" s="58"/>
      <c r="E89" s="24">
        <v>2107</v>
      </c>
      <c r="F89" s="24">
        <f t="shared" ref="F89:F102" si="2">A89*E89</f>
        <v>4214</v>
      </c>
      <c r="G89" s="20"/>
    </row>
    <row r="90" spans="1:7" ht="31.2" x14ac:dyDescent="0.3">
      <c r="A90" s="21">
        <v>1</v>
      </c>
      <c r="B90" s="22" t="s">
        <v>340</v>
      </c>
      <c r="C90" s="22" t="s">
        <v>963</v>
      </c>
      <c r="D90" s="58"/>
      <c r="E90" s="24">
        <f>13.12*100</f>
        <v>1312</v>
      </c>
      <c r="F90" s="24">
        <f t="shared" si="2"/>
        <v>1312</v>
      </c>
      <c r="G90" s="20"/>
    </row>
    <row r="91" spans="1:7" ht="15.6" x14ac:dyDescent="0.3">
      <c r="A91" s="21">
        <v>40</v>
      </c>
      <c r="B91" s="59" t="s">
        <v>222</v>
      </c>
      <c r="C91" s="59" t="s">
        <v>1124</v>
      </c>
      <c r="D91" s="58"/>
      <c r="E91" s="24">
        <v>105.7</v>
      </c>
      <c r="F91" s="24">
        <f t="shared" si="2"/>
        <v>4228</v>
      </c>
      <c r="G91" s="26"/>
    </row>
    <row r="92" spans="1:7" ht="15.6" x14ac:dyDescent="0.3">
      <c r="A92" s="21"/>
      <c r="B92" s="59"/>
      <c r="C92" s="59"/>
      <c r="D92" s="58"/>
      <c r="E92" s="24"/>
      <c r="F92" s="24">
        <f t="shared" si="2"/>
        <v>0</v>
      </c>
      <c r="G92" s="26"/>
    </row>
    <row r="93" spans="1:7" ht="15.6" x14ac:dyDescent="0.3">
      <c r="A93" s="21"/>
      <c r="B93" s="59"/>
      <c r="C93" s="59"/>
      <c r="D93" s="58"/>
      <c r="E93" s="24"/>
      <c r="F93" s="24">
        <f t="shared" si="2"/>
        <v>0</v>
      </c>
      <c r="G93" s="26"/>
    </row>
    <row r="94" spans="1:7" ht="15.6" x14ac:dyDescent="0.3">
      <c r="A94" s="21"/>
      <c r="B94" s="59"/>
      <c r="C94" s="59"/>
      <c r="D94" s="58"/>
      <c r="E94" s="24"/>
      <c r="F94" s="24">
        <f t="shared" si="2"/>
        <v>0</v>
      </c>
      <c r="G94" s="26"/>
    </row>
    <row r="95" spans="1:7" ht="15.6" x14ac:dyDescent="0.3">
      <c r="A95" s="27"/>
      <c r="B95" s="59"/>
      <c r="C95" s="59"/>
      <c r="D95" s="58"/>
      <c r="E95" s="24"/>
      <c r="F95" s="24">
        <f t="shared" si="2"/>
        <v>0</v>
      </c>
      <c r="G95" s="26"/>
    </row>
    <row r="96" spans="1:7" ht="15.6" x14ac:dyDescent="0.3">
      <c r="A96" s="27"/>
      <c r="B96" s="59"/>
      <c r="C96" s="59"/>
      <c r="D96" s="65"/>
      <c r="E96" s="24"/>
      <c r="F96" s="24">
        <f t="shared" si="2"/>
        <v>0</v>
      </c>
      <c r="G96" s="26"/>
    </row>
    <row r="97" spans="1:7" ht="15.6" x14ac:dyDescent="0.3">
      <c r="A97" s="27"/>
      <c r="B97" s="22"/>
      <c r="C97" s="22"/>
      <c r="D97" s="23"/>
      <c r="E97" s="24"/>
      <c r="F97" s="24">
        <f t="shared" si="2"/>
        <v>0</v>
      </c>
      <c r="G97" s="26"/>
    </row>
    <row r="98" spans="1:7" ht="15.6" x14ac:dyDescent="0.3">
      <c r="A98" s="27"/>
      <c r="B98" s="22"/>
      <c r="C98" s="22"/>
      <c r="D98" s="23"/>
      <c r="E98" s="24"/>
      <c r="F98" s="24">
        <f t="shared" si="2"/>
        <v>0</v>
      </c>
      <c r="G98" s="26"/>
    </row>
    <row r="99" spans="1:7" ht="15.6" x14ac:dyDescent="0.3">
      <c r="A99" s="27"/>
      <c r="B99" s="22"/>
      <c r="C99" s="22"/>
      <c r="D99" s="23"/>
      <c r="E99" s="24"/>
      <c r="F99" s="24">
        <f t="shared" si="2"/>
        <v>0</v>
      </c>
      <c r="G99" s="26"/>
    </row>
    <row r="100" spans="1:7" ht="15.6" x14ac:dyDescent="0.3">
      <c r="A100" s="27"/>
      <c r="B100" s="22"/>
      <c r="C100" s="22"/>
      <c r="D100" s="23"/>
      <c r="E100" s="24"/>
      <c r="F100" s="24">
        <f t="shared" si="2"/>
        <v>0</v>
      </c>
      <c r="G100" s="26"/>
    </row>
    <row r="101" spans="1:7" ht="15.6" x14ac:dyDescent="0.3">
      <c r="A101" s="27"/>
      <c r="B101" s="22"/>
      <c r="C101" s="22"/>
      <c r="D101" s="23"/>
      <c r="E101" s="24"/>
      <c r="F101" s="24">
        <f t="shared" si="2"/>
        <v>0</v>
      </c>
      <c r="G101" s="26"/>
    </row>
    <row r="102" spans="1:7" ht="15.6" x14ac:dyDescent="0.3">
      <c r="A102" s="28"/>
      <c r="B102" s="29"/>
      <c r="C102" s="29"/>
      <c r="D102" s="30"/>
      <c r="E102" s="31"/>
      <c r="F102" s="31">
        <f t="shared" si="2"/>
        <v>0</v>
      </c>
      <c r="G102" s="33"/>
    </row>
    <row r="103" spans="1:7" ht="17.399999999999999" x14ac:dyDescent="0.3">
      <c r="A103" s="34"/>
      <c r="B103" s="35"/>
      <c r="C103" s="36" t="s">
        <v>17</v>
      </c>
      <c r="D103" s="36"/>
      <c r="E103" s="37"/>
      <c r="F103" s="38">
        <f>SUM(F88:F101)</f>
        <v>13968</v>
      </c>
      <c r="G103" s="39"/>
    </row>
    <row r="104" spans="1:7" ht="17.399999999999999" x14ac:dyDescent="0.3">
      <c r="A104" s="40"/>
      <c r="B104" s="41"/>
      <c r="C104" s="42" t="s">
        <v>18</v>
      </c>
      <c r="D104" s="42"/>
      <c r="E104" s="43"/>
      <c r="F104" s="44">
        <f>F103*0.16</f>
        <v>2234.88</v>
      </c>
      <c r="G104" s="45"/>
    </row>
    <row r="105" spans="1:7" ht="17.399999999999999" x14ac:dyDescent="0.3">
      <c r="A105" s="40"/>
      <c r="B105" s="41"/>
      <c r="C105" s="46" t="s">
        <v>19</v>
      </c>
      <c r="D105" s="46"/>
      <c r="E105" s="47"/>
      <c r="F105" s="48">
        <f>F103+F104</f>
        <v>16202.880000000001</v>
      </c>
      <c r="G105" s="49"/>
    </row>
    <row r="106" spans="1:7" ht="15.6" x14ac:dyDescent="0.3">
      <c r="A106" s="50" t="s">
        <v>20</v>
      </c>
      <c r="B106" s="51"/>
      <c r="C106" s="51" t="s">
        <v>21</v>
      </c>
      <c r="D106" s="51"/>
      <c r="E106" s="51" t="s">
        <v>22</v>
      </c>
      <c r="F106" s="51"/>
      <c r="G106" s="52"/>
    </row>
    <row r="107" spans="1:7" ht="15.6" x14ac:dyDescent="0.3">
      <c r="A107" s="63" t="s">
        <v>614</v>
      </c>
      <c r="B107" s="53"/>
      <c r="C107" s="333" t="s">
        <v>23</v>
      </c>
      <c r="D107" s="53"/>
      <c r="E107" s="53" t="s">
        <v>653</v>
      </c>
      <c r="F107" s="53"/>
      <c r="G107" s="54"/>
    </row>
    <row r="110" spans="1:7" ht="21" x14ac:dyDescent="0.4">
      <c r="A110" s="1"/>
      <c r="B110" s="382" t="s">
        <v>0</v>
      </c>
      <c r="C110" s="383"/>
      <c r="D110" s="388" t="s">
        <v>1</v>
      </c>
      <c r="E110" s="389"/>
      <c r="F110" s="389"/>
      <c r="G110" s="390"/>
    </row>
    <row r="111" spans="1:7" ht="21" x14ac:dyDescent="0.4">
      <c r="A111" s="2"/>
      <c r="B111" s="384"/>
      <c r="C111" s="385"/>
      <c r="D111" s="391" t="s">
        <v>2</v>
      </c>
      <c r="E111" s="392"/>
      <c r="F111" s="367" t="s">
        <v>1143</v>
      </c>
      <c r="G111" s="393"/>
    </row>
    <row r="112" spans="1:7" ht="21" x14ac:dyDescent="0.4">
      <c r="A112" s="2"/>
      <c r="B112" s="384"/>
      <c r="C112" s="385"/>
      <c r="D112" s="391" t="s">
        <v>419</v>
      </c>
      <c r="E112" s="392"/>
      <c r="F112" s="154">
        <v>23</v>
      </c>
      <c r="G112" s="4"/>
    </row>
    <row r="113" spans="1:7" ht="21" x14ac:dyDescent="0.4">
      <c r="A113" s="5"/>
      <c r="B113" s="386"/>
      <c r="C113" s="387"/>
      <c r="D113" s="407" t="s">
        <v>5</v>
      </c>
      <c r="E113" s="408"/>
      <c r="F113" s="396" t="s">
        <v>1131</v>
      </c>
      <c r="G113" s="397"/>
    </row>
    <row r="114" spans="1:7" ht="20.399999999999999" x14ac:dyDescent="0.35">
      <c r="A114" s="8" t="s">
        <v>6</v>
      </c>
      <c r="B114" s="9" t="s">
        <v>663</v>
      </c>
      <c r="C114" s="10"/>
      <c r="D114" s="10"/>
      <c r="E114" s="374" t="s">
        <v>495</v>
      </c>
      <c r="F114" s="374"/>
      <c r="G114" s="375"/>
    </row>
    <row r="115" spans="1:7" ht="20.399999999999999" x14ac:dyDescent="0.35">
      <c r="A115" s="8" t="s">
        <v>7</v>
      </c>
      <c r="B115" s="376" t="s">
        <v>448</v>
      </c>
      <c r="C115" s="377"/>
      <c r="D115" s="377"/>
      <c r="E115" s="377"/>
      <c r="F115" s="377"/>
      <c r="G115" s="378"/>
    </row>
    <row r="116" spans="1:7" ht="20.399999999999999" x14ac:dyDescent="0.35">
      <c r="A116" s="8" t="s">
        <v>8</v>
      </c>
      <c r="B116" s="376" t="s">
        <v>1108</v>
      </c>
      <c r="C116" s="377"/>
      <c r="D116" s="377"/>
      <c r="E116" s="377"/>
      <c r="F116" s="377"/>
      <c r="G116" s="378"/>
    </row>
    <row r="117" spans="1:7" ht="20.399999999999999" x14ac:dyDescent="0.35">
      <c r="A117" s="8" t="s">
        <v>9</v>
      </c>
      <c r="B117" s="376" t="s">
        <v>1094</v>
      </c>
      <c r="C117" s="377"/>
      <c r="D117" s="377"/>
      <c r="E117" s="377"/>
      <c r="F117" s="377"/>
      <c r="G117" s="378"/>
    </row>
    <row r="118" spans="1:7" x14ac:dyDescent="0.3">
      <c r="A118" s="163" t="s">
        <v>10</v>
      </c>
      <c r="B118" s="163" t="s">
        <v>11</v>
      </c>
      <c r="C118" s="163" t="s">
        <v>12</v>
      </c>
      <c r="D118" s="206" t="s">
        <v>13</v>
      </c>
      <c r="E118" s="163" t="s">
        <v>14</v>
      </c>
      <c r="F118" s="163" t="s">
        <v>15</v>
      </c>
      <c r="G118" s="163" t="s">
        <v>16</v>
      </c>
    </row>
    <row r="119" spans="1:7" ht="15.6" x14ac:dyDescent="0.3">
      <c r="A119" s="147"/>
      <c r="B119" s="147"/>
      <c r="C119" s="166"/>
      <c r="D119" s="60"/>
      <c r="E119" s="220"/>
      <c r="F119" s="220">
        <f t="shared" ref="F119:F140" si="3">A119*E119</f>
        <v>0</v>
      </c>
      <c r="G119" s="114"/>
    </row>
    <row r="120" spans="1:7" ht="15.6" x14ac:dyDescent="0.3">
      <c r="A120" s="20">
        <v>15</v>
      </c>
      <c r="B120" s="20" t="s">
        <v>30</v>
      </c>
      <c r="C120" s="166" t="s">
        <v>1125</v>
      </c>
      <c r="D120" s="61"/>
      <c r="E120" s="168">
        <v>55.18</v>
      </c>
      <c r="F120" s="168">
        <f t="shared" si="3"/>
        <v>827.7</v>
      </c>
      <c r="G120" s="26"/>
    </row>
    <row r="121" spans="1:7" ht="15.6" x14ac:dyDescent="0.3">
      <c r="A121" s="20">
        <v>20</v>
      </c>
      <c r="B121" s="20" t="s">
        <v>30</v>
      </c>
      <c r="C121" s="166" t="s">
        <v>305</v>
      </c>
      <c r="D121" s="61" t="s">
        <v>163</v>
      </c>
      <c r="E121" s="168">
        <v>7.07</v>
      </c>
      <c r="F121" s="168">
        <f t="shared" si="3"/>
        <v>141.4</v>
      </c>
      <c r="G121" s="26"/>
    </row>
    <row r="122" spans="1:7" x14ac:dyDescent="0.3">
      <c r="A122" s="20">
        <v>20</v>
      </c>
      <c r="B122" s="20" t="s">
        <v>30</v>
      </c>
      <c r="C122" s="166" t="s">
        <v>67</v>
      </c>
      <c r="D122" s="20" t="s">
        <v>163</v>
      </c>
      <c r="E122" s="168">
        <v>5.59</v>
      </c>
      <c r="F122" s="168">
        <f t="shared" si="3"/>
        <v>111.8</v>
      </c>
      <c r="G122" s="26"/>
    </row>
    <row r="123" spans="1:7" x14ac:dyDescent="0.3">
      <c r="A123" s="20">
        <v>10</v>
      </c>
      <c r="B123" s="20" t="s">
        <v>30</v>
      </c>
      <c r="C123" s="166" t="s">
        <v>948</v>
      </c>
      <c r="D123" s="202" t="s">
        <v>163</v>
      </c>
      <c r="E123" s="168">
        <v>14.05</v>
      </c>
      <c r="F123" s="168">
        <f t="shared" si="3"/>
        <v>140.5</v>
      </c>
      <c r="G123" s="26"/>
    </row>
    <row r="124" spans="1:7" ht="41.4" x14ac:dyDescent="0.3">
      <c r="A124" s="20">
        <v>20</v>
      </c>
      <c r="B124" s="20" t="s">
        <v>30</v>
      </c>
      <c r="C124" s="166" t="s">
        <v>1144</v>
      </c>
      <c r="D124" s="202"/>
      <c r="E124" s="168">
        <v>70.3</v>
      </c>
      <c r="F124" s="168">
        <f t="shared" si="3"/>
        <v>1406</v>
      </c>
      <c r="G124" s="26"/>
    </row>
    <row r="125" spans="1:7" ht="27.6" x14ac:dyDescent="0.3">
      <c r="A125" s="20">
        <v>6</v>
      </c>
      <c r="B125" s="20" t="s">
        <v>30</v>
      </c>
      <c r="C125" s="166" t="s">
        <v>1141</v>
      </c>
      <c r="D125" s="26"/>
      <c r="E125" s="168">
        <v>155.57</v>
      </c>
      <c r="F125" s="168">
        <f t="shared" si="3"/>
        <v>933.42</v>
      </c>
      <c r="G125" s="26"/>
    </row>
    <row r="126" spans="1:7" x14ac:dyDescent="0.3">
      <c r="A126" s="20"/>
      <c r="B126" s="20"/>
      <c r="C126" s="166"/>
      <c r="D126" s="26"/>
      <c r="E126" s="168"/>
      <c r="F126" s="168">
        <f t="shared" si="3"/>
        <v>0</v>
      </c>
      <c r="G126" s="26"/>
    </row>
    <row r="127" spans="1:7" x14ac:dyDescent="0.3">
      <c r="A127" s="20"/>
      <c r="B127" s="20"/>
      <c r="C127" s="166"/>
      <c r="D127" s="26"/>
      <c r="E127" s="168"/>
      <c r="F127" s="168">
        <f t="shared" si="3"/>
        <v>0</v>
      </c>
      <c r="G127" s="26"/>
    </row>
    <row r="128" spans="1:7" x14ac:dyDescent="0.3">
      <c r="A128" s="20"/>
      <c r="B128" s="20"/>
      <c r="C128" s="166"/>
      <c r="D128" s="26"/>
      <c r="E128" s="168"/>
      <c r="F128" s="168">
        <f t="shared" si="3"/>
        <v>0</v>
      </c>
      <c r="G128" s="26"/>
    </row>
    <row r="129" spans="1:7" x14ac:dyDescent="0.3">
      <c r="A129" s="20"/>
      <c r="B129" s="20"/>
      <c r="C129" s="166"/>
      <c r="D129" s="26"/>
      <c r="E129" s="168"/>
      <c r="F129" s="168">
        <f t="shared" si="3"/>
        <v>0</v>
      </c>
      <c r="G129" s="26"/>
    </row>
    <row r="130" spans="1:7" x14ac:dyDescent="0.3">
      <c r="A130" s="20"/>
      <c r="B130" s="20"/>
      <c r="C130" s="166"/>
      <c r="D130" s="26"/>
      <c r="E130" s="168"/>
      <c r="F130" s="168">
        <f t="shared" si="3"/>
        <v>0</v>
      </c>
      <c r="G130" s="26"/>
    </row>
    <row r="131" spans="1:7" x14ac:dyDescent="0.3">
      <c r="A131" s="20"/>
      <c r="B131" s="20"/>
      <c r="C131" s="166"/>
      <c r="D131" s="26"/>
      <c r="E131" s="168"/>
      <c r="F131" s="168">
        <f t="shared" si="3"/>
        <v>0</v>
      </c>
      <c r="G131" s="26"/>
    </row>
    <row r="132" spans="1:7" x14ac:dyDescent="0.3">
      <c r="A132" s="20"/>
      <c r="B132" s="20"/>
      <c r="C132" s="166"/>
      <c r="D132" s="26"/>
      <c r="E132" s="168"/>
      <c r="F132" s="168">
        <f t="shared" si="3"/>
        <v>0</v>
      </c>
      <c r="G132" s="26"/>
    </row>
    <row r="133" spans="1:7" x14ac:dyDescent="0.3">
      <c r="A133" s="20"/>
      <c r="B133" s="20"/>
      <c r="C133" s="166"/>
      <c r="D133" s="26"/>
      <c r="E133" s="168"/>
      <c r="F133" s="168">
        <f t="shared" si="3"/>
        <v>0</v>
      </c>
      <c r="G133" s="26"/>
    </row>
    <row r="134" spans="1:7" x14ac:dyDescent="0.3">
      <c r="A134" s="20"/>
      <c r="B134" s="20"/>
      <c r="C134" s="166"/>
      <c r="D134" s="26"/>
      <c r="E134" s="168"/>
      <c r="F134" s="168">
        <f t="shared" si="3"/>
        <v>0</v>
      </c>
      <c r="G134" s="26"/>
    </row>
    <row r="135" spans="1:7" x14ac:dyDescent="0.3">
      <c r="A135" s="20"/>
      <c r="B135" s="20"/>
      <c r="C135" s="166"/>
      <c r="D135" s="26"/>
      <c r="E135" s="168"/>
      <c r="F135" s="168">
        <f t="shared" si="3"/>
        <v>0</v>
      </c>
      <c r="G135" s="26"/>
    </row>
    <row r="136" spans="1:7" x14ac:dyDescent="0.3">
      <c r="A136" s="20"/>
      <c r="B136" s="20"/>
      <c r="C136" s="166"/>
      <c r="D136" s="26"/>
      <c r="E136" s="168"/>
      <c r="F136" s="168">
        <f t="shared" si="3"/>
        <v>0</v>
      </c>
      <c r="G136" s="26"/>
    </row>
    <row r="137" spans="1:7" x14ac:dyDescent="0.3">
      <c r="A137" s="20"/>
      <c r="B137" s="20"/>
      <c r="C137" s="166"/>
      <c r="D137" s="26"/>
      <c r="E137" s="168"/>
      <c r="F137" s="168">
        <f t="shared" si="3"/>
        <v>0</v>
      </c>
      <c r="G137" s="26"/>
    </row>
    <row r="138" spans="1:7" x14ac:dyDescent="0.3">
      <c r="A138" s="20"/>
      <c r="B138" s="20"/>
      <c r="C138" s="166"/>
      <c r="D138" s="26"/>
      <c r="E138" s="168"/>
      <c r="F138" s="168">
        <f t="shared" si="3"/>
        <v>0</v>
      </c>
      <c r="G138" s="26"/>
    </row>
    <row r="139" spans="1:7" x14ac:dyDescent="0.3">
      <c r="A139" s="20"/>
      <c r="B139" s="20"/>
      <c r="C139" s="166"/>
      <c r="D139" s="26"/>
      <c r="E139" s="168"/>
      <c r="F139" s="168">
        <f t="shared" si="3"/>
        <v>0</v>
      </c>
      <c r="G139" s="26"/>
    </row>
    <row r="140" spans="1:7" x14ac:dyDescent="0.3">
      <c r="A140" s="207"/>
      <c r="B140" s="207"/>
      <c r="C140" s="334"/>
      <c r="D140" s="33"/>
      <c r="E140" s="221"/>
      <c r="F140" s="221">
        <f t="shared" si="3"/>
        <v>0</v>
      </c>
      <c r="G140" s="33"/>
    </row>
    <row r="141" spans="1:7" ht="15.6" x14ac:dyDescent="0.3">
      <c r="A141" s="174"/>
      <c r="B141" s="175"/>
      <c r="D141" s="35"/>
      <c r="E141" s="222"/>
      <c r="F141" s="222">
        <f>SUM(F119:F140)</f>
        <v>3560.82</v>
      </c>
      <c r="G141" s="178"/>
    </row>
    <row r="142" spans="1:7" ht="15.6" x14ac:dyDescent="0.3">
      <c r="A142" s="179"/>
      <c r="B142" s="55"/>
      <c r="C142" s="210" t="s">
        <v>18</v>
      </c>
      <c r="D142" s="41"/>
      <c r="E142" s="223"/>
      <c r="F142" s="223">
        <f>F141*0.16</f>
        <v>569.73120000000006</v>
      </c>
      <c r="G142" s="182"/>
    </row>
    <row r="143" spans="1:7" ht="15.6" x14ac:dyDescent="0.3">
      <c r="A143" s="179"/>
      <c r="B143" s="55"/>
      <c r="C143" s="212" t="s">
        <v>19</v>
      </c>
      <c r="D143" s="213"/>
      <c r="E143" s="224"/>
      <c r="F143" s="224">
        <f>F141+F142</f>
        <v>4130.5511999999999</v>
      </c>
      <c r="G143" s="187"/>
    </row>
    <row r="144" spans="1:7" x14ac:dyDescent="0.3">
      <c r="A144" s="379" t="s">
        <v>20</v>
      </c>
      <c r="B144" s="380"/>
      <c r="C144" s="190" t="s">
        <v>21</v>
      </c>
      <c r="D144" s="190"/>
      <c r="E144" s="380" t="s">
        <v>22</v>
      </c>
      <c r="F144" s="380"/>
      <c r="G144" s="381"/>
    </row>
    <row r="145" spans="1:7" x14ac:dyDescent="0.3">
      <c r="A145" s="371" t="s">
        <v>614</v>
      </c>
      <c r="B145" s="372"/>
      <c r="C145" s="193" t="s">
        <v>23</v>
      </c>
      <c r="D145" s="193"/>
      <c r="E145" s="372" t="s">
        <v>24</v>
      </c>
      <c r="F145" s="372"/>
      <c r="G145" s="373"/>
    </row>
    <row r="146" spans="1:7" x14ac:dyDescent="0.3">
      <c r="A146" s="55"/>
      <c r="B146" s="55"/>
      <c r="C146" s="55"/>
      <c r="D146" s="55"/>
      <c r="E146" s="55"/>
      <c r="F146" s="55"/>
      <c r="G146" s="55"/>
    </row>
    <row r="149" spans="1:7" ht="24.6" x14ac:dyDescent="0.4">
      <c r="A149" s="343"/>
      <c r="B149" s="355" t="s">
        <v>0</v>
      </c>
      <c r="C149" s="357"/>
      <c r="D149" s="364" t="s">
        <v>1</v>
      </c>
      <c r="E149" s="365"/>
      <c r="F149" s="365"/>
      <c r="G149" s="366"/>
    </row>
    <row r="150" spans="1:7" ht="21" x14ac:dyDescent="0.4">
      <c r="A150" s="2"/>
      <c r="B150" s="358"/>
      <c r="C150" s="360"/>
      <c r="D150" s="3" t="s">
        <v>2</v>
      </c>
      <c r="E150" s="155"/>
      <c r="F150" s="154" t="s">
        <v>1130</v>
      </c>
      <c r="G150" s="4"/>
    </row>
    <row r="151" spans="1:7" ht="21" x14ac:dyDescent="0.4">
      <c r="A151" s="2"/>
      <c r="B151" s="358"/>
      <c r="C151" s="360"/>
      <c r="D151" s="3" t="s">
        <v>4</v>
      </c>
      <c r="E151" s="154"/>
      <c r="F151" s="195">
        <v>22</v>
      </c>
      <c r="G151" s="4"/>
    </row>
    <row r="152" spans="1:7" ht="30" x14ac:dyDescent="0.4">
      <c r="A152" s="5"/>
      <c r="B152" s="361"/>
      <c r="C152" s="363"/>
      <c r="D152" s="6" t="s">
        <v>5</v>
      </c>
      <c r="E152" s="219"/>
      <c r="F152" s="218" t="s">
        <v>1134</v>
      </c>
      <c r="G152" s="7"/>
    </row>
    <row r="153" spans="1:7" ht="20.399999999999999" x14ac:dyDescent="0.35">
      <c r="A153" s="8" t="s">
        <v>6</v>
      </c>
      <c r="B153" s="9" t="s">
        <v>921</v>
      </c>
      <c r="C153" s="10"/>
      <c r="D153" s="10"/>
      <c r="E153" s="10"/>
      <c r="F153" s="10"/>
      <c r="G153" s="11"/>
    </row>
    <row r="154" spans="1:7" ht="20.399999999999999" x14ac:dyDescent="0.35">
      <c r="A154" s="8" t="s">
        <v>7</v>
      </c>
      <c r="B154" s="12" t="s">
        <v>627</v>
      </c>
      <c r="C154" s="13"/>
      <c r="D154" s="13"/>
      <c r="E154" s="13"/>
      <c r="F154" s="13"/>
      <c r="G154" s="14"/>
    </row>
    <row r="155" spans="1:7" ht="20.399999999999999" x14ac:dyDescent="0.35">
      <c r="A155" s="8" t="s">
        <v>8</v>
      </c>
      <c r="B155" s="12" t="s">
        <v>29</v>
      </c>
      <c r="C155" s="13"/>
      <c r="D155" s="13"/>
      <c r="E155" s="13"/>
      <c r="F155" s="13"/>
      <c r="G155" s="14"/>
    </row>
    <row r="156" spans="1:7" ht="20.399999999999999" x14ac:dyDescent="0.35">
      <c r="A156" s="8" t="s">
        <v>9</v>
      </c>
      <c r="B156" s="12" t="s">
        <v>363</v>
      </c>
      <c r="C156" s="13"/>
      <c r="D156" s="13"/>
      <c r="E156" s="13"/>
      <c r="F156" s="13"/>
      <c r="G156" s="14"/>
    </row>
    <row r="157" spans="1:7" ht="15.6" x14ac:dyDescent="0.3">
      <c r="A157" s="108" t="s">
        <v>10</v>
      </c>
      <c r="B157" s="108" t="s">
        <v>11</v>
      </c>
      <c r="C157" s="108" t="s">
        <v>12</v>
      </c>
      <c r="D157" s="109" t="s">
        <v>13</v>
      </c>
      <c r="E157" s="108" t="s">
        <v>14</v>
      </c>
      <c r="F157" s="108" t="s">
        <v>15</v>
      </c>
      <c r="G157" s="108" t="s">
        <v>16</v>
      </c>
    </row>
    <row r="158" spans="1:7" ht="15.6" x14ac:dyDescent="0.3">
      <c r="A158" s="15">
        <v>6</v>
      </c>
      <c r="B158" s="16" t="s">
        <v>30</v>
      </c>
      <c r="C158" s="16" t="s">
        <v>366</v>
      </c>
      <c r="D158" s="17"/>
      <c r="E158" s="18">
        <v>57.41</v>
      </c>
      <c r="F158" s="19">
        <f t="shared" ref="F158:F169" si="4">A158*E158</f>
        <v>344.46</v>
      </c>
      <c r="G158" s="20"/>
    </row>
    <row r="159" spans="1:7" ht="15.6" x14ac:dyDescent="0.3">
      <c r="A159" s="21">
        <v>6</v>
      </c>
      <c r="B159" s="22" t="s">
        <v>30</v>
      </c>
      <c r="C159" s="22" t="s">
        <v>367</v>
      </c>
      <c r="D159" s="23"/>
      <c r="E159" s="24">
        <v>20.95</v>
      </c>
      <c r="F159" s="25">
        <f t="shared" si="4"/>
        <v>125.69999999999999</v>
      </c>
      <c r="G159" s="20"/>
    </row>
    <row r="160" spans="1:7" ht="31.2" x14ac:dyDescent="0.3">
      <c r="A160" s="21">
        <v>8</v>
      </c>
      <c r="B160" s="22" t="s">
        <v>353</v>
      </c>
      <c r="C160" s="22" t="s">
        <v>628</v>
      </c>
      <c r="D160" s="23"/>
      <c r="E160" s="24">
        <v>1735.62</v>
      </c>
      <c r="F160" s="25">
        <f t="shared" si="4"/>
        <v>13884.96</v>
      </c>
      <c r="G160" s="20"/>
    </row>
    <row r="161" spans="1:7" ht="15.6" x14ac:dyDescent="0.3">
      <c r="A161" s="21">
        <v>6</v>
      </c>
      <c r="B161" s="22" t="s">
        <v>30</v>
      </c>
      <c r="C161" s="22" t="s">
        <v>537</v>
      </c>
      <c r="D161" s="23"/>
      <c r="E161" s="24">
        <v>12.41</v>
      </c>
      <c r="F161" s="25">
        <f t="shared" si="4"/>
        <v>74.460000000000008</v>
      </c>
      <c r="G161" s="26"/>
    </row>
    <row r="162" spans="1:7" ht="15.6" x14ac:dyDescent="0.3">
      <c r="A162" s="27">
        <v>5</v>
      </c>
      <c r="B162" s="22" t="s">
        <v>30</v>
      </c>
      <c r="C162" s="22" t="s">
        <v>1097</v>
      </c>
      <c r="D162" s="23"/>
      <c r="E162" s="24">
        <v>83</v>
      </c>
      <c r="F162" s="25">
        <f t="shared" si="4"/>
        <v>415</v>
      </c>
      <c r="G162" s="26"/>
    </row>
    <row r="163" spans="1:7" ht="15.6" x14ac:dyDescent="0.3">
      <c r="A163" s="27">
        <v>8</v>
      </c>
      <c r="B163" s="22" t="s">
        <v>30</v>
      </c>
      <c r="C163" s="22" t="s">
        <v>1132</v>
      </c>
      <c r="D163" s="23"/>
      <c r="E163" s="24">
        <v>39.17</v>
      </c>
      <c r="F163" s="25">
        <f t="shared" si="4"/>
        <v>313.36</v>
      </c>
      <c r="G163" s="26"/>
    </row>
    <row r="164" spans="1:7" ht="15.6" x14ac:dyDescent="0.3">
      <c r="A164" s="27">
        <v>8</v>
      </c>
      <c r="B164" s="22" t="s">
        <v>30</v>
      </c>
      <c r="C164" s="22" t="s">
        <v>364</v>
      </c>
      <c r="D164" s="23"/>
      <c r="E164" s="24">
        <v>84.57</v>
      </c>
      <c r="F164" s="25">
        <f t="shared" si="4"/>
        <v>676.56</v>
      </c>
      <c r="G164" s="26"/>
    </row>
    <row r="165" spans="1:7" ht="15.6" x14ac:dyDescent="0.3">
      <c r="A165" s="27">
        <v>1</v>
      </c>
      <c r="B165" s="22" t="s">
        <v>1133</v>
      </c>
      <c r="C165" s="22" t="s">
        <v>536</v>
      </c>
      <c r="D165" s="23"/>
      <c r="E165" s="24"/>
      <c r="F165" s="25">
        <f t="shared" si="4"/>
        <v>0</v>
      </c>
      <c r="G165" s="26"/>
    </row>
    <row r="166" spans="1:7" ht="15.6" x14ac:dyDescent="0.3">
      <c r="A166" s="27"/>
      <c r="B166" s="22"/>
      <c r="C166" s="22"/>
      <c r="D166" s="23"/>
      <c r="E166" s="24"/>
      <c r="F166" s="25">
        <f t="shared" si="4"/>
        <v>0</v>
      </c>
      <c r="G166" s="26"/>
    </row>
    <row r="167" spans="1:7" ht="15.6" x14ac:dyDescent="0.3">
      <c r="A167" s="27"/>
      <c r="B167" s="22"/>
      <c r="C167" s="22"/>
      <c r="D167" s="23"/>
      <c r="E167" s="24"/>
      <c r="F167" s="25">
        <f t="shared" si="4"/>
        <v>0</v>
      </c>
      <c r="G167" s="26"/>
    </row>
    <row r="168" spans="1:7" ht="15.6" x14ac:dyDescent="0.3">
      <c r="A168" s="27"/>
      <c r="B168" s="22"/>
      <c r="C168" s="22"/>
      <c r="D168" s="23"/>
      <c r="E168" s="24"/>
      <c r="F168" s="25">
        <f t="shared" si="4"/>
        <v>0</v>
      </c>
      <c r="G168" s="26"/>
    </row>
    <row r="169" spans="1:7" ht="15.6" x14ac:dyDescent="0.3">
      <c r="A169" s="28"/>
      <c r="B169" s="29"/>
      <c r="C169" s="29"/>
      <c r="D169" s="30"/>
      <c r="E169" s="31"/>
      <c r="F169" s="32">
        <f t="shared" si="4"/>
        <v>0</v>
      </c>
      <c r="G169" s="33"/>
    </row>
    <row r="170" spans="1:7" ht="17.399999999999999" x14ac:dyDescent="0.3">
      <c r="A170" s="34"/>
      <c r="B170" s="35"/>
      <c r="C170" s="36" t="s">
        <v>17</v>
      </c>
      <c r="D170" s="36"/>
      <c r="E170" s="37"/>
      <c r="F170" s="149">
        <f>SUM(F158:F168)</f>
        <v>15834.499999999998</v>
      </c>
      <c r="G170" s="39"/>
    </row>
    <row r="171" spans="1:7" ht="17.399999999999999" x14ac:dyDescent="0.3">
      <c r="A171" s="40"/>
      <c r="B171" s="41"/>
      <c r="C171" s="42" t="s">
        <v>18</v>
      </c>
      <c r="D171" s="42"/>
      <c r="E171" s="43"/>
      <c r="F171" s="150">
        <f>F170*0.16</f>
        <v>2533.52</v>
      </c>
      <c r="G171" s="45"/>
    </row>
    <row r="172" spans="1:7" ht="17.399999999999999" x14ac:dyDescent="0.3">
      <c r="A172" s="40"/>
      <c r="B172" s="41"/>
      <c r="C172" s="46" t="s">
        <v>19</v>
      </c>
      <c r="D172" s="46"/>
      <c r="E172" s="47"/>
      <c r="F172" s="151">
        <f>F170+F171</f>
        <v>18368.019999999997</v>
      </c>
      <c r="G172" s="49"/>
    </row>
    <row r="173" spans="1:7" ht="15.6" x14ac:dyDescent="0.3">
      <c r="A173" s="50" t="s">
        <v>20</v>
      </c>
      <c r="B173" s="51"/>
      <c r="C173" s="51" t="s">
        <v>21</v>
      </c>
      <c r="D173" s="51"/>
      <c r="E173" s="51" t="s">
        <v>22</v>
      </c>
      <c r="F173" s="51"/>
      <c r="G173" s="52"/>
    </row>
    <row r="174" spans="1:7" ht="15.6" x14ac:dyDescent="0.3">
      <c r="A174" s="63" t="s">
        <v>614</v>
      </c>
      <c r="B174" s="53"/>
      <c r="C174" s="53" t="s">
        <v>23</v>
      </c>
      <c r="D174" s="53"/>
      <c r="E174" s="53" t="s">
        <v>921</v>
      </c>
      <c r="F174" s="53"/>
      <c r="G174" s="54"/>
    </row>
    <row r="178" spans="1:7" ht="21" x14ac:dyDescent="0.4">
      <c r="A178" s="1"/>
      <c r="B178" s="382" t="s">
        <v>0</v>
      </c>
      <c r="C178" s="383"/>
      <c r="D178" s="388" t="s">
        <v>1</v>
      </c>
      <c r="E178" s="389"/>
      <c r="F178" s="389"/>
      <c r="G178" s="390"/>
    </row>
    <row r="179" spans="1:7" ht="21" x14ac:dyDescent="0.4">
      <c r="A179" s="2"/>
      <c r="B179" s="384"/>
      <c r="C179" s="385"/>
      <c r="D179" s="391" t="s">
        <v>2</v>
      </c>
      <c r="E179" s="392"/>
      <c r="F179" s="367" t="s">
        <v>1135</v>
      </c>
      <c r="G179" s="393"/>
    </row>
    <row r="180" spans="1:7" ht="21" x14ac:dyDescent="0.4">
      <c r="A180" s="2"/>
      <c r="B180" s="384"/>
      <c r="C180" s="385"/>
      <c r="D180" s="204" t="s">
        <v>419</v>
      </c>
      <c r="E180" s="205"/>
      <c r="F180" s="195">
        <v>22</v>
      </c>
      <c r="G180" s="4"/>
    </row>
    <row r="181" spans="1:7" ht="21" x14ac:dyDescent="0.4">
      <c r="A181" s="5"/>
      <c r="B181" s="386"/>
      <c r="C181" s="387"/>
      <c r="D181" s="394" t="s">
        <v>5</v>
      </c>
      <c r="E181" s="395"/>
      <c r="F181" s="396" t="s">
        <v>1136</v>
      </c>
      <c r="G181" s="397"/>
    </row>
    <row r="182" spans="1:7" ht="20.399999999999999" x14ac:dyDescent="0.35">
      <c r="A182" s="8" t="s">
        <v>6</v>
      </c>
      <c r="B182" s="9" t="s">
        <v>663</v>
      </c>
      <c r="C182" s="10"/>
      <c r="D182" s="10"/>
      <c r="E182" s="374" t="s">
        <v>495</v>
      </c>
      <c r="F182" s="374"/>
      <c r="G182" s="375"/>
    </row>
    <row r="183" spans="1:7" ht="20.399999999999999" x14ac:dyDescent="0.35">
      <c r="A183" s="8" t="s">
        <v>1138</v>
      </c>
      <c r="B183" s="376" t="s">
        <v>1137</v>
      </c>
      <c r="C183" s="377"/>
      <c r="D183" s="377"/>
      <c r="E183" s="377"/>
      <c r="F183" s="377"/>
      <c r="G183" s="378"/>
    </row>
    <row r="184" spans="1:7" ht="20.399999999999999" x14ac:dyDescent="0.35">
      <c r="A184" s="8" t="s">
        <v>8</v>
      </c>
      <c r="B184" s="376" t="s">
        <v>972</v>
      </c>
      <c r="C184" s="377"/>
      <c r="D184" s="377"/>
      <c r="E184" s="377"/>
      <c r="F184" s="377"/>
      <c r="G184" s="378"/>
    </row>
    <row r="185" spans="1:7" ht="20.399999999999999" x14ac:dyDescent="0.35">
      <c r="A185" s="8" t="s">
        <v>9</v>
      </c>
      <c r="B185" s="376" t="s">
        <v>83</v>
      </c>
      <c r="C185" s="377"/>
      <c r="D185" s="377"/>
      <c r="E185" s="377"/>
      <c r="F185" s="377"/>
      <c r="G185" s="378"/>
    </row>
    <row r="186" spans="1:7" ht="15" x14ac:dyDescent="0.3">
      <c r="A186" s="57" t="s">
        <v>10</v>
      </c>
      <c r="B186" s="57" t="s">
        <v>11</v>
      </c>
      <c r="C186" s="57" t="s">
        <v>12</v>
      </c>
      <c r="D186" s="57" t="s">
        <v>13</v>
      </c>
      <c r="E186" s="57" t="s">
        <v>14</v>
      </c>
      <c r="F186" s="57" t="s">
        <v>15</v>
      </c>
      <c r="G186" s="57" t="s">
        <v>16</v>
      </c>
    </row>
    <row r="187" spans="1:7" ht="15.6" x14ac:dyDescent="0.3">
      <c r="A187" s="20"/>
      <c r="B187" s="20"/>
      <c r="C187" s="241"/>
      <c r="D187" s="61"/>
      <c r="E187" s="167"/>
      <c r="F187" s="167">
        <f t="shared" ref="F187:F199" si="5">A187*E187</f>
        <v>0</v>
      </c>
      <c r="G187" s="26"/>
    </row>
    <row r="188" spans="1:7" ht="15.6" x14ac:dyDescent="0.3">
      <c r="A188" s="20"/>
      <c r="B188" s="20"/>
      <c r="C188" s="241"/>
      <c r="D188" s="61"/>
      <c r="E188" s="167"/>
      <c r="F188" s="167">
        <f t="shared" si="5"/>
        <v>0</v>
      </c>
      <c r="G188" s="26"/>
    </row>
    <row r="189" spans="1:7" ht="41.4" x14ac:dyDescent="0.3">
      <c r="A189" s="20">
        <v>26</v>
      </c>
      <c r="B189" s="20" t="s">
        <v>30</v>
      </c>
      <c r="C189" s="313" t="s">
        <v>965</v>
      </c>
      <c r="D189" s="20" t="s">
        <v>966</v>
      </c>
      <c r="E189" s="167">
        <v>192.6</v>
      </c>
      <c r="F189" s="167">
        <f t="shared" si="5"/>
        <v>5007.5999999999995</v>
      </c>
      <c r="G189" s="26"/>
    </row>
    <row r="190" spans="1:7" ht="41.4" x14ac:dyDescent="0.3">
      <c r="A190" s="20">
        <v>20</v>
      </c>
      <c r="B190" s="20" t="s">
        <v>30</v>
      </c>
      <c r="C190" s="313" t="s">
        <v>967</v>
      </c>
      <c r="D190" s="20" t="s">
        <v>968</v>
      </c>
      <c r="E190" s="167">
        <v>198.5</v>
      </c>
      <c r="F190" s="167">
        <f t="shared" si="5"/>
        <v>3970</v>
      </c>
      <c r="G190" s="26"/>
    </row>
    <row r="191" spans="1:7" x14ac:dyDescent="0.3">
      <c r="A191" s="20"/>
      <c r="B191" s="20"/>
      <c r="C191" s="241"/>
      <c r="D191" s="20"/>
      <c r="E191" s="167"/>
      <c r="F191" s="167">
        <f t="shared" si="5"/>
        <v>0</v>
      </c>
      <c r="G191" s="26"/>
    </row>
    <row r="192" spans="1:7" x14ac:dyDescent="0.3">
      <c r="A192" s="20"/>
      <c r="B192" s="20"/>
      <c r="C192" s="241"/>
      <c r="D192" s="20"/>
      <c r="E192" s="167"/>
      <c r="F192" s="167">
        <f t="shared" si="5"/>
        <v>0</v>
      </c>
      <c r="G192" s="26"/>
    </row>
    <row r="193" spans="1:7" x14ac:dyDescent="0.3">
      <c r="A193" s="20"/>
      <c r="B193" s="20"/>
      <c r="C193" s="241"/>
      <c r="D193" s="20"/>
      <c r="E193" s="167"/>
      <c r="F193" s="167">
        <f t="shared" si="5"/>
        <v>0</v>
      </c>
      <c r="G193" s="26"/>
    </row>
    <row r="194" spans="1:7" x14ac:dyDescent="0.3">
      <c r="A194" s="20"/>
      <c r="B194" s="20"/>
      <c r="C194" s="241"/>
      <c r="D194" s="26"/>
      <c r="E194" s="167"/>
      <c r="F194" s="167">
        <f t="shared" si="5"/>
        <v>0</v>
      </c>
      <c r="G194" s="26"/>
    </row>
    <row r="195" spans="1:7" x14ac:dyDescent="0.3">
      <c r="A195" s="20"/>
      <c r="B195" s="20"/>
      <c r="C195" s="241"/>
      <c r="D195" s="26"/>
      <c r="E195" s="167"/>
      <c r="F195" s="167">
        <f t="shared" si="5"/>
        <v>0</v>
      </c>
      <c r="G195" s="26"/>
    </row>
    <row r="196" spans="1:7" x14ac:dyDescent="0.3">
      <c r="A196" s="20"/>
      <c r="B196" s="20"/>
      <c r="C196" s="241"/>
      <c r="D196" s="26"/>
      <c r="E196" s="167"/>
      <c r="F196" s="167">
        <f t="shared" si="5"/>
        <v>0</v>
      </c>
      <c r="G196" s="26"/>
    </row>
    <row r="197" spans="1:7" x14ac:dyDescent="0.3">
      <c r="A197" s="20"/>
      <c r="B197" s="20"/>
      <c r="C197" s="142"/>
      <c r="D197" s="26"/>
      <c r="E197" s="167"/>
      <c r="F197" s="167">
        <f t="shared" si="5"/>
        <v>0</v>
      </c>
      <c r="G197" s="26"/>
    </row>
    <row r="198" spans="1:7" x14ac:dyDescent="0.3">
      <c r="A198" s="20"/>
      <c r="B198" s="20"/>
      <c r="C198" s="20"/>
      <c r="D198" s="26"/>
      <c r="E198" s="167"/>
      <c r="F198" s="167">
        <f t="shared" si="5"/>
        <v>0</v>
      </c>
      <c r="G198" s="26"/>
    </row>
    <row r="199" spans="1:7" x14ac:dyDescent="0.3">
      <c r="A199" s="207"/>
      <c r="B199" s="207"/>
      <c r="C199" s="207"/>
      <c r="D199" s="33"/>
      <c r="E199" s="173"/>
      <c r="F199" s="173">
        <f t="shared" si="5"/>
        <v>0</v>
      </c>
      <c r="G199" s="33"/>
    </row>
    <row r="200" spans="1:7" ht="15.6" x14ac:dyDescent="0.3">
      <c r="A200" s="174"/>
      <c r="B200" s="175"/>
      <c r="C200" s="208" t="s">
        <v>17</v>
      </c>
      <c r="D200" s="35"/>
      <c r="E200" s="209"/>
      <c r="F200" s="209">
        <f>SUM(F187:F198)</f>
        <v>8977.5999999999985</v>
      </c>
      <c r="G200" s="178"/>
    </row>
    <row r="201" spans="1:7" ht="15.6" x14ac:dyDescent="0.3">
      <c r="A201" s="179"/>
      <c r="B201" s="55"/>
      <c r="C201" s="210" t="s">
        <v>18</v>
      </c>
      <c r="D201" s="41"/>
      <c r="E201" s="211"/>
      <c r="F201" s="211">
        <f>F200*0.16</f>
        <v>1436.4159999999997</v>
      </c>
      <c r="G201" s="182"/>
    </row>
    <row r="202" spans="1:7" ht="15.6" x14ac:dyDescent="0.3">
      <c r="A202" s="179"/>
      <c r="B202" s="55"/>
      <c r="C202" s="212" t="s">
        <v>19</v>
      </c>
      <c r="D202" s="213"/>
      <c r="E202" s="214"/>
      <c r="F202" s="214">
        <f>F200+F201</f>
        <v>10414.015999999998</v>
      </c>
      <c r="G202" s="187"/>
    </row>
    <row r="203" spans="1:7" x14ac:dyDescent="0.3">
      <c r="A203" s="379" t="s">
        <v>20</v>
      </c>
      <c r="B203" s="380"/>
      <c r="C203" s="190" t="s">
        <v>21</v>
      </c>
      <c r="D203" s="190"/>
      <c r="E203" s="380" t="s">
        <v>22</v>
      </c>
      <c r="F203" s="380"/>
      <c r="G203" s="381"/>
    </row>
    <row r="204" spans="1:7" x14ac:dyDescent="0.3">
      <c r="A204" s="371" t="s">
        <v>614</v>
      </c>
      <c r="B204" s="372"/>
      <c r="C204" s="193" t="s">
        <v>23</v>
      </c>
      <c r="D204" s="193"/>
      <c r="E204" s="372" t="s">
        <v>921</v>
      </c>
      <c r="F204" s="372"/>
      <c r="G204" s="373"/>
    </row>
    <row r="205" spans="1:7" x14ac:dyDescent="0.3">
      <c r="A205" s="55"/>
      <c r="B205" s="55"/>
      <c r="C205" s="55"/>
      <c r="D205" s="55"/>
      <c r="E205" s="55"/>
      <c r="F205" s="55"/>
      <c r="G205" s="55"/>
    </row>
  </sheetData>
  <mergeCells count="46">
    <mergeCell ref="A204:B204"/>
    <mergeCell ref="E204:G204"/>
    <mergeCell ref="E182:G182"/>
    <mergeCell ref="B183:G183"/>
    <mergeCell ref="B184:G184"/>
    <mergeCell ref="B185:G185"/>
    <mergeCell ref="A203:B203"/>
    <mergeCell ref="E203:G203"/>
    <mergeCell ref="B178:C181"/>
    <mergeCell ref="D178:G178"/>
    <mergeCell ref="D179:E179"/>
    <mergeCell ref="F179:G179"/>
    <mergeCell ref="D181:E181"/>
    <mergeCell ref="F181:G181"/>
    <mergeCell ref="A79:C82"/>
    <mergeCell ref="D79:G79"/>
    <mergeCell ref="E80:F80"/>
    <mergeCell ref="E81:F81"/>
    <mergeCell ref="E82:F82"/>
    <mergeCell ref="A15:C18"/>
    <mergeCell ref="D15:G15"/>
    <mergeCell ref="E16:F16"/>
    <mergeCell ref="E17:F17"/>
    <mergeCell ref="E18:F18"/>
    <mergeCell ref="A47:C50"/>
    <mergeCell ref="D47:G47"/>
    <mergeCell ref="E48:F48"/>
    <mergeCell ref="E49:F49"/>
    <mergeCell ref="E50:F50"/>
    <mergeCell ref="B110:C113"/>
    <mergeCell ref="D110:G110"/>
    <mergeCell ref="D111:E111"/>
    <mergeCell ref="F111:G111"/>
    <mergeCell ref="D112:E112"/>
    <mergeCell ref="D113:E113"/>
    <mergeCell ref="F113:G113"/>
    <mergeCell ref="A145:B145"/>
    <mergeCell ref="E145:G145"/>
    <mergeCell ref="B149:C152"/>
    <mergeCell ref="D149:G149"/>
    <mergeCell ref="E114:G114"/>
    <mergeCell ref="B115:G115"/>
    <mergeCell ref="B116:G116"/>
    <mergeCell ref="B117:G117"/>
    <mergeCell ref="A144:B144"/>
    <mergeCell ref="E144:G144"/>
  </mergeCells>
  <dataValidations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A42 A74 A106 A144 A123:A124 A173 A191:A192 A203" xr:uid="{3536BA19-9392-4BC5-ABB1-49BA83FDCDD1}">
      <formula1>0</formula1>
      <formula2>256</formula2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592F3-8FA5-426D-B562-D8CB78158671}">
  <dimension ref="A3:G164"/>
  <sheetViews>
    <sheetView topLeftCell="A40" workbookViewId="0">
      <selection activeCell="D3" sqref="A3:G39"/>
    </sheetView>
  </sheetViews>
  <sheetFormatPr baseColWidth="10" defaultRowHeight="14.4" x14ac:dyDescent="0.3"/>
  <cols>
    <col min="1" max="1" width="21.6640625" bestFit="1" customWidth="1"/>
    <col min="2" max="2" width="17" customWidth="1"/>
    <col min="3" max="3" width="24.33203125" customWidth="1"/>
    <col min="4" max="4" width="30" customWidth="1"/>
    <col min="5" max="5" width="13.5546875" customWidth="1"/>
    <col min="6" max="6" width="14.77734375" customWidth="1"/>
    <col min="7" max="7" width="27.44140625" customWidth="1"/>
  </cols>
  <sheetData>
    <row r="3" spans="1:7" ht="21" x14ac:dyDescent="0.4">
      <c r="A3" s="1"/>
      <c r="B3" s="382" t="s">
        <v>0</v>
      </c>
      <c r="C3" s="383"/>
      <c r="D3" s="388" t="s">
        <v>1</v>
      </c>
      <c r="E3" s="389"/>
      <c r="F3" s="389"/>
      <c r="G3" s="390"/>
    </row>
    <row r="4" spans="1:7" ht="21" x14ac:dyDescent="0.4">
      <c r="A4" s="2"/>
      <c r="B4" s="384"/>
      <c r="C4" s="385"/>
      <c r="D4" s="391" t="s">
        <v>2</v>
      </c>
      <c r="E4" s="392"/>
      <c r="F4" s="367" t="s">
        <v>1105</v>
      </c>
      <c r="G4" s="393"/>
    </row>
    <row r="5" spans="1:7" ht="21" x14ac:dyDescent="0.4">
      <c r="A5" s="2"/>
      <c r="B5" s="384"/>
      <c r="C5" s="385"/>
      <c r="D5" s="391" t="s">
        <v>419</v>
      </c>
      <c r="E5" s="392"/>
      <c r="F5" s="154">
        <v>21</v>
      </c>
      <c r="G5" s="4"/>
    </row>
    <row r="6" spans="1:7" ht="36.6" customHeight="1" x14ac:dyDescent="0.4">
      <c r="A6" s="5"/>
      <c r="B6" s="386"/>
      <c r="C6" s="387"/>
      <c r="D6" s="407" t="s">
        <v>5</v>
      </c>
      <c r="E6" s="408"/>
      <c r="F6" s="396" t="s">
        <v>1106</v>
      </c>
      <c r="G6" s="397"/>
    </row>
    <row r="7" spans="1:7" ht="20.399999999999999" x14ac:dyDescent="0.35">
      <c r="A7" s="8" t="s">
        <v>6</v>
      </c>
      <c r="B7" s="9" t="s">
        <v>663</v>
      </c>
      <c r="C7" s="10"/>
      <c r="D7" s="10"/>
      <c r="E7" s="374" t="s">
        <v>495</v>
      </c>
      <c r="F7" s="374"/>
      <c r="G7" s="375"/>
    </row>
    <row r="8" spans="1:7" ht="20.399999999999999" x14ac:dyDescent="0.35">
      <c r="A8" s="8" t="s">
        <v>7</v>
      </c>
      <c r="B8" s="376" t="s">
        <v>1107</v>
      </c>
      <c r="C8" s="377"/>
      <c r="D8" s="377"/>
      <c r="E8" s="377"/>
      <c r="F8" s="377"/>
      <c r="G8" s="378"/>
    </row>
    <row r="9" spans="1:7" ht="20.399999999999999" x14ac:dyDescent="0.35">
      <c r="A9" s="8" t="s">
        <v>8</v>
      </c>
      <c r="B9" s="376" t="s">
        <v>1108</v>
      </c>
      <c r="C9" s="377"/>
      <c r="D9" s="377"/>
      <c r="E9" s="377"/>
      <c r="F9" s="377"/>
      <c r="G9" s="378"/>
    </row>
    <row r="10" spans="1:7" ht="20.399999999999999" x14ac:dyDescent="0.35">
      <c r="A10" s="8" t="s">
        <v>9</v>
      </c>
      <c r="B10" s="376" t="s">
        <v>1094</v>
      </c>
      <c r="C10" s="377"/>
      <c r="D10" s="377"/>
      <c r="E10" s="377"/>
      <c r="F10" s="377"/>
      <c r="G10" s="378"/>
    </row>
    <row r="11" spans="1:7" ht="41.4" x14ac:dyDescent="0.3">
      <c r="A11" s="163" t="s">
        <v>10</v>
      </c>
      <c r="B11" s="163" t="s">
        <v>11</v>
      </c>
      <c r="C11" s="163" t="s">
        <v>12</v>
      </c>
      <c r="D11" s="206" t="s">
        <v>13</v>
      </c>
      <c r="E11" s="163" t="s">
        <v>14</v>
      </c>
      <c r="F11" s="163" t="s">
        <v>15</v>
      </c>
      <c r="G11" s="163" t="s">
        <v>16</v>
      </c>
    </row>
    <row r="12" spans="1:7" ht="15.6" x14ac:dyDescent="0.3">
      <c r="A12" s="147">
        <v>20</v>
      </c>
      <c r="B12" s="147" t="s">
        <v>30</v>
      </c>
      <c r="C12" s="166" t="s">
        <v>1100</v>
      </c>
      <c r="D12" s="60" t="s">
        <v>163</v>
      </c>
      <c r="E12" s="220">
        <v>5.05</v>
      </c>
      <c r="F12" s="220">
        <f t="shared" ref="F12:F33" si="0">A12*E12</f>
        <v>101</v>
      </c>
      <c r="G12" s="114"/>
    </row>
    <row r="13" spans="1:7" ht="15.6" x14ac:dyDescent="0.3">
      <c r="A13" s="20">
        <v>20</v>
      </c>
      <c r="B13" s="20" t="s">
        <v>30</v>
      </c>
      <c r="C13" s="166" t="s">
        <v>1101</v>
      </c>
      <c r="D13" s="61" t="s">
        <v>163</v>
      </c>
      <c r="E13" s="168">
        <v>5.59</v>
      </c>
      <c r="F13" s="168">
        <f t="shared" si="0"/>
        <v>111.8</v>
      </c>
      <c r="G13" s="26"/>
    </row>
    <row r="14" spans="1:7" ht="15.6" x14ac:dyDescent="0.3">
      <c r="A14" s="20">
        <v>20</v>
      </c>
      <c r="B14" s="20" t="s">
        <v>30</v>
      </c>
      <c r="C14" s="166" t="s">
        <v>1102</v>
      </c>
      <c r="D14" s="61" t="s">
        <v>163</v>
      </c>
      <c r="E14" s="168">
        <v>7.6</v>
      </c>
      <c r="F14" s="168">
        <f t="shared" si="0"/>
        <v>152</v>
      </c>
      <c r="G14" s="26"/>
    </row>
    <row r="15" spans="1:7" x14ac:dyDescent="0.3">
      <c r="A15" s="20">
        <v>20</v>
      </c>
      <c r="B15" s="20" t="s">
        <v>30</v>
      </c>
      <c r="C15" s="166" t="s">
        <v>1103</v>
      </c>
      <c r="D15" s="20" t="s">
        <v>163</v>
      </c>
      <c r="E15" s="168">
        <v>12.12</v>
      </c>
      <c r="F15" s="168">
        <f t="shared" si="0"/>
        <v>242.39999999999998</v>
      </c>
      <c r="G15" s="26"/>
    </row>
    <row r="16" spans="1:7" x14ac:dyDescent="0.3">
      <c r="A16" s="20">
        <v>20</v>
      </c>
      <c r="B16" s="20" t="s">
        <v>30</v>
      </c>
      <c r="C16" s="166" t="s">
        <v>1066</v>
      </c>
      <c r="D16" s="26" t="s">
        <v>163</v>
      </c>
      <c r="E16" s="168">
        <v>18.55</v>
      </c>
      <c r="F16" s="168">
        <f t="shared" si="0"/>
        <v>371</v>
      </c>
      <c r="G16" s="26"/>
    </row>
    <row r="17" spans="1:7" x14ac:dyDescent="0.3">
      <c r="A17" s="20">
        <v>30</v>
      </c>
      <c r="B17" s="20" t="s">
        <v>30</v>
      </c>
      <c r="C17" s="166" t="s">
        <v>1104</v>
      </c>
      <c r="D17" s="26" t="s">
        <v>163</v>
      </c>
      <c r="E17" s="168">
        <v>46.41</v>
      </c>
      <c r="F17" s="168">
        <f t="shared" si="0"/>
        <v>1392.3</v>
      </c>
      <c r="G17" s="26"/>
    </row>
    <row r="18" spans="1:7" ht="27.6" x14ac:dyDescent="0.3">
      <c r="A18" s="20">
        <v>30</v>
      </c>
      <c r="B18" s="20" t="s">
        <v>30</v>
      </c>
      <c r="C18" s="166" t="s">
        <v>562</v>
      </c>
      <c r="D18" s="26" t="s">
        <v>82</v>
      </c>
      <c r="E18" s="168">
        <v>26.82</v>
      </c>
      <c r="F18" s="168">
        <f t="shared" si="0"/>
        <v>804.6</v>
      </c>
      <c r="G18" s="26"/>
    </row>
    <row r="19" spans="1:7" x14ac:dyDescent="0.3">
      <c r="A19" s="20">
        <v>20</v>
      </c>
      <c r="B19" s="20" t="s">
        <v>30</v>
      </c>
      <c r="C19" s="166" t="s">
        <v>109</v>
      </c>
      <c r="D19" s="26"/>
      <c r="E19" s="168">
        <v>4.33</v>
      </c>
      <c r="F19" s="168">
        <f t="shared" si="0"/>
        <v>86.6</v>
      </c>
      <c r="G19" s="26"/>
    </row>
    <row r="20" spans="1:7" x14ac:dyDescent="0.3">
      <c r="A20" s="20"/>
      <c r="B20" s="20"/>
      <c r="C20" s="166"/>
      <c r="D20" s="26"/>
      <c r="E20" s="168"/>
      <c r="F20" s="168">
        <f t="shared" si="0"/>
        <v>0</v>
      </c>
      <c r="G20" s="26"/>
    </row>
    <row r="21" spans="1:7" x14ac:dyDescent="0.3">
      <c r="A21" s="20"/>
      <c r="B21" s="20"/>
      <c r="C21" s="166"/>
      <c r="D21" s="26"/>
      <c r="E21" s="168"/>
      <c r="F21" s="168">
        <f t="shared" si="0"/>
        <v>0</v>
      </c>
      <c r="G21" s="26"/>
    </row>
    <row r="22" spans="1:7" x14ac:dyDescent="0.3">
      <c r="A22" s="20"/>
      <c r="B22" s="20"/>
      <c r="C22" s="166"/>
      <c r="D22" s="26"/>
      <c r="E22" s="168"/>
      <c r="F22" s="168">
        <f t="shared" si="0"/>
        <v>0</v>
      </c>
      <c r="G22" s="26"/>
    </row>
    <row r="23" spans="1:7" x14ac:dyDescent="0.3">
      <c r="A23" s="20"/>
      <c r="B23" s="20"/>
      <c r="C23" s="166"/>
      <c r="D23" s="26"/>
      <c r="E23" s="168"/>
      <c r="F23" s="168">
        <f t="shared" si="0"/>
        <v>0</v>
      </c>
      <c r="G23" s="26"/>
    </row>
    <row r="24" spans="1:7" x14ac:dyDescent="0.3">
      <c r="A24" s="20"/>
      <c r="B24" s="20"/>
      <c r="C24" s="166"/>
      <c r="D24" s="26"/>
      <c r="E24" s="168"/>
      <c r="F24" s="168">
        <f t="shared" si="0"/>
        <v>0</v>
      </c>
      <c r="G24" s="26"/>
    </row>
    <row r="25" spans="1:7" x14ac:dyDescent="0.3">
      <c r="A25" s="20"/>
      <c r="B25" s="20"/>
      <c r="C25" s="166"/>
      <c r="D25" s="26"/>
      <c r="E25" s="168"/>
      <c r="F25" s="168">
        <f t="shared" si="0"/>
        <v>0</v>
      </c>
      <c r="G25" s="26"/>
    </row>
    <row r="26" spans="1:7" x14ac:dyDescent="0.3">
      <c r="A26" s="20"/>
      <c r="B26" s="20"/>
      <c r="C26" s="166"/>
      <c r="D26" s="26"/>
      <c r="E26" s="168"/>
      <c r="F26" s="168">
        <f t="shared" si="0"/>
        <v>0</v>
      </c>
      <c r="G26" s="26"/>
    </row>
    <row r="27" spans="1:7" x14ac:dyDescent="0.3">
      <c r="A27" s="20"/>
      <c r="B27" s="20"/>
      <c r="C27" s="166"/>
      <c r="D27" s="26"/>
      <c r="E27" s="168"/>
      <c r="F27" s="168">
        <f t="shared" si="0"/>
        <v>0</v>
      </c>
      <c r="G27" s="26"/>
    </row>
    <row r="28" spans="1:7" x14ac:dyDescent="0.3">
      <c r="A28" s="20"/>
      <c r="B28" s="20"/>
      <c r="C28" s="166"/>
      <c r="D28" s="26"/>
      <c r="E28" s="168"/>
      <c r="F28" s="168">
        <f t="shared" si="0"/>
        <v>0</v>
      </c>
      <c r="G28" s="26"/>
    </row>
    <row r="29" spans="1:7" x14ac:dyDescent="0.3">
      <c r="A29" s="20"/>
      <c r="B29" s="20"/>
      <c r="C29" s="166"/>
      <c r="D29" s="26"/>
      <c r="E29" s="168"/>
      <c r="F29" s="168">
        <f t="shared" si="0"/>
        <v>0</v>
      </c>
      <c r="G29" s="26"/>
    </row>
    <row r="30" spans="1:7" x14ac:dyDescent="0.3">
      <c r="A30" s="20"/>
      <c r="B30" s="20"/>
      <c r="C30" s="166"/>
      <c r="D30" s="26"/>
      <c r="E30" s="168"/>
      <c r="F30" s="168">
        <f t="shared" si="0"/>
        <v>0</v>
      </c>
      <c r="G30" s="26"/>
    </row>
    <row r="31" spans="1:7" x14ac:dyDescent="0.3">
      <c r="A31" s="20"/>
      <c r="B31" s="20"/>
      <c r="C31" s="166"/>
      <c r="D31" s="26"/>
      <c r="E31" s="168"/>
      <c r="F31" s="168">
        <f t="shared" si="0"/>
        <v>0</v>
      </c>
      <c r="G31" s="26"/>
    </row>
    <row r="32" spans="1:7" x14ac:dyDescent="0.3">
      <c r="A32" s="20"/>
      <c r="B32" s="20"/>
      <c r="C32" s="166"/>
      <c r="D32" s="26"/>
      <c r="E32" s="168"/>
      <c r="F32" s="168">
        <f t="shared" si="0"/>
        <v>0</v>
      </c>
      <c r="G32" s="26"/>
    </row>
    <row r="33" spans="1:7" x14ac:dyDescent="0.3">
      <c r="A33" s="207"/>
      <c r="B33" s="207"/>
      <c r="C33" s="334"/>
      <c r="D33" s="33"/>
      <c r="E33" s="221"/>
      <c r="F33" s="221">
        <f t="shared" si="0"/>
        <v>0</v>
      </c>
      <c r="G33" s="33"/>
    </row>
    <row r="34" spans="1:7" ht="15.6" x14ac:dyDescent="0.3">
      <c r="A34" s="174"/>
      <c r="B34" s="175"/>
      <c r="D34" s="35"/>
      <c r="E34" s="222"/>
      <c r="F34" s="222">
        <f>SUM(F12:F33)</f>
        <v>3261.7</v>
      </c>
      <c r="G34" s="178"/>
    </row>
    <row r="35" spans="1:7" ht="15.6" x14ac:dyDescent="0.3">
      <c r="A35" s="179"/>
      <c r="B35" s="55"/>
      <c r="C35" s="210" t="s">
        <v>18</v>
      </c>
      <c r="D35" s="41"/>
      <c r="E35" s="223"/>
      <c r="F35" s="223">
        <f>F34*0.16</f>
        <v>521.87199999999996</v>
      </c>
      <c r="G35" s="182"/>
    </row>
    <row r="36" spans="1:7" ht="15.6" x14ac:dyDescent="0.3">
      <c r="A36" s="179"/>
      <c r="B36" s="55"/>
      <c r="C36" s="212" t="s">
        <v>19</v>
      </c>
      <c r="D36" s="213"/>
      <c r="E36" s="224"/>
      <c r="F36" s="224">
        <f>F34+F35</f>
        <v>3783.5719999999997</v>
      </c>
      <c r="G36" s="187"/>
    </row>
    <row r="37" spans="1:7" x14ac:dyDescent="0.3">
      <c r="A37" s="379" t="s">
        <v>20</v>
      </c>
      <c r="B37" s="380"/>
      <c r="C37" s="190" t="s">
        <v>21</v>
      </c>
      <c r="D37" s="190"/>
      <c r="E37" s="380" t="s">
        <v>22</v>
      </c>
      <c r="F37" s="380"/>
      <c r="G37" s="381"/>
    </row>
    <row r="38" spans="1:7" x14ac:dyDescent="0.3">
      <c r="A38" s="371" t="s">
        <v>614</v>
      </c>
      <c r="B38" s="372"/>
      <c r="C38" s="193" t="s">
        <v>23</v>
      </c>
      <c r="D38" s="193"/>
      <c r="E38" s="372" t="s">
        <v>24</v>
      </c>
      <c r="F38" s="372"/>
      <c r="G38" s="373"/>
    </row>
    <row r="39" spans="1:7" x14ac:dyDescent="0.3">
      <c r="A39" s="55"/>
      <c r="B39" s="55"/>
      <c r="C39" s="55"/>
      <c r="D39" s="55"/>
      <c r="E39" s="55"/>
      <c r="F39" s="55"/>
      <c r="G39" s="55"/>
    </row>
    <row r="41" spans="1:7" ht="21" x14ac:dyDescent="0.4">
      <c r="A41" s="1"/>
      <c r="B41" s="382" t="s">
        <v>0</v>
      </c>
      <c r="C41" s="383"/>
      <c r="D41" s="388" t="s">
        <v>1</v>
      </c>
      <c r="E41" s="389"/>
      <c r="F41" s="389"/>
      <c r="G41" s="390"/>
    </row>
    <row r="42" spans="1:7" ht="21" x14ac:dyDescent="0.4">
      <c r="A42" s="2"/>
      <c r="B42" s="384"/>
      <c r="C42" s="385"/>
      <c r="D42" s="3" t="s">
        <v>2</v>
      </c>
      <c r="E42" s="155"/>
      <c r="F42" s="154" t="s">
        <v>1109</v>
      </c>
      <c r="G42" s="4"/>
    </row>
    <row r="43" spans="1:7" ht="21" x14ac:dyDescent="0.4">
      <c r="A43" s="2"/>
      <c r="B43" s="384"/>
      <c r="C43" s="385"/>
      <c r="D43" s="3" t="s">
        <v>419</v>
      </c>
      <c r="E43" s="154"/>
      <c r="F43" s="195">
        <v>21</v>
      </c>
      <c r="G43" s="4"/>
    </row>
    <row r="44" spans="1:7" ht="21" x14ac:dyDescent="0.4">
      <c r="A44" s="5"/>
      <c r="B44" s="386"/>
      <c r="C44" s="387"/>
      <c r="D44" s="156" t="s">
        <v>5</v>
      </c>
      <c r="E44" s="370" t="s">
        <v>1110</v>
      </c>
      <c r="F44" s="370" t="s">
        <v>991</v>
      </c>
      <c r="G44" s="230"/>
    </row>
    <row r="45" spans="1:7" ht="20.399999999999999" x14ac:dyDescent="0.35">
      <c r="A45" s="8" t="s">
        <v>6</v>
      </c>
      <c r="B45" s="376" t="s">
        <v>663</v>
      </c>
      <c r="C45" s="377"/>
      <c r="D45" s="377"/>
      <c r="E45" s="377"/>
      <c r="F45" s="377"/>
      <c r="G45" s="11"/>
    </row>
    <row r="46" spans="1:7" ht="20.399999999999999" x14ac:dyDescent="0.35">
      <c r="A46" s="8" t="s">
        <v>7</v>
      </c>
      <c r="B46" s="158"/>
      <c r="C46" s="159"/>
      <c r="D46" s="159"/>
      <c r="E46" s="159" t="s">
        <v>511</v>
      </c>
      <c r="F46" s="159"/>
      <c r="G46" s="160"/>
    </row>
    <row r="47" spans="1:7" ht="20.399999999999999" x14ac:dyDescent="0.35">
      <c r="A47" s="8" t="s">
        <v>8</v>
      </c>
      <c r="B47" s="12" t="s">
        <v>29</v>
      </c>
      <c r="C47" s="13"/>
      <c r="D47" s="13"/>
      <c r="E47" s="13"/>
      <c r="F47" s="13"/>
      <c r="G47" s="14"/>
    </row>
    <row r="48" spans="1:7" ht="20.399999999999999" x14ac:dyDescent="0.35">
      <c r="A48" s="8" t="s">
        <v>9</v>
      </c>
      <c r="B48" s="12" t="s">
        <v>326</v>
      </c>
      <c r="C48" s="13"/>
      <c r="D48" s="13"/>
      <c r="E48" s="161"/>
      <c r="F48" s="161"/>
      <c r="G48" s="162"/>
    </row>
    <row r="49" spans="1:7" x14ac:dyDescent="0.3">
      <c r="A49" s="163" t="s">
        <v>10</v>
      </c>
      <c r="B49" s="163" t="s">
        <v>11</v>
      </c>
      <c r="C49" s="163" t="s">
        <v>12</v>
      </c>
      <c r="D49" s="163" t="s">
        <v>422</v>
      </c>
      <c r="E49" s="163" t="s">
        <v>14</v>
      </c>
      <c r="F49" s="163" t="s">
        <v>15</v>
      </c>
      <c r="G49" s="163" t="s">
        <v>16</v>
      </c>
    </row>
    <row r="50" spans="1:7" ht="41.4" x14ac:dyDescent="0.3">
      <c r="A50" s="147">
        <v>200</v>
      </c>
      <c r="B50" s="147" t="s">
        <v>222</v>
      </c>
      <c r="C50" s="164" t="s">
        <v>938</v>
      </c>
      <c r="D50" s="60"/>
      <c r="E50" s="165">
        <v>58</v>
      </c>
      <c r="F50" s="165">
        <f t="shared" ref="F50:F63" si="1">A50*E50</f>
        <v>11600</v>
      </c>
      <c r="G50" s="114"/>
    </row>
    <row r="51" spans="1:7" ht="15.6" x14ac:dyDescent="0.3">
      <c r="A51" s="20"/>
      <c r="B51" s="20"/>
      <c r="C51" s="166"/>
      <c r="D51" s="61"/>
      <c r="E51" s="167"/>
      <c r="F51" s="167">
        <f t="shared" si="1"/>
        <v>0</v>
      </c>
      <c r="G51" s="26"/>
    </row>
    <row r="52" spans="1:7" ht="15.6" x14ac:dyDescent="0.3">
      <c r="A52" s="20"/>
      <c r="B52" s="20"/>
      <c r="C52" s="166"/>
      <c r="D52" s="61"/>
      <c r="E52" s="168"/>
      <c r="F52" s="167">
        <f t="shared" si="1"/>
        <v>0</v>
      </c>
      <c r="G52" s="26"/>
    </row>
    <row r="53" spans="1:7" x14ac:dyDescent="0.3">
      <c r="A53" s="20"/>
      <c r="B53" s="20"/>
      <c r="C53" s="166"/>
      <c r="D53" s="20"/>
      <c r="E53" s="167"/>
      <c r="F53" s="167">
        <f t="shared" si="1"/>
        <v>0</v>
      </c>
      <c r="G53" s="26"/>
    </row>
    <row r="54" spans="1:7" ht="15.6" x14ac:dyDescent="0.3">
      <c r="A54" s="26"/>
      <c r="B54" s="26"/>
      <c r="C54" s="59"/>
      <c r="D54" s="26"/>
      <c r="E54" s="169"/>
      <c r="F54" s="167">
        <f t="shared" si="1"/>
        <v>0</v>
      </c>
      <c r="G54" s="26"/>
    </row>
    <row r="55" spans="1:7" ht="15.6" x14ac:dyDescent="0.3">
      <c r="A55" s="26"/>
      <c r="B55" s="26"/>
      <c r="C55" s="26"/>
      <c r="D55" s="170"/>
      <c r="E55" s="169"/>
      <c r="F55" s="167">
        <f t="shared" si="1"/>
        <v>0</v>
      </c>
      <c r="G55" s="26"/>
    </row>
    <row r="56" spans="1:7" x14ac:dyDescent="0.3">
      <c r="A56" s="26"/>
      <c r="B56" s="26"/>
      <c r="C56" s="26"/>
      <c r="D56" s="26"/>
      <c r="E56" s="169"/>
      <c r="F56" s="167">
        <f t="shared" si="1"/>
        <v>0</v>
      </c>
      <c r="G56" s="26"/>
    </row>
    <row r="57" spans="1:7" x14ac:dyDescent="0.3">
      <c r="A57" s="26"/>
      <c r="B57" s="26"/>
      <c r="C57" s="26"/>
      <c r="D57" s="26"/>
      <c r="E57" s="169"/>
      <c r="F57" s="167">
        <f t="shared" si="1"/>
        <v>0</v>
      </c>
      <c r="G57" s="26"/>
    </row>
    <row r="58" spans="1:7" ht="15.6" x14ac:dyDescent="0.3">
      <c r="A58" s="171"/>
      <c r="B58" s="26"/>
      <c r="C58" s="26"/>
      <c r="D58" s="26"/>
      <c r="E58" s="169"/>
      <c r="F58" s="167">
        <f t="shared" si="1"/>
        <v>0</v>
      </c>
      <c r="G58" s="26"/>
    </row>
    <row r="59" spans="1:7" ht="15.6" x14ac:dyDescent="0.3">
      <c r="A59" s="171"/>
      <c r="B59" s="26"/>
      <c r="C59" s="26"/>
      <c r="D59" s="26"/>
      <c r="E59" s="169"/>
      <c r="F59" s="167">
        <f t="shared" si="1"/>
        <v>0</v>
      </c>
      <c r="G59" s="26"/>
    </row>
    <row r="60" spans="1:7" ht="15.6" x14ac:dyDescent="0.3">
      <c r="A60" s="171"/>
      <c r="B60" s="26"/>
      <c r="C60" s="26"/>
      <c r="D60" s="26"/>
      <c r="E60" s="169"/>
      <c r="F60" s="167">
        <f t="shared" si="1"/>
        <v>0</v>
      </c>
      <c r="G60" s="26"/>
    </row>
    <row r="61" spans="1:7" ht="15.6" x14ac:dyDescent="0.3">
      <c r="A61" s="171"/>
      <c r="B61" s="26"/>
      <c r="C61" s="26"/>
      <c r="D61" s="26"/>
      <c r="E61" s="169"/>
      <c r="F61" s="167">
        <f t="shared" si="1"/>
        <v>0</v>
      </c>
      <c r="G61" s="26"/>
    </row>
    <row r="62" spans="1:7" ht="15.6" x14ac:dyDescent="0.3">
      <c r="A62" s="171"/>
      <c r="B62" s="26"/>
      <c r="C62" s="26"/>
      <c r="D62" s="26"/>
      <c r="E62" s="169"/>
      <c r="F62" s="167">
        <f t="shared" si="1"/>
        <v>0</v>
      </c>
      <c r="G62" s="26"/>
    </row>
    <row r="63" spans="1:7" x14ac:dyDescent="0.3">
      <c r="A63" s="33"/>
      <c r="B63" s="33"/>
      <c r="C63" s="33"/>
      <c r="D63" s="33"/>
      <c r="E63" s="172"/>
      <c r="F63" s="173">
        <f t="shared" si="1"/>
        <v>0</v>
      </c>
      <c r="G63" s="33"/>
    </row>
    <row r="64" spans="1:7" x14ac:dyDescent="0.3">
      <c r="A64" s="174"/>
      <c r="B64" s="175"/>
      <c r="C64" s="174" t="s">
        <v>17</v>
      </c>
      <c r="D64" s="175"/>
      <c r="E64" s="176"/>
      <c r="F64" s="176">
        <f>SUM(F50:F62)</f>
        <v>11600</v>
      </c>
      <c r="G64" s="178"/>
    </row>
    <row r="65" spans="1:7" x14ac:dyDescent="0.3">
      <c r="A65" s="179"/>
      <c r="B65" s="55"/>
      <c r="C65" s="179" t="s">
        <v>18</v>
      </c>
      <c r="D65" s="55"/>
      <c r="E65" s="180"/>
      <c r="F65" s="180">
        <f>F64*0.16</f>
        <v>1856</v>
      </c>
      <c r="G65" s="182"/>
    </row>
    <row r="66" spans="1:7" x14ac:dyDescent="0.3">
      <c r="A66" s="179"/>
      <c r="B66" s="55"/>
      <c r="C66" s="183" t="s">
        <v>19</v>
      </c>
      <c r="D66" s="184"/>
      <c r="E66" s="185"/>
      <c r="F66" s="185">
        <f>F64+F65</f>
        <v>13456</v>
      </c>
      <c r="G66" s="187"/>
    </row>
    <row r="67" spans="1:7" x14ac:dyDescent="0.3">
      <c r="A67" s="179"/>
      <c r="B67" s="55"/>
      <c r="C67" s="55"/>
      <c r="D67" s="55"/>
      <c r="E67" s="188"/>
      <c r="F67" s="188"/>
      <c r="G67" s="182"/>
    </row>
    <row r="68" spans="1:7" x14ac:dyDescent="0.3">
      <c r="A68" s="179"/>
      <c r="B68" s="55"/>
      <c r="C68" s="55"/>
      <c r="D68" s="55"/>
      <c r="E68" s="55"/>
      <c r="F68" s="55"/>
      <c r="G68" s="182"/>
    </row>
    <row r="69" spans="1:7" x14ac:dyDescent="0.3">
      <c r="A69" s="189" t="s">
        <v>20</v>
      </c>
      <c r="B69" s="190"/>
      <c r="C69" s="190" t="s">
        <v>21</v>
      </c>
      <c r="D69" s="190"/>
      <c r="E69" s="190" t="s">
        <v>22</v>
      </c>
      <c r="F69" s="190"/>
      <c r="G69" s="191"/>
    </row>
    <row r="70" spans="1:7" x14ac:dyDescent="0.3">
      <c r="A70" s="192" t="s">
        <v>614</v>
      </c>
      <c r="B70" s="193"/>
      <c r="C70" s="193" t="s">
        <v>23</v>
      </c>
      <c r="D70" s="193"/>
      <c r="E70" s="193" t="s">
        <v>921</v>
      </c>
      <c r="F70" s="193"/>
      <c r="G70" s="194"/>
    </row>
    <row r="73" spans="1:7" ht="24.6" x14ac:dyDescent="0.3">
      <c r="A73" s="355" t="s">
        <v>0</v>
      </c>
      <c r="B73" s="356"/>
      <c r="C73" s="357"/>
      <c r="D73" s="364" t="s">
        <v>1</v>
      </c>
      <c r="E73" s="365"/>
      <c r="F73" s="365"/>
      <c r="G73" s="366"/>
    </row>
    <row r="74" spans="1:7" ht="21" x14ac:dyDescent="0.4">
      <c r="A74" s="358"/>
      <c r="B74" s="359"/>
      <c r="C74" s="360"/>
      <c r="D74" s="3" t="s">
        <v>2</v>
      </c>
      <c r="E74" s="367" t="s">
        <v>1109</v>
      </c>
      <c r="F74" s="368"/>
      <c r="G74" s="4"/>
    </row>
    <row r="75" spans="1:7" ht="21" x14ac:dyDescent="0.4">
      <c r="A75" s="358"/>
      <c r="B75" s="359"/>
      <c r="C75" s="360"/>
      <c r="D75" s="3" t="s">
        <v>4</v>
      </c>
      <c r="E75" s="369">
        <v>21</v>
      </c>
      <c r="F75" s="368"/>
      <c r="G75" s="4"/>
    </row>
    <row r="76" spans="1:7" ht="30" x14ac:dyDescent="0.3">
      <c r="A76" s="361"/>
      <c r="B76" s="362"/>
      <c r="C76" s="363"/>
      <c r="D76" s="6" t="s">
        <v>5</v>
      </c>
      <c r="E76" s="370" t="s">
        <v>1111</v>
      </c>
      <c r="F76" s="370"/>
      <c r="G76" s="7"/>
    </row>
    <row r="77" spans="1:7" ht="20.399999999999999" x14ac:dyDescent="0.35">
      <c r="A77" s="8" t="s">
        <v>6</v>
      </c>
      <c r="B77" s="9" t="s">
        <v>921</v>
      </c>
      <c r="C77" s="10"/>
      <c r="D77" s="10"/>
      <c r="E77" s="10"/>
      <c r="F77" s="10"/>
      <c r="G77" s="11"/>
    </row>
    <row r="78" spans="1:7" ht="20.399999999999999" x14ac:dyDescent="0.35">
      <c r="A78" s="8" t="s">
        <v>7</v>
      </c>
      <c r="B78" s="12"/>
      <c r="C78" s="13"/>
      <c r="D78" s="13"/>
      <c r="E78" s="13"/>
      <c r="F78" s="13"/>
      <c r="G78" s="14"/>
    </row>
    <row r="79" spans="1:7" ht="20.399999999999999" x14ac:dyDescent="0.35">
      <c r="A79" s="8" t="s">
        <v>8</v>
      </c>
      <c r="B79" s="376" t="s">
        <v>29</v>
      </c>
      <c r="C79" s="377"/>
      <c r="D79" s="377"/>
      <c r="E79" s="377"/>
      <c r="F79" s="377"/>
      <c r="G79" s="378"/>
    </row>
    <row r="80" spans="1:7" ht="20.399999999999999" x14ac:dyDescent="0.35">
      <c r="A80" s="8" t="s">
        <v>9</v>
      </c>
      <c r="B80" s="12" t="s">
        <v>829</v>
      </c>
      <c r="C80" s="13"/>
      <c r="D80" s="13"/>
      <c r="E80" s="13"/>
      <c r="F80" s="13"/>
      <c r="G80" s="14"/>
    </row>
    <row r="81" spans="1:7" ht="15" x14ac:dyDescent="0.3">
      <c r="A81" s="57" t="s">
        <v>10</v>
      </c>
      <c r="B81" s="57" t="s">
        <v>11</v>
      </c>
      <c r="C81" s="57" t="s">
        <v>12</v>
      </c>
      <c r="D81" s="57" t="s">
        <v>13</v>
      </c>
      <c r="E81" s="57" t="s">
        <v>14</v>
      </c>
      <c r="F81" s="57" t="s">
        <v>15</v>
      </c>
      <c r="G81" s="57" t="s">
        <v>16</v>
      </c>
    </row>
    <row r="82" spans="1:7" ht="31.2" x14ac:dyDescent="0.3">
      <c r="A82" s="15">
        <v>2</v>
      </c>
      <c r="B82" s="16" t="s">
        <v>503</v>
      </c>
      <c r="C82" s="16" t="s">
        <v>431</v>
      </c>
      <c r="D82" s="123"/>
      <c r="E82" s="18">
        <v>480.8</v>
      </c>
      <c r="F82" s="18">
        <f t="shared" ref="F82:F96" si="2">A82*E82</f>
        <v>961.6</v>
      </c>
      <c r="G82" s="20"/>
    </row>
    <row r="83" spans="1:7" ht="31.2" x14ac:dyDescent="0.3">
      <c r="A83" s="21">
        <v>10</v>
      </c>
      <c r="B83" s="22" t="s">
        <v>30</v>
      </c>
      <c r="C83" s="22" t="s">
        <v>981</v>
      </c>
      <c r="D83" s="58"/>
      <c r="E83" s="24">
        <v>18.670000000000002</v>
      </c>
      <c r="F83" s="24">
        <f t="shared" si="2"/>
        <v>186.70000000000002</v>
      </c>
      <c r="G83" s="20"/>
    </row>
    <row r="84" spans="1:7" ht="31.2" x14ac:dyDescent="0.3">
      <c r="A84" s="21">
        <v>6</v>
      </c>
      <c r="B84" s="22" t="s">
        <v>30</v>
      </c>
      <c r="C84" s="22" t="s">
        <v>1112</v>
      </c>
      <c r="D84" s="58"/>
      <c r="E84" s="24">
        <v>14.82</v>
      </c>
      <c r="F84" s="24">
        <f t="shared" si="2"/>
        <v>88.92</v>
      </c>
      <c r="G84" s="20"/>
    </row>
    <row r="85" spans="1:7" ht="15.6" x14ac:dyDescent="0.3">
      <c r="A85" s="21"/>
      <c r="B85" s="59"/>
      <c r="C85" s="59"/>
      <c r="D85" s="58"/>
      <c r="E85" s="24"/>
      <c r="F85" s="24">
        <f t="shared" si="2"/>
        <v>0</v>
      </c>
      <c r="G85" s="26"/>
    </row>
    <row r="86" spans="1:7" ht="15.6" x14ac:dyDescent="0.3">
      <c r="A86" s="21"/>
      <c r="B86" s="59"/>
      <c r="C86" s="59"/>
      <c r="D86" s="58"/>
      <c r="E86" s="24"/>
      <c r="F86" s="24">
        <f>A86*E86</f>
        <v>0</v>
      </c>
      <c r="G86" s="26"/>
    </row>
    <row r="87" spans="1:7" ht="15.6" x14ac:dyDescent="0.3">
      <c r="A87" s="21"/>
      <c r="B87" s="59"/>
      <c r="C87" s="59"/>
      <c r="D87" s="58"/>
      <c r="E87" s="24"/>
      <c r="F87" s="24">
        <f>A87*E87</f>
        <v>0</v>
      </c>
      <c r="G87" s="26"/>
    </row>
    <row r="88" spans="1:7" ht="15.6" x14ac:dyDescent="0.3">
      <c r="A88" s="21"/>
      <c r="B88" s="59"/>
      <c r="C88" s="59"/>
      <c r="D88" s="58"/>
      <c r="E88" s="24"/>
      <c r="F88" s="24">
        <f t="shared" si="2"/>
        <v>0</v>
      </c>
      <c r="G88" s="26"/>
    </row>
    <row r="89" spans="1:7" ht="15.6" x14ac:dyDescent="0.3">
      <c r="A89" s="27"/>
      <c r="B89" s="59"/>
      <c r="C89" s="59"/>
      <c r="D89" s="58"/>
      <c r="E89" s="24"/>
      <c r="F89" s="24">
        <f t="shared" si="2"/>
        <v>0</v>
      </c>
      <c r="G89" s="26"/>
    </row>
    <row r="90" spans="1:7" ht="15.6" x14ac:dyDescent="0.3">
      <c r="A90" s="27"/>
      <c r="B90" s="59"/>
      <c r="C90" s="59"/>
      <c r="D90" s="65"/>
      <c r="E90" s="24"/>
      <c r="F90" s="24">
        <f t="shared" si="2"/>
        <v>0</v>
      </c>
      <c r="G90" s="26"/>
    </row>
    <row r="91" spans="1:7" ht="15.6" x14ac:dyDescent="0.3">
      <c r="A91" s="27"/>
      <c r="B91" s="22"/>
      <c r="C91" s="22"/>
      <c r="D91" s="23"/>
      <c r="E91" s="24"/>
      <c r="F91" s="24">
        <f t="shared" si="2"/>
        <v>0</v>
      </c>
      <c r="G91" s="26"/>
    </row>
    <row r="92" spans="1:7" ht="15.6" x14ac:dyDescent="0.3">
      <c r="A92" s="27"/>
      <c r="B92" s="22"/>
      <c r="C92" s="22"/>
      <c r="D92" s="23"/>
      <c r="E92" s="24"/>
      <c r="F92" s="24">
        <f t="shared" si="2"/>
        <v>0</v>
      </c>
      <c r="G92" s="26"/>
    </row>
    <row r="93" spans="1:7" ht="15.6" x14ac:dyDescent="0.3">
      <c r="A93" s="27"/>
      <c r="B93" s="22"/>
      <c r="C93" s="22"/>
      <c r="D93" s="23"/>
      <c r="E93" s="24"/>
      <c r="F93" s="24">
        <f t="shared" si="2"/>
        <v>0</v>
      </c>
      <c r="G93" s="26"/>
    </row>
    <row r="94" spans="1:7" ht="15.6" x14ac:dyDescent="0.3">
      <c r="A94" s="27"/>
      <c r="B94" s="22"/>
      <c r="C94" s="22"/>
      <c r="D94" s="23"/>
      <c r="E94" s="24"/>
      <c r="F94" s="24">
        <f t="shared" si="2"/>
        <v>0</v>
      </c>
      <c r="G94" s="26"/>
    </row>
    <row r="95" spans="1:7" ht="15.6" x14ac:dyDescent="0.3">
      <c r="A95" s="27"/>
      <c r="B95" s="22"/>
      <c r="C95" s="22"/>
      <c r="D95" s="23"/>
      <c r="E95" s="24"/>
      <c r="F95" s="24">
        <f t="shared" si="2"/>
        <v>0</v>
      </c>
      <c r="G95" s="26"/>
    </row>
    <row r="96" spans="1:7" ht="15.6" x14ac:dyDescent="0.3">
      <c r="A96" s="28"/>
      <c r="B96" s="29"/>
      <c r="C96" s="29"/>
      <c r="D96" s="30"/>
      <c r="E96" s="31"/>
      <c r="F96" s="31">
        <f t="shared" si="2"/>
        <v>0</v>
      </c>
      <c r="G96" s="33"/>
    </row>
    <row r="97" spans="1:7" ht="17.399999999999999" x14ac:dyDescent="0.3">
      <c r="A97" s="34"/>
      <c r="B97" s="35"/>
      <c r="C97" s="36" t="s">
        <v>17</v>
      </c>
      <c r="D97" s="36"/>
      <c r="E97" s="37"/>
      <c r="F97" s="38">
        <f>SUM(F82:F95)</f>
        <v>1237.22</v>
      </c>
      <c r="G97" s="39"/>
    </row>
    <row r="98" spans="1:7" ht="17.399999999999999" x14ac:dyDescent="0.3">
      <c r="A98" s="40"/>
      <c r="B98" s="41"/>
      <c r="C98" s="42" t="s">
        <v>18</v>
      </c>
      <c r="D98" s="42"/>
      <c r="E98" s="43"/>
      <c r="F98" s="44">
        <f>F97*0.16</f>
        <v>197.95520000000002</v>
      </c>
      <c r="G98" s="45"/>
    </row>
    <row r="99" spans="1:7" ht="17.399999999999999" x14ac:dyDescent="0.3">
      <c r="A99" s="40"/>
      <c r="B99" s="41"/>
      <c r="C99" s="46" t="s">
        <v>19</v>
      </c>
      <c r="D99" s="46"/>
      <c r="E99" s="47"/>
      <c r="F99" s="48">
        <f>F97+F98</f>
        <v>1435.1752000000001</v>
      </c>
      <c r="G99" s="49"/>
    </row>
    <row r="100" spans="1:7" ht="15.6" x14ac:dyDescent="0.3">
      <c r="A100" s="50" t="s">
        <v>20</v>
      </c>
      <c r="B100" s="51"/>
      <c r="C100" s="51" t="s">
        <v>21</v>
      </c>
      <c r="D100" s="51"/>
      <c r="E100" s="51" t="s">
        <v>22</v>
      </c>
      <c r="F100" s="51"/>
      <c r="G100" s="52"/>
    </row>
    <row r="101" spans="1:7" ht="15.6" x14ac:dyDescent="0.3">
      <c r="A101" s="63" t="s">
        <v>614</v>
      </c>
      <c r="B101" s="53"/>
      <c r="C101" s="53" t="s">
        <v>23</v>
      </c>
      <c r="D101" s="53"/>
      <c r="E101" s="53" t="s">
        <v>653</v>
      </c>
      <c r="F101" s="53"/>
      <c r="G101" s="54"/>
    </row>
    <row r="104" spans="1:7" ht="24.6" x14ac:dyDescent="0.3">
      <c r="A104" s="355" t="s">
        <v>0</v>
      </c>
      <c r="B104" s="356"/>
      <c r="C104" s="357"/>
      <c r="D104" s="364" t="s">
        <v>1</v>
      </c>
      <c r="E104" s="365"/>
      <c r="F104" s="365"/>
      <c r="G104" s="366"/>
    </row>
    <row r="105" spans="1:7" ht="21" x14ac:dyDescent="0.4">
      <c r="A105" s="358"/>
      <c r="B105" s="359"/>
      <c r="C105" s="360"/>
      <c r="D105" s="3" t="s">
        <v>2</v>
      </c>
      <c r="E105" s="367" t="s">
        <v>1109</v>
      </c>
      <c r="F105" s="368"/>
      <c r="G105" s="4"/>
    </row>
    <row r="106" spans="1:7" ht="21" x14ac:dyDescent="0.4">
      <c r="A106" s="358"/>
      <c r="B106" s="359"/>
      <c r="C106" s="360"/>
      <c r="D106" s="3" t="s">
        <v>4</v>
      </c>
      <c r="E106" s="369">
        <v>21</v>
      </c>
      <c r="F106" s="368"/>
      <c r="G106" s="4"/>
    </row>
    <row r="107" spans="1:7" ht="30" x14ac:dyDescent="0.3">
      <c r="A107" s="361"/>
      <c r="B107" s="362"/>
      <c r="C107" s="363"/>
      <c r="D107" s="6" t="s">
        <v>5</v>
      </c>
      <c r="E107" s="370" t="s">
        <v>1113</v>
      </c>
      <c r="F107" s="370"/>
      <c r="G107" s="7"/>
    </row>
    <row r="108" spans="1:7" ht="20.399999999999999" x14ac:dyDescent="0.35">
      <c r="A108" s="8" t="s">
        <v>6</v>
      </c>
      <c r="B108" s="9" t="s">
        <v>921</v>
      </c>
      <c r="C108" s="10"/>
      <c r="D108" s="10"/>
      <c r="E108" s="346"/>
      <c r="F108" s="347"/>
      <c r="G108" s="348"/>
    </row>
    <row r="109" spans="1:7" ht="20.399999999999999" x14ac:dyDescent="0.35">
      <c r="A109" s="8" t="s">
        <v>7</v>
      </c>
      <c r="B109" s="12"/>
      <c r="C109" s="13"/>
      <c r="D109" s="13"/>
      <c r="E109" s="349"/>
      <c r="F109" s="350"/>
      <c r="G109" s="351"/>
    </row>
    <row r="110" spans="1:7" ht="20.399999999999999" x14ac:dyDescent="0.35">
      <c r="A110" s="8" t="s">
        <v>8</v>
      </c>
      <c r="B110" s="12" t="s">
        <v>29</v>
      </c>
      <c r="C110" s="13"/>
      <c r="D110" s="13"/>
      <c r="E110" s="352"/>
      <c r="F110" s="353"/>
      <c r="G110" s="354"/>
    </row>
    <row r="111" spans="1:7" ht="20.399999999999999" x14ac:dyDescent="0.35">
      <c r="A111" s="8" t="s">
        <v>9</v>
      </c>
      <c r="B111" s="12" t="s">
        <v>1070</v>
      </c>
      <c r="C111" s="13"/>
      <c r="D111" s="13"/>
      <c r="E111" s="13"/>
      <c r="F111" s="13"/>
      <c r="G111" s="14"/>
    </row>
    <row r="112" spans="1:7" ht="15" x14ac:dyDescent="0.3">
      <c r="A112" s="57" t="s">
        <v>10</v>
      </c>
      <c r="B112" s="57" t="s">
        <v>11</v>
      </c>
      <c r="C112" s="57" t="s">
        <v>12</v>
      </c>
      <c r="D112" s="57" t="s">
        <v>13</v>
      </c>
      <c r="E112" s="57" t="s">
        <v>14</v>
      </c>
      <c r="F112" s="57" t="s">
        <v>15</v>
      </c>
      <c r="G112" s="57" t="s">
        <v>16</v>
      </c>
    </row>
    <row r="113" spans="1:7" ht="31.2" x14ac:dyDescent="0.3">
      <c r="A113" s="15">
        <v>35</v>
      </c>
      <c r="B113" s="16" t="s">
        <v>340</v>
      </c>
      <c r="C113" s="16" t="s">
        <v>639</v>
      </c>
      <c r="D113" s="123"/>
      <c r="E113" s="18">
        <f>142*1.62</f>
        <v>230.04000000000002</v>
      </c>
      <c r="F113" s="18">
        <f>A113*E113</f>
        <v>8051.4000000000005</v>
      </c>
      <c r="G113" s="20"/>
    </row>
    <row r="114" spans="1:7" ht="15.6" x14ac:dyDescent="0.3">
      <c r="A114" s="21"/>
      <c r="B114" s="22"/>
      <c r="C114" s="22" t="s">
        <v>1115</v>
      </c>
      <c r="D114" s="58"/>
      <c r="E114" s="24"/>
      <c r="F114" s="24">
        <f t="shared" ref="F114:F127" si="3">A114*E114</f>
        <v>0</v>
      </c>
      <c r="G114" s="20"/>
    </row>
    <row r="115" spans="1:7" ht="15.6" x14ac:dyDescent="0.3">
      <c r="A115" s="21"/>
      <c r="B115" s="22"/>
      <c r="C115" s="22"/>
      <c r="D115" s="58"/>
      <c r="E115" s="24"/>
      <c r="F115" s="24">
        <f t="shared" si="3"/>
        <v>0</v>
      </c>
      <c r="G115" s="20"/>
    </row>
    <row r="116" spans="1:7" ht="15.6" x14ac:dyDescent="0.3">
      <c r="A116" s="21"/>
      <c r="B116" s="59"/>
      <c r="C116" s="59"/>
      <c r="D116" s="58"/>
      <c r="E116" s="24"/>
      <c r="F116" s="24">
        <f t="shared" si="3"/>
        <v>0</v>
      </c>
      <c r="G116" s="26"/>
    </row>
    <row r="117" spans="1:7" ht="15.6" x14ac:dyDescent="0.3">
      <c r="A117" s="21"/>
      <c r="B117" s="59"/>
      <c r="C117" s="59"/>
      <c r="D117" s="58"/>
      <c r="E117" s="24"/>
      <c r="F117" s="24">
        <f t="shared" si="3"/>
        <v>0</v>
      </c>
      <c r="G117" s="26"/>
    </row>
    <row r="118" spans="1:7" ht="15.6" x14ac:dyDescent="0.3">
      <c r="A118" s="21"/>
      <c r="B118" s="59"/>
      <c r="C118" s="59"/>
      <c r="D118" s="58"/>
      <c r="E118" s="24"/>
      <c r="F118" s="24">
        <f t="shared" si="3"/>
        <v>0</v>
      </c>
      <c r="G118" s="26"/>
    </row>
    <row r="119" spans="1:7" ht="15.6" x14ac:dyDescent="0.3">
      <c r="A119" s="21"/>
      <c r="B119" s="59"/>
      <c r="C119" s="59"/>
      <c r="D119" s="58"/>
      <c r="E119" s="24"/>
      <c r="F119" s="24">
        <f t="shared" si="3"/>
        <v>0</v>
      </c>
      <c r="G119" s="26"/>
    </row>
    <row r="120" spans="1:7" ht="15.6" x14ac:dyDescent="0.3">
      <c r="A120" s="27"/>
      <c r="B120" s="59"/>
      <c r="C120" s="59"/>
      <c r="D120" s="58"/>
      <c r="E120" s="24"/>
      <c r="F120" s="24">
        <f t="shared" si="3"/>
        <v>0</v>
      </c>
      <c r="G120" s="26"/>
    </row>
    <row r="121" spans="1:7" ht="15.6" x14ac:dyDescent="0.3">
      <c r="A121" s="27"/>
      <c r="B121" s="59"/>
      <c r="C121" s="59"/>
      <c r="D121" s="65"/>
      <c r="E121" s="24"/>
      <c r="F121" s="24">
        <f t="shared" si="3"/>
        <v>0</v>
      </c>
      <c r="G121" s="26"/>
    </row>
    <row r="122" spans="1:7" ht="15.6" x14ac:dyDescent="0.3">
      <c r="A122" s="27"/>
      <c r="B122" s="22"/>
      <c r="C122" s="22"/>
      <c r="D122" s="23"/>
      <c r="E122" s="24"/>
      <c r="F122" s="24">
        <f t="shared" si="3"/>
        <v>0</v>
      </c>
      <c r="G122" s="26"/>
    </row>
    <row r="123" spans="1:7" ht="15.6" x14ac:dyDescent="0.3">
      <c r="A123" s="27"/>
      <c r="B123" s="22"/>
      <c r="C123" s="22"/>
      <c r="D123" s="23"/>
      <c r="E123" s="24"/>
      <c r="F123" s="24">
        <f t="shared" si="3"/>
        <v>0</v>
      </c>
      <c r="G123" s="26"/>
    </row>
    <row r="124" spans="1:7" ht="15.6" x14ac:dyDescent="0.3">
      <c r="A124" s="27"/>
      <c r="B124" s="22"/>
      <c r="C124" s="22"/>
      <c r="D124" s="23"/>
      <c r="E124" s="24"/>
      <c r="F124" s="24">
        <f t="shared" si="3"/>
        <v>0</v>
      </c>
      <c r="G124" s="26"/>
    </row>
    <row r="125" spans="1:7" ht="15.6" x14ac:dyDescent="0.3">
      <c r="A125" s="27"/>
      <c r="B125" s="22"/>
      <c r="C125" s="22"/>
      <c r="D125" s="23"/>
      <c r="E125" s="24"/>
      <c r="F125" s="24">
        <f t="shared" si="3"/>
        <v>0</v>
      </c>
      <c r="G125" s="26"/>
    </row>
    <row r="126" spans="1:7" ht="15.6" x14ac:dyDescent="0.3">
      <c r="A126" s="27"/>
      <c r="B126" s="22"/>
      <c r="C126" s="22"/>
      <c r="D126" s="23"/>
      <c r="E126" s="24"/>
      <c r="F126" s="24">
        <f t="shared" si="3"/>
        <v>0</v>
      </c>
      <c r="G126" s="26"/>
    </row>
    <row r="127" spans="1:7" ht="15.6" x14ac:dyDescent="0.3">
      <c r="A127" s="28"/>
      <c r="B127" s="29"/>
      <c r="C127" s="29"/>
      <c r="D127" s="30"/>
      <c r="E127" s="31"/>
      <c r="F127" s="31">
        <f t="shared" si="3"/>
        <v>0</v>
      </c>
      <c r="G127" s="33"/>
    </row>
    <row r="128" spans="1:7" ht="17.399999999999999" x14ac:dyDescent="0.3">
      <c r="A128" s="34"/>
      <c r="B128" s="35"/>
      <c r="C128" s="36" t="s">
        <v>17</v>
      </c>
      <c r="D128" s="36"/>
      <c r="E128" s="37"/>
      <c r="F128" s="38">
        <f>SUM(F113:F126)</f>
        <v>8051.4000000000005</v>
      </c>
      <c r="G128" s="39"/>
    </row>
    <row r="129" spans="1:7" ht="17.399999999999999" x14ac:dyDescent="0.3">
      <c r="A129" s="40"/>
      <c r="B129" s="41"/>
      <c r="C129" s="42" t="s">
        <v>18</v>
      </c>
      <c r="D129" s="42"/>
      <c r="E129" s="43"/>
      <c r="F129" s="44">
        <f>F128*0.16</f>
        <v>1288.2240000000002</v>
      </c>
      <c r="G129" s="45"/>
    </row>
    <row r="130" spans="1:7" ht="17.399999999999999" x14ac:dyDescent="0.3">
      <c r="A130" s="40"/>
      <c r="B130" s="41"/>
      <c r="C130" s="46" t="s">
        <v>19</v>
      </c>
      <c r="D130" s="46"/>
      <c r="E130" s="47"/>
      <c r="F130" s="48">
        <f>F128+F129</f>
        <v>9339.6239999999998</v>
      </c>
      <c r="G130" s="49"/>
    </row>
    <row r="131" spans="1:7" ht="15.6" x14ac:dyDescent="0.3">
      <c r="A131" s="50" t="s">
        <v>20</v>
      </c>
      <c r="B131" s="51"/>
      <c r="C131" s="51" t="s">
        <v>21</v>
      </c>
      <c r="D131" s="51"/>
      <c r="E131" s="51" t="s">
        <v>22</v>
      </c>
      <c r="F131" s="51"/>
      <c r="G131" s="52"/>
    </row>
    <row r="132" spans="1:7" ht="15.6" x14ac:dyDescent="0.3">
      <c r="A132" s="63" t="s">
        <v>614</v>
      </c>
      <c r="B132" s="53"/>
      <c r="C132" s="53" t="s">
        <v>23</v>
      </c>
      <c r="D132" s="53"/>
      <c r="E132" s="53" t="s">
        <v>921</v>
      </c>
      <c r="F132" s="53"/>
      <c r="G132" s="54"/>
    </row>
    <row r="136" spans="1:7" ht="24.6" x14ac:dyDescent="0.3">
      <c r="A136" s="355" t="s">
        <v>0</v>
      </c>
      <c r="B136" s="356"/>
      <c r="C136" s="357"/>
      <c r="D136" s="364" t="s">
        <v>1</v>
      </c>
      <c r="E136" s="365"/>
      <c r="F136" s="365"/>
      <c r="G136" s="366"/>
    </row>
    <row r="137" spans="1:7" ht="21" x14ac:dyDescent="0.4">
      <c r="A137" s="358"/>
      <c r="B137" s="359"/>
      <c r="C137" s="360"/>
      <c r="D137" s="3" t="s">
        <v>2</v>
      </c>
      <c r="E137" s="367" t="s">
        <v>1109</v>
      </c>
      <c r="F137" s="368"/>
      <c r="G137" s="4"/>
    </row>
    <row r="138" spans="1:7" ht="21" x14ac:dyDescent="0.4">
      <c r="A138" s="358"/>
      <c r="B138" s="359"/>
      <c r="C138" s="360"/>
      <c r="D138" s="3" t="s">
        <v>4</v>
      </c>
      <c r="E138" s="369">
        <v>21</v>
      </c>
      <c r="F138" s="368"/>
      <c r="G138" s="4"/>
    </row>
    <row r="139" spans="1:7" ht="30" x14ac:dyDescent="0.3">
      <c r="A139" s="361"/>
      <c r="B139" s="362"/>
      <c r="C139" s="363"/>
      <c r="D139" s="6" t="s">
        <v>5</v>
      </c>
      <c r="E139" s="370" t="s">
        <v>1114</v>
      </c>
      <c r="F139" s="370"/>
      <c r="G139" s="7"/>
    </row>
    <row r="140" spans="1:7" ht="20.399999999999999" x14ac:dyDescent="0.35">
      <c r="A140" s="8" t="s">
        <v>6</v>
      </c>
      <c r="B140" s="9" t="s">
        <v>663</v>
      </c>
      <c r="C140" s="10"/>
      <c r="D140" s="10"/>
      <c r="E140" s="346"/>
      <c r="F140" s="347"/>
      <c r="G140" s="348"/>
    </row>
    <row r="141" spans="1:7" ht="20.399999999999999" x14ac:dyDescent="0.35">
      <c r="A141" s="8" t="s">
        <v>7</v>
      </c>
      <c r="B141" s="12"/>
      <c r="C141" s="13"/>
      <c r="D141" s="13"/>
      <c r="E141" s="349"/>
      <c r="F141" s="350"/>
      <c r="G141" s="351"/>
    </row>
    <row r="142" spans="1:7" ht="20.399999999999999" x14ac:dyDescent="0.35">
      <c r="A142" s="8" t="s">
        <v>8</v>
      </c>
      <c r="B142" s="12" t="s">
        <v>29</v>
      </c>
      <c r="C142" s="13"/>
      <c r="D142" s="13"/>
      <c r="E142" s="352"/>
      <c r="F142" s="353"/>
      <c r="G142" s="354"/>
    </row>
    <row r="143" spans="1:7" ht="20.399999999999999" x14ac:dyDescent="0.35">
      <c r="A143" s="8" t="s">
        <v>9</v>
      </c>
      <c r="B143" s="12" t="s">
        <v>91</v>
      </c>
      <c r="C143" s="13"/>
      <c r="D143" s="13"/>
      <c r="E143" s="13"/>
      <c r="F143" s="13"/>
      <c r="G143" s="14"/>
    </row>
    <row r="144" spans="1:7" ht="15" x14ac:dyDescent="0.3">
      <c r="A144" s="57" t="s">
        <v>10</v>
      </c>
      <c r="B144" s="57" t="s">
        <v>11</v>
      </c>
      <c r="C144" s="57" t="s">
        <v>12</v>
      </c>
      <c r="D144" s="57" t="s">
        <v>13</v>
      </c>
      <c r="E144" s="57" t="s">
        <v>14</v>
      </c>
      <c r="F144" s="57" t="s">
        <v>15</v>
      </c>
      <c r="G144" s="57" t="s">
        <v>16</v>
      </c>
    </row>
    <row r="145" spans="1:7" ht="31.2" x14ac:dyDescent="0.3">
      <c r="A145" s="15">
        <v>12</v>
      </c>
      <c r="B145" s="16" t="s">
        <v>30</v>
      </c>
      <c r="C145" s="16" t="s">
        <v>368</v>
      </c>
      <c r="D145" s="123"/>
      <c r="E145" s="18"/>
      <c r="F145" s="18">
        <f>A145*E145</f>
        <v>0</v>
      </c>
      <c r="G145" s="20"/>
    </row>
    <row r="146" spans="1:7" ht="15.6" x14ac:dyDescent="0.3">
      <c r="A146" s="21"/>
      <c r="B146" s="22"/>
      <c r="C146" s="22"/>
      <c r="D146" s="58"/>
      <c r="E146" s="24"/>
      <c r="F146" s="24">
        <f t="shared" ref="F146:F159" si="4">A146*E146</f>
        <v>0</v>
      </c>
      <c r="G146" s="20"/>
    </row>
    <row r="147" spans="1:7" ht="15.6" x14ac:dyDescent="0.3">
      <c r="A147" s="21"/>
      <c r="B147" s="22"/>
      <c r="C147" s="22"/>
      <c r="D147" s="58"/>
      <c r="E147" s="24"/>
      <c r="F147" s="24">
        <f t="shared" si="4"/>
        <v>0</v>
      </c>
      <c r="G147" s="20"/>
    </row>
    <row r="148" spans="1:7" ht="15.6" x14ac:dyDescent="0.3">
      <c r="A148" s="21"/>
      <c r="B148" s="59"/>
      <c r="C148" s="59"/>
      <c r="D148" s="58"/>
      <c r="E148" s="24"/>
      <c r="F148" s="24">
        <f t="shared" si="4"/>
        <v>0</v>
      </c>
      <c r="G148" s="26"/>
    </row>
    <row r="149" spans="1:7" ht="15.6" x14ac:dyDescent="0.3">
      <c r="A149" s="21"/>
      <c r="B149" s="59"/>
      <c r="C149" s="59"/>
      <c r="D149" s="58"/>
      <c r="E149" s="24"/>
      <c r="F149" s="24">
        <f t="shared" si="4"/>
        <v>0</v>
      </c>
      <c r="G149" s="26"/>
    </row>
    <row r="150" spans="1:7" ht="15.6" x14ac:dyDescent="0.3">
      <c r="A150" s="21"/>
      <c r="B150" s="59"/>
      <c r="C150" s="59"/>
      <c r="D150" s="58"/>
      <c r="E150" s="24"/>
      <c r="F150" s="24">
        <f t="shared" si="4"/>
        <v>0</v>
      </c>
      <c r="G150" s="26"/>
    </row>
    <row r="151" spans="1:7" ht="15.6" x14ac:dyDescent="0.3">
      <c r="A151" s="21"/>
      <c r="B151" s="59"/>
      <c r="C151" s="59"/>
      <c r="D151" s="58"/>
      <c r="E151" s="24"/>
      <c r="F151" s="24">
        <f t="shared" si="4"/>
        <v>0</v>
      </c>
      <c r="G151" s="26"/>
    </row>
    <row r="152" spans="1:7" ht="15.6" x14ac:dyDescent="0.3">
      <c r="A152" s="27"/>
      <c r="B152" s="59"/>
      <c r="C152" s="59"/>
      <c r="D152" s="58"/>
      <c r="E152" s="24"/>
      <c r="F152" s="24">
        <f t="shared" si="4"/>
        <v>0</v>
      </c>
      <c r="G152" s="26"/>
    </row>
    <row r="153" spans="1:7" ht="15.6" x14ac:dyDescent="0.3">
      <c r="A153" s="27"/>
      <c r="B153" s="59"/>
      <c r="C153" s="59"/>
      <c r="D153" s="65"/>
      <c r="E153" s="24"/>
      <c r="F153" s="24">
        <f t="shared" si="4"/>
        <v>0</v>
      </c>
      <c r="G153" s="26"/>
    </row>
    <row r="154" spans="1:7" ht="15.6" x14ac:dyDescent="0.3">
      <c r="A154" s="27"/>
      <c r="B154" s="22"/>
      <c r="C154" s="22"/>
      <c r="D154" s="23"/>
      <c r="E154" s="24"/>
      <c r="F154" s="24">
        <f t="shared" si="4"/>
        <v>0</v>
      </c>
      <c r="G154" s="26"/>
    </row>
    <row r="155" spans="1:7" ht="15.6" x14ac:dyDescent="0.3">
      <c r="A155" s="27"/>
      <c r="B155" s="22"/>
      <c r="C155" s="22"/>
      <c r="D155" s="23"/>
      <c r="E155" s="24"/>
      <c r="F155" s="24">
        <f t="shared" si="4"/>
        <v>0</v>
      </c>
      <c r="G155" s="26"/>
    </row>
    <row r="156" spans="1:7" ht="15.6" x14ac:dyDescent="0.3">
      <c r="A156" s="27"/>
      <c r="B156" s="22"/>
      <c r="C156" s="22"/>
      <c r="D156" s="23"/>
      <c r="E156" s="24"/>
      <c r="F156" s="24">
        <f t="shared" si="4"/>
        <v>0</v>
      </c>
      <c r="G156" s="26"/>
    </row>
    <row r="157" spans="1:7" ht="15.6" x14ac:dyDescent="0.3">
      <c r="A157" s="27"/>
      <c r="B157" s="22"/>
      <c r="C157" s="22"/>
      <c r="D157" s="23"/>
      <c r="E157" s="24"/>
      <c r="F157" s="24">
        <f t="shared" si="4"/>
        <v>0</v>
      </c>
      <c r="G157" s="26"/>
    </row>
    <row r="158" spans="1:7" ht="15.6" x14ac:dyDescent="0.3">
      <c r="A158" s="27"/>
      <c r="B158" s="22"/>
      <c r="C158" s="22"/>
      <c r="D158" s="23"/>
      <c r="E158" s="24"/>
      <c r="F158" s="24">
        <f t="shared" si="4"/>
        <v>0</v>
      </c>
      <c r="G158" s="26"/>
    </row>
    <row r="159" spans="1:7" ht="15.6" x14ac:dyDescent="0.3">
      <c r="A159" s="28"/>
      <c r="B159" s="29"/>
      <c r="C159" s="29"/>
      <c r="D159" s="30"/>
      <c r="E159" s="31"/>
      <c r="F159" s="31">
        <f t="shared" si="4"/>
        <v>0</v>
      </c>
      <c r="G159" s="33"/>
    </row>
    <row r="160" spans="1:7" ht="17.399999999999999" x14ac:dyDescent="0.3">
      <c r="A160" s="34"/>
      <c r="B160" s="35"/>
      <c r="C160" s="36" t="s">
        <v>17</v>
      </c>
      <c r="D160" s="36"/>
      <c r="E160" s="37"/>
      <c r="F160" s="38">
        <f>SUM(F145:F158)</f>
        <v>0</v>
      </c>
      <c r="G160" s="39"/>
    </row>
    <row r="161" spans="1:7" ht="17.399999999999999" x14ac:dyDescent="0.3">
      <c r="A161" s="40"/>
      <c r="B161" s="41"/>
      <c r="C161" s="42" t="s">
        <v>18</v>
      </c>
      <c r="D161" s="42"/>
      <c r="E161" s="43"/>
      <c r="F161" s="44">
        <f>F160*0.16</f>
        <v>0</v>
      </c>
      <c r="G161" s="45"/>
    </row>
    <row r="162" spans="1:7" ht="17.399999999999999" x14ac:dyDescent="0.3">
      <c r="A162" s="40"/>
      <c r="B162" s="41"/>
      <c r="C162" s="46" t="s">
        <v>19</v>
      </c>
      <c r="D162" s="46"/>
      <c r="E162" s="47"/>
      <c r="F162" s="48">
        <f>F160+F161</f>
        <v>0</v>
      </c>
      <c r="G162" s="49"/>
    </row>
    <row r="163" spans="1:7" ht="15.6" x14ac:dyDescent="0.3">
      <c r="A163" s="50" t="s">
        <v>20</v>
      </c>
      <c r="B163" s="51"/>
      <c r="C163" s="51" t="s">
        <v>21</v>
      </c>
      <c r="D163" s="51"/>
      <c r="E163" s="51" t="s">
        <v>22</v>
      </c>
      <c r="F163" s="51"/>
      <c r="G163" s="52"/>
    </row>
    <row r="164" spans="1:7" ht="15.6" x14ac:dyDescent="0.3">
      <c r="A164" s="63" t="s">
        <v>614</v>
      </c>
      <c r="B164" s="53"/>
      <c r="C164" s="53" t="s">
        <v>23</v>
      </c>
      <c r="D164" s="53"/>
      <c r="E164" s="53" t="s">
        <v>921</v>
      </c>
      <c r="F164" s="53"/>
      <c r="G164" s="54"/>
    </row>
  </sheetData>
  <mergeCells count="37">
    <mergeCell ref="E140:G142"/>
    <mergeCell ref="E108:G110"/>
    <mergeCell ref="A136:C139"/>
    <mergeCell ref="D136:G136"/>
    <mergeCell ref="E137:F137"/>
    <mergeCell ref="E138:F138"/>
    <mergeCell ref="E139:F139"/>
    <mergeCell ref="B79:G79"/>
    <mergeCell ref="A104:C107"/>
    <mergeCell ref="D104:G104"/>
    <mergeCell ref="E105:F105"/>
    <mergeCell ref="E106:F106"/>
    <mergeCell ref="E107:F107"/>
    <mergeCell ref="B41:C44"/>
    <mergeCell ref="D41:G41"/>
    <mergeCell ref="E44:F44"/>
    <mergeCell ref="B45:F45"/>
    <mergeCell ref="A73:C76"/>
    <mergeCell ref="D73:G73"/>
    <mergeCell ref="E74:F74"/>
    <mergeCell ref="E75:F75"/>
    <mergeCell ref="E76:F76"/>
    <mergeCell ref="B3:C6"/>
    <mergeCell ref="D3:G3"/>
    <mergeCell ref="D4:E4"/>
    <mergeCell ref="F4:G4"/>
    <mergeCell ref="D5:E5"/>
    <mergeCell ref="D6:E6"/>
    <mergeCell ref="F6:G6"/>
    <mergeCell ref="A38:B38"/>
    <mergeCell ref="E38:G38"/>
    <mergeCell ref="E7:G7"/>
    <mergeCell ref="B8:G8"/>
    <mergeCell ref="B9:G9"/>
    <mergeCell ref="B10:G10"/>
    <mergeCell ref="A37:B37"/>
    <mergeCell ref="E37:G37"/>
  </mergeCells>
  <dataValidations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A37 A16:A17 A55:A56 A68:A69 A100 A131 A163" xr:uid="{7BEB6529-723D-4743-B0F4-F098B628C541}">
      <formula1>0</formula1>
      <formula2>256</formula2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9D982-AC27-4684-8EEE-984CE02BA6E1}">
  <dimension ref="A3:G162"/>
  <sheetViews>
    <sheetView topLeftCell="A126" workbookViewId="0">
      <selection activeCell="D37" sqref="A37:G66"/>
    </sheetView>
  </sheetViews>
  <sheetFormatPr baseColWidth="10" defaultRowHeight="14.4" x14ac:dyDescent="0.3"/>
  <cols>
    <col min="1" max="1" width="22.5546875" customWidth="1"/>
    <col min="2" max="2" width="17.109375" customWidth="1"/>
    <col min="3" max="3" width="33.109375" customWidth="1"/>
    <col min="4" max="4" width="28.21875" customWidth="1"/>
    <col min="5" max="5" width="14.44140625" customWidth="1"/>
    <col min="6" max="6" width="16.33203125" customWidth="1"/>
    <col min="7" max="7" width="22" customWidth="1"/>
  </cols>
  <sheetData>
    <row r="3" spans="1:7" ht="21" x14ac:dyDescent="0.4">
      <c r="A3" s="1"/>
      <c r="B3" s="382" t="s">
        <v>0</v>
      </c>
      <c r="C3" s="383"/>
      <c r="D3" s="388" t="s">
        <v>1</v>
      </c>
      <c r="E3" s="389"/>
      <c r="F3" s="389"/>
      <c r="G3" s="390"/>
    </row>
    <row r="4" spans="1:7" ht="21" x14ac:dyDescent="0.4">
      <c r="A4" s="2"/>
      <c r="B4" s="384"/>
      <c r="C4" s="385"/>
      <c r="D4" s="3" t="s">
        <v>2</v>
      </c>
      <c r="E4" s="155"/>
      <c r="F4" s="154" t="s">
        <v>1084</v>
      </c>
      <c r="G4" s="4"/>
    </row>
    <row r="5" spans="1:7" ht="21" x14ac:dyDescent="0.4">
      <c r="A5" s="2"/>
      <c r="B5" s="384"/>
      <c r="C5" s="385"/>
      <c r="D5" s="3" t="s">
        <v>419</v>
      </c>
      <c r="E5" s="154"/>
      <c r="F5" s="195">
        <v>20</v>
      </c>
      <c r="G5" s="4"/>
    </row>
    <row r="6" spans="1:7" ht="21" x14ac:dyDescent="0.4">
      <c r="A6" s="5"/>
      <c r="B6" s="386"/>
      <c r="C6" s="387"/>
      <c r="D6" s="156" t="s">
        <v>5</v>
      </c>
      <c r="E6" s="370" t="s">
        <v>1083</v>
      </c>
      <c r="F6" s="370" t="s">
        <v>991</v>
      </c>
      <c r="G6" s="230"/>
    </row>
    <row r="7" spans="1:7" ht="20.399999999999999" x14ac:dyDescent="0.35">
      <c r="A7" s="8" t="s">
        <v>6</v>
      </c>
      <c r="B7" s="376" t="s">
        <v>663</v>
      </c>
      <c r="C7" s="377"/>
      <c r="D7" s="377"/>
      <c r="E7" s="377"/>
      <c r="F7" s="377"/>
      <c r="G7" s="11"/>
    </row>
    <row r="8" spans="1:7" ht="20.399999999999999" x14ac:dyDescent="0.35">
      <c r="A8" s="8" t="s">
        <v>7</v>
      </c>
      <c r="B8" s="158"/>
      <c r="C8" s="159"/>
      <c r="D8" s="159"/>
      <c r="E8" s="159" t="s">
        <v>511</v>
      </c>
      <c r="F8" s="159"/>
      <c r="G8" s="160"/>
    </row>
    <row r="9" spans="1:7" ht="20.399999999999999" x14ac:dyDescent="0.35">
      <c r="A9" s="8" t="s">
        <v>8</v>
      </c>
      <c r="B9" s="12" t="s">
        <v>29</v>
      </c>
      <c r="C9" s="13"/>
      <c r="D9" s="13"/>
      <c r="E9" s="13"/>
      <c r="F9" s="13"/>
      <c r="G9" s="14"/>
    </row>
    <row r="10" spans="1:7" ht="20.399999999999999" x14ac:dyDescent="0.35">
      <c r="A10" s="8" t="s">
        <v>9</v>
      </c>
      <c r="B10" s="12" t="s">
        <v>326</v>
      </c>
      <c r="C10" s="13"/>
      <c r="D10" s="13"/>
      <c r="E10" s="161"/>
      <c r="F10" s="161"/>
      <c r="G10" s="162"/>
    </row>
    <row r="11" spans="1:7" x14ac:dyDescent="0.3">
      <c r="A11" s="163" t="s">
        <v>10</v>
      </c>
      <c r="B11" s="163" t="s">
        <v>11</v>
      </c>
      <c r="C11" s="163" t="s">
        <v>12</v>
      </c>
      <c r="D11" s="163" t="s">
        <v>422</v>
      </c>
      <c r="E11" s="163" t="s">
        <v>14</v>
      </c>
      <c r="F11" s="163" t="s">
        <v>15</v>
      </c>
      <c r="G11" s="163" t="s">
        <v>16</v>
      </c>
    </row>
    <row r="12" spans="1:7" ht="41.4" x14ac:dyDescent="0.3">
      <c r="A12" s="147">
        <v>200</v>
      </c>
      <c r="B12" s="147" t="s">
        <v>222</v>
      </c>
      <c r="C12" s="164" t="s">
        <v>938</v>
      </c>
      <c r="D12" s="60"/>
      <c r="E12" s="165">
        <v>58</v>
      </c>
      <c r="F12" s="165">
        <f t="shared" ref="F12:F25" si="0">A12*E12</f>
        <v>11600</v>
      </c>
      <c r="G12" s="114"/>
    </row>
    <row r="13" spans="1:7" ht="27.6" x14ac:dyDescent="0.3">
      <c r="A13" s="20">
        <v>8</v>
      </c>
      <c r="B13" s="20" t="s">
        <v>340</v>
      </c>
      <c r="C13" s="166" t="s">
        <v>643</v>
      </c>
      <c r="D13" s="61"/>
      <c r="E13" s="167">
        <v>84.89</v>
      </c>
      <c r="F13" s="167">
        <f t="shared" si="0"/>
        <v>679.12</v>
      </c>
      <c r="G13" s="26"/>
    </row>
    <row r="14" spans="1:7" ht="15.6" x14ac:dyDescent="0.3">
      <c r="A14" s="20"/>
      <c r="B14" s="20"/>
      <c r="C14" s="166"/>
      <c r="D14" s="61"/>
      <c r="E14" s="168"/>
      <c r="F14" s="167">
        <f t="shared" si="0"/>
        <v>0</v>
      </c>
      <c r="G14" s="26"/>
    </row>
    <row r="15" spans="1:7" x14ac:dyDescent="0.3">
      <c r="A15" s="20"/>
      <c r="B15" s="20"/>
      <c r="C15" s="166"/>
      <c r="D15" s="20"/>
      <c r="E15" s="167"/>
      <c r="F15" s="167">
        <f t="shared" si="0"/>
        <v>0</v>
      </c>
      <c r="G15" s="26"/>
    </row>
    <row r="16" spans="1:7" ht="15.6" x14ac:dyDescent="0.3">
      <c r="A16" s="26"/>
      <c r="B16" s="26"/>
      <c r="C16" s="59"/>
      <c r="D16" s="26"/>
      <c r="E16" s="169"/>
      <c r="F16" s="167">
        <f t="shared" si="0"/>
        <v>0</v>
      </c>
      <c r="G16" s="26"/>
    </row>
    <row r="17" spans="1:7" ht="15.6" x14ac:dyDescent="0.3">
      <c r="A17" s="26"/>
      <c r="B17" s="26"/>
      <c r="C17" s="26"/>
      <c r="D17" s="170"/>
      <c r="E17" s="169"/>
      <c r="F17" s="167">
        <f t="shared" si="0"/>
        <v>0</v>
      </c>
      <c r="G17" s="26"/>
    </row>
    <row r="18" spans="1:7" x14ac:dyDescent="0.3">
      <c r="A18" s="26"/>
      <c r="B18" s="26"/>
      <c r="C18" s="26"/>
      <c r="D18" s="26"/>
      <c r="E18" s="169"/>
      <c r="F18" s="167">
        <f t="shared" si="0"/>
        <v>0</v>
      </c>
      <c r="G18" s="26"/>
    </row>
    <row r="19" spans="1:7" x14ac:dyDescent="0.3">
      <c r="A19" s="26"/>
      <c r="B19" s="26"/>
      <c r="C19" s="26"/>
      <c r="D19" s="26"/>
      <c r="E19" s="169"/>
      <c r="F19" s="167">
        <f t="shared" si="0"/>
        <v>0</v>
      </c>
      <c r="G19" s="26"/>
    </row>
    <row r="20" spans="1:7" ht="15.6" x14ac:dyDescent="0.3">
      <c r="A20" s="171"/>
      <c r="B20" s="26"/>
      <c r="C20" s="26"/>
      <c r="D20" s="26"/>
      <c r="E20" s="169"/>
      <c r="F20" s="167">
        <f t="shared" si="0"/>
        <v>0</v>
      </c>
      <c r="G20" s="26"/>
    </row>
    <row r="21" spans="1:7" ht="15.6" x14ac:dyDescent="0.3">
      <c r="A21" s="171"/>
      <c r="B21" s="26"/>
      <c r="C21" s="26"/>
      <c r="D21" s="26"/>
      <c r="E21" s="169"/>
      <c r="F21" s="167">
        <f t="shared" si="0"/>
        <v>0</v>
      </c>
      <c r="G21" s="26"/>
    </row>
    <row r="22" spans="1:7" ht="15.6" x14ac:dyDescent="0.3">
      <c r="A22" s="171"/>
      <c r="B22" s="26"/>
      <c r="C22" s="26"/>
      <c r="D22" s="26"/>
      <c r="E22" s="169"/>
      <c r="F22" s="167">
        <f t="shared" si="0"/>
        <v>0</v>
      </c>
      <c r="G22" s="26"/>
    </row>
    <row r="23" spans="1:7" ht="15.6" x14ac:dyDescent="0.3">
      <c r="A23" s="171"/>
      <c r="B23" s="26"/>
      <c r="C23" s="26"/>
      <c r="D23" s="26"/>
      <c r="E23" s="169"/>
      <c r="F23" s="167">
        <f t="shared" si="0"/>
        <v>0</v>
      </c>
      <c r="G23" s="26"/>
    </row>
    <row r="24" spans="1:7" ht="15.6" x14ac:dyDescent="0.3">
      <c r="A24" s="171"/>
      <c r="B24" s="26"/>
      <c r="C24" s="26"/>
      <c r="D24" s="26"/>
      <c r="E24" s="169"/>
      <c r="F24" s="167">
        <f t="shared" si="0"/>
        <v>0</v>
      </c>
      <c r="G24" s="26"/>
    </row>
    <row r="25" spans="1:7" x14ac:dyDescent="0.3">
      <c r="A25" s="33"/>
      <c r="B25" s="33"/>
      <c r="C25" s="33"/>
      <c r="D25" s="33"/>
      <c r="E25" s="172"/>
      <c r="F25" s="173">
        <f t="shared" si="0"/>
        <v>0</v>
      </c>
      <c r="G25" s="33"/>
    </row>
    <row r="26" spans="1:7" x14ac:dyDescent="0.3">
      <c r="A26" s="174"/>
      <c r="B26" s="175"/>
      <c r="C26" s="174" t="s">
        <v>17</v>
      </c>
      <c r="D26" s="175"/>
      <c r="E26" s="176"/>
      <c r="F26" s="176">
        <f>SUM(F12:F24)</f>
        <v>12279.12</v>
      </c>
      <c r="G26" s="178"/>
    </row>
    <row r="27" spans="1:7" x14ac:dyDescent="0.3">
      <c r="A27" s="179"/>
      <c r="B27" s="55"/>
      <c r="C27" s="179" t="s">
        <v>18</v>
      </c>
      <c r="D27" s="55"/>
      <c r="E27" s="180"/>
      <c r="F27" s="180">
        <f>F26*0.16</f>
        <v>1964.6592000000001</v>
      </c>
      <c r="G27" s="182"/>
    </row>
    <row r="28" spans="1:7" x14ac:dyDescent="0.3">
      <c r="A28" s="179"/>
      <c r="B28" s="55"/>
      <c r="C28" s="183" t="s">
        <v>19</v>
      </c>
      <c r="D28" s="184"/>
      <c r="E28" s="185"/>
      <c r="F28" s="185">
        <f>F26+F27</f>
        <v>14243.779200000001</v>
      </c>
      <c r="G28" s="187"/>
    </row>
    <row r="29" spans="1:7" x14ac:dyDescent="0.3">
      <c r="A29" s="179"/>
      <c r="B29" s="55"/>
      <c r="C29" s="55"/>
      <c r="D29" s="55"/>
      <c r="E29" s="188"/>
      <c r="F29" s="188"/>
      <c r="G29" s="182"/>
    </row>
    <row r="30" spans="1:7" x14ac:dyDescent="0.3">
      <c r="A30" s="179"/>
      <c r="B30" s="55"/>
      <c r="C30" s="55"/>
      <c r="D30" s="55"/>
      <c r="E30" s="55"/>
      <c r="F30" s="55"/>
      <c r="G30" s="182"/>
    </row>
    <row r="31" spans="1:7" x14ac:dyDescent="0.3">
      <c r="A31" s="189" t="s">
        <v>20</v>
      </c>
      <c r="B31" s="190"/>
      <c r="C31" s="190" t="s">
        <v>21</v>
      </c>
      <c r="D31" s="190"/>
      <c r="E31" s="190" t="s">
        <v>22</v>
      </c>
      <c r="F31" s="190"/>
      <c r="G31" s="191"/>
    </row>
    <row r="32" spans="1:7" x14ac:dyDescent="0.3">
      <c r="A32" s="192" t="s">
        <v>614</v>
      </c>
      <c r="B32" s="193"/>
      <c r="C32" s="193" t="s">
        <v>23</v>
      </c>
      <c r="D32" s="193"/>
      <c r="E32" s="193" t="s">
        <v>921</v>
      </c>
      <c r="F32" s="193"/>
      <c r="G32" s="194"/>
    </row>
    <row r="37" spans="1:7" ht="24.6" x14ac:dyDescent="0.3">
      <c r="A37" s="355" t="s">
        <v>0</v>
      </c>
      <c r="B37" s="356"/>
      <c r="C37" s="357"/>
      <c r="D37" s="364" t="s">
        <v>1</v>
      </c>
      <c r="E37" s="365"/>
      <c r="F37" s="365"/>
      <c r="G37" s="366"/>
    </row>
    <row r="38" spans="1:7" ht="21" x14ac:dyDescent="0.4">
      <c r="A38" s="358"/>
      <c r="B38" s="359"/>
      <c r="C38" s="360"/>
      <c r="D38" s="3" t="s">
        <v>2</v>
      </c>
      <c r="E38" s="367" t="s">
        <v>1084</v>
      </c>
      <c r="F38" s="368"/>
      <c r="G38" s="4"/>
    </row>
    <row r="39" spans="1:7" ht="21" x14ac:dyDescent="0.4">
      <c r="A39" s="358"/>
      <c r="B39" s="359"/>
      <c r="C39" s="360"/>
      <c r="D39" s="3" t="s">
        <v>4</v>
      </c>
      <c r="E39" s="369">
        <v>20</v>
      </c>
      <c r="F39" s="368"/>
      <c r="G39" s="4"/>
    </row>
    <row r="40" spans="1:7" ht="30" x14ac:dyDescent="0.3">
      <c r="A40" s="361"/>
      <c r="B40" s="362"/>
      <c r="C40" s="363"/>
      <c r="D40" s="6" t="s">
        <v>5</v>
      </c>
      <c r="E40" s="370" t="s">
        <v>1087</v>
      </c>
      <c r="F40" s="370"/>
      <c r="G40" s="7"/>
    </row>
    <row r="41" spans="1:7" ht="20.399999999999999" x14ac:dyDescent="0.35">
      <c r="A41" s="8" t="s">
        <v>6</v>
      </c>
      <c r="B41" s="9" t="s">
        <v>663</v>
      </c>
      <c r="C41" s="10"/>
      <c r="D41" s="10"/>
      <c r="E41" s="324"/>
      <c r="F41" s="325"/>
      <c r="G41" s="326"/>
    </row>
    <row r="42" spans="1:7" ht="20.399999999999999" x14ac:dyDescent="0.35">
      <c r="A42" s="8" t="s">
        <v>7</v>
      </c>
      <c r="B42" s="12"/>
      <c r="C42" s="13"/>
      <c r="D42" s="13"/>
      <c r="E42" s="327"/>
      <c r="F42" s="328"/>
      <c r="G42" s="329"/>
    </row>
    <row r="43" spans="1:7" ht="20.399999999999999" x14ac:dyDescent="0.35">
      <c r="A43" s="8" t="s">
        <v>8</v>
      </c>
      <c r="B43" s="12" t="s">
        <v>29</v>
      </c>
      <c r="C43" s="13"/>
      <c r="D43" s="13"/>
      <c r="E43" s="330"/>
      <c r="F43" s="331"/>
      <c r="G43" s="332"/>
    </row>
    <row r="44" spans="1:7" ht="20.399999999999999" x14ac:dyDescent="0.35">
      <c r="A44" s="8" t="s">
        <v>9</v>
      </c>
      <c r="B44" s="12" t="s">
        <v>91</v>
      </c>
      <c r="C44" s="13"/>
      <c r="D44" s="13"/>
      <c r="E44" s="13"/>
      <c r="F44" s="13"/>
      <c r="G44" s="14"/>
    </row>
    <row r="45" spans="1:7" ht="15" x14ac:dyDescent="0.3">
      <c r="A45" s="57" t="s">
        <v>10</v>
      </c>
      <c r="B45" s="57" t="s">
        <v>11</v>
      </c>
      <c r="C45" s="57" t="s">
        <v>12</v>
      </c>
      <c r="D45" s="57" t="s">
        <v>13</v>
      </c>
      <c r="E45" s="57" t="s">
        <v>14</v>
      </c>
      <c r="F45" s="57" t="s">
        <v>15</v>
      </c>
      <c r="G45" s="57" t="s">
        <v>16</v>
      </c>
    </row>
    <row r="46" spans="1:7" ht="15.6" x14ac:dyDescent="0.3">
      <c r="A46" s="15"/>
      <c r="B46" s="16"/>
      <c r="C46" s="16"/>
      <c r="D46" s="123"/>
      <c r="E46" s="18"/>
      <c r="F46" s="18">
        <f>A46*E46</f>
        <v>0</v>
      </c>
      <c r="G46" s="20"/>
    </row>
    <row r="47" spans="1:7" ht="31.2" x14ac:dyDescent="0.3">
      <c r="A47" s="21">
        <v>3</v>
      </c>
      <c r="B47" s="22" t="s">
        <v>39</v>
      </c>
      <c r="C47" s="22" t="s">
        <v>1085</v>
      </c>
      <c r="D47" s="58">
        <v>183711</v>
      </c>
      <c r="E47" s="24">
        <v>162.97</v>
      </c>
      <c r="F47" s="24">
        <f t="shared" ref="F47:F60" si="1">A47*E47</f>
        <v>488.90999999999997</v>
      </c>
      <c r="G47" s="20"/>
    </row>
    <row r="48" spans="1:7" ht="15.6" x14ac:dyDescent="0.3">
      <c r="A48" s="21">
        <v>12</v>
      </c>
      <c r="B48" s="22" t="s">
        <v>100</v>
      </c>
      <c r="C48" s="22" t="s">
        <v>1053</v>
      </c>
      <c r="D48" s="58">
        <v>254801</v>
      </c>
      <c r="E48" s="24">
        <v>105.65</v>
      </c>
      <c r="F48" s="24">
        <f t="shared" si="1"/>
        <v>1267.8000000000002</v>
      </c>
      <c r="G48" s="20"/>
    </row>
    <row r="49" spans="1:7" ht="15.6" x14ac:dyDescent="0.3">
      <c r="A49" s="21">
        <v>10</v>
      </c>
      <c r="B49" s="59" t="s">
        <v>100</v>
      </c>
      <c r="C49" s="59" t="s">
        <v>95</v>
      </c>
      <c r="D49" s="58">
        <v>267550</v>
      </c>
      <c r="E49" s="24">
        <v>13.1</v>
      </c>
      <c r="F49" s="24">
        <f t="shared" si="1"/>
        <v>131</v>
      </c>
      <c r="G49" s="26"/>
    </row>
    <row r="50" spans="1:7" ht="31.2" x14ac:dyDescent="0.3">
      <c r="A50" s="21">
        <v>8</v>
      </c>
      <c r="B50" s="59" t="s">
        <v>100</v>
      </c>
      <c r="C50" s="59" t="s">
        <v>470</v>
      </c>
      <c r="D50" s="58">
        <v>828364</v>
      </c>
      <c r="E50" s="24">
        <v>65.52</v>
      </c>
      <c r="F50" s="24">
        <f t="shared" si="1"/>
        <v>524.16</v>
      </c>
      <c r="G50" s="26"/>
    </row>
    <row r="51" spans="1:7" ht="31.2" x14ac:dyDescent="0.3">
      <c r="A51" s="21">
        <v>10</v>
      </c>
      <c r="B51" s="59" t="s">
        <v>100</v>
      </c>
      <c r="C51" s="59" t="s">
        <v>1086</v>
      </c>
      <c r="D51" s="58">
        <v>165175</v>
      </c>
      <c r="E51" s="24">
        <v>36.85</v>
      </c>
      <c r="F51" s="24">
        <f t="shared" si="1"/>
        <v>368.5</v>
      </c>
      <c r="G51" s="26"/>
    </row>
    <row r="52" spans="1:7" ht="15.6" x14ac:dyDescent="0.3">
      <c r="A52" s="21"/>
      <c r="B52" s="59"/>
      <c r="C52" s="59"/>
      <c r="D52" s="58"/>
      <c r="E52" s="24"/>
      <c r="F52" s="24">
        <f t="shared" si="1"/>
        <v>0</v>
      </c>
      <c r="G52" s="26"/>
    </row>
    <row r="53" spans="1:7" ht="15.6" x14ac:dyDescent="0.3">
      <c r="A53" s="27"/>
      <c r="B53" s="59"/>
      <c r="C53" s="59"/>
      <c r="D53" s="58"/>
      <c r="E53" s="24"/>
      <c r="F53" s="24">
        <f t="shared" si="1"/>
        <v>0</v>
      </c>
      <c r="G53" s="26"/>
    </row>
    <row r="54" spans="1:7" ht="15.6" x14ac:dyDescent="0.3">
      <c r="A54" s="27"/>
      <c r="B54" s="59"/>
      <c r="C54" s="59"/>
      <c r="D54" s="65"/>
      <c r="E54" s="24"/>
      <c r="F54" s="24">
        <f t="shared" si="1"/>
        <v>0</v>
      </c>
      <c r="G54" s="26"/>
    </row>
    <row r="55" spans="1:7" ht="15.6" x14ac:dyDescent="0.3">
      <c r="A55" s="27"/>
      <c r="B55" s="22"/>
      <c r="C55" s="22"/>
      <c r="D55" s="23"/>
      <c r="E55" s="24"/>
      <c r="F55" s="24">
        <f t="shared" si="1"/>
        <v>0</v>
      </c>
      <c r="G55" s="26"/>
    </row>
    <row r="56" spans="1:7" ht="15.6" x14ac:dyDescent="0.3">
      <c r="A56" s="27"/>
      <c r="B56" s="22"/>
      <c r="C56" s="22"/>
      <c r="D56" s="23"/>
      <c r="E56" s="24"/>
      <c r="F56" s="24">
        <f t="shared" si="1"/>
        <v>0</v>
      </c>
      <c r="G56" s="26"/>
    </row>
    <row r="57" spans="1:7" ht="15.6" x14ac:dyDescent="0.3">
      <c r="A57" s="27"/>
      <c r="B57" s="22"/>
      <c r="C57" s="22"/>
      <c r="D57" s="23"/>
      <c r="E57" s="24"/>
      <c r="F57" s="24">
        <f t="shared" si="1"/>
        <v>0</v>
      </c>
      <c r="G57" s="26"/>
    </row>
    <row r="58" spans="1:7" ht="15.6" x14ac:dyDescent="0.3">
      <c r="A58" s="27"/>
      <c r="B58" s="22"/>
      <c r="C58" s="22"/>
      <c r="D58" s="23"/>
      <c r="E58" s="24"/>
      <c r="F58" s="24">
        <f t="shared" si="1"/>
        <v>0</v>
      </c>
      <c r="G58" s="26"/>
    </row>
    <row r="59" spans="1:7" ht="15.6" x14ac:dyDescent="0.3">
      <c r="A59" s="27"/>
      <c r="B59" s="22"/>
      <c r="C59" s="22"/>
      <c r="D59" s="23"/>
      <c r="E59" s="24"/>
      <c r="F59" s="24">
        <f t="shared" si="1"/>
        <v>0</v>
      </c>
      <c r="G59" s="26"/>
    </row>
    <row r="60" spans="1:7" ht="15.6" x14ac:dyDescent="0.3">
      <c r="A60" s="28"/>
      <c r="B60" s="29"/>
      <c r="C60" s="29"/>
      <c r="D60" s="30"/>
      <c r="E60" s="31"/>
      <c r="F60" s="31">
        <f t="shared" si="1"/>
        <v>0</v>
      </c>
      <c r="G60" s="33"/>
    </row>
    <row r="61" spans="1:7" ht="17.399999999999999" x14ac:dyDescent="0.3">
      <c r="A61" s="34"/>
      <c r="B61" s="35"/>
      <c r="C61" s="36" t="s">
        <v>17</v>
      </c>
      <c r="D61" s="36"/>
      <c r="E61" s="37"/>
      <c r="F61" s="38">
        <f>SUM(F46:F59)</f>
        <v>2780.37</v>
      </c>
      <c r="G61" s="39"/>
    </row>
    <row r="62" spans="1:7" ht="17.399999999999999" x14ac:dyDescent="0.3">
      <c r="A62" s="40"/>
      <c r="B62" s="41"/>
      <c r="C62" s="42" t="s">
        <v>18</v>
      </c>
      <c r="D62" s="42"/>
      <c r="E62" s="43"/>
      <c r="F62" s="44">
        <f>F61*0.16</f>
        <v>444.85919999999999</v>
      </c>
      <c r="G62" s="45"/>
    </row>
    <row r="63" spans="1:7" ht="17.399999999999999" x14ac:dyDescent="0.3">
      <c r="A63" s="40"/>
      <c r="B63" s="41"/>
      <c r="C63" s="46" t="s">
        <v>19</v>
      </c>
      <c r="D63" s="46"/>
      <c r="E63" s="47"/>
      <c r="F63" s="48">
        <f>F61+F62</f>
        <v>3225.2291999999998</v>
      </c>
      <c r="G63" s="49"/>
    </row>
    <row r="64" spans="1:7" ht="15.6" x14ac:dyDescent="0.3">
      <c r="A64" s="50" t="s">
        <v>20</v>
      </c>
      <c r="B64" s="51"/>
      <c r="C64" s="51" t="s">
        <v>21</v>
      </c>
      <c r="D64" s="51"/>
      <c r="E64" s="51" t="s">
        <v>22</v>
      </c>
      <c r="F64" s="51"/>
      <c r="G64" s="52"/>
    </row>
    <row r="65" spans="1:7" ht="15.6" x14ac:dyDescent="0.3">
      <c r="A65" s="63" t="s">
        <v>614</v>
      </c>
      <c r="B65" s="53"/>
      <c r="C65" s="53" t="s">
        <v>23</v>
      </c>
      <c r="D65" s="53"/>
      <c r="E65" s="53" t="s">
        <v>653</v>
      </c>
      <c r="F65" s="53"/>
      <c r="G65" s="54"/>
    </row>
    <row r="68" spans="1:7" ht="21" x14ac:dyDescent="0.4">
      <c r="A68" s="1"/>
      <c r="B68" s="382" t="s">
        <v>0</v>
      </c>
      <c r="C68" s="383"/>
      <c r="D68" s="388" t="s">
        <v>1</v>
      </c>
      <c r="E68" s="389"/>
      <c r="F68" s="389"/>
      <c r="G68" s="390"/>
    </row>
    <row r="69" spans="1:7" ht="21" x14ac:dyDescent="0.4">
      <c r="A69" s="2"/>
      <c r="B69" s="384"/>
      <c r="C69" s="385"/>
      <c r="D69" s="391" t="s">
        <v>2</v>
      </c>
      <c r="E69" s="392"/>
      <c r="F69" s="367" t="s">
        <v>1084</v>
      </c>
      <c r="G69" s="393"/>
    </row>
    <row r="70" spans="1:7" ht="21" x14ac:dyDescent="0.4">
      <c r="A70" s="2"/>
      <c r="B70" s="384"/>
      <c r="C70" s="385"/>
      <c r="D70" s="391" t="s">
        <v>419</v>
      </c>
      <c r="E70" s="392"/>
      <c r="F70" s="154">
        <v>20</v>
      </c>
      <c r="G70" s="4"/>
    </row>
    <row r="71" spans="1:7" ht="30" customHeight="1" x14ac:dyDescent="0.4">
      <c r="A71" s="5"/>
      <c r="B71" s="386"/>
      <c r="C71" s="387"/>
      <c r="D71" s="407" t="s">
        <v>5</v>
      </c>
      <c r="E71" s="408"/>
      <c r="F71" s="396" t="s">
        <v>1088</v>
      </c>
      <c r="G71" s="397"/>
    </row>
    <row r="72" spans="1:7" ht="20.399999999999999" x14ac:dyDescent="0.35">
      <c r="A72" s="8" t="s">
        <v>6</v>
      </c>
      <c r="B72" s="9" t="s">
        <v>663</v>
      </c>
      <c r="C72" s="10"/>
      <c r="D72" s="10"/>
      <c r="E72" s="374" t="s">
        <v>495</v>
      </c>
      <c r="F72" s="374"/>
      <c r="G72" s="375"/>
    </row>
    <row r="73" spans="1:7" ht="20.399999999999999" x14ac:dyDescent="0.35">
      <c r="A73" s="8" t="s">
        <v>7</v>
      </c>
      <c r="B73" s="376" t="s">
        <v>580</v>
      </c>
      <c r="C73" s="377"/>
      <c r="D73" s="377"/>
      <c r="E73" s="377"/>
      <c r="F73" s="377"/>
      <c r="G73" s="378"/>
    </row>
    <row r="74" spans="1:7" ht="20.399999999999999" x14ac:dyDescent="0.35">
      <c r="A74" s="8" t="s">
        <v>8</v>
      </c>
      <c r="B74" s="376" t="s">
        <v>892</v>
      </c>
      <c r="C74" s="377"/>
      <c r="D74" s="377"/>
      <c r="E74" s="377"/>
      <c r="F74" s="377"/>
      <c r="G74" s="378"/>
    </row>
    <row r="75" spans="1:7" ht="20.399999999999999" x14ac:dyDescent="0.35">
      <c r="A75" s="8" t="s">
        <v>9</v>
      </c>
      <c r="B75" s="376" t="s">
        <v>1094</v>
      </c>
      <c r="C75" s="377"/>
      <c r="D75" s="377"/>
      <c r="E75" s="377"/>
      <c r="F75" s="377"/>
      <c r="G75" s="378"/>
    </row>
    <row r="76" spans="1:7" x14ac:dyDescent="0.3">
      <c r="A76" s="163" t="s">
        <v>10</v>
      </c>
      <c r="B76" s="163" t="s">
        <v>11</v>
      </c>
      <c r="C76" s="163" t="s">
        <v>12</v>
      </c>
      <c r="D76" s="206" t="s">
        <v>13</v>
      </c>
      <c r="E76" s="163" t="s">
        <v>14</v>
      </c>
      <c r="F76" s="163" t="s">
        <v>15</v>
      </c>
      <c r="G76" s="163" t="s">
        <v>16</v>
      </c>
    </row>
    <row r="77" spans="1:7" ht="15.6" x14ac:dyDescent="0.3">
      <c r="A77" s="147">
        <v>9</v>
      </c>
      <c r="B77" s="147" t="s">
        <v>30</v>
      </c>
      <c r="C77" s="166" t="s">
        <v>884</v>
      </c>
      <c r="D77" s="60"/>
      <c r="E77" s="220">
        <v>86.29</v>
      </c>
      <c r="F77" s="220">
        <f t="shared" ref="F77:F98" si="2">A77*E77</f>
        <v>776.61</v>
      </c>
      <c r="G77" s="114"/>
    </row>
    <row r="78" spans="1:7" ht="15.6" x14ac:dyDescent="0.3">
      <c r="A78" s="20">
        <v>18</v>
      </c>
      <c r="B78" s="20" t="s">
        <v>30</v>
      </c>
      <c r="C78" s="166" t="s">
        <v>619</v>
      </c>
      <c r="D78" s="61"/>
      <c r="E78" s="168">
        <v>76.540000000000006</v>
      </c>
      <c r="F78" s="168">
        <f t="shared" si="2"/>
        <v>1377.72</v>
      </c>
      <c r="G78" s="26"/>
    </row>
    <row r="79" spans="1:7" ht="27.6" x14ac:dyDescent="0.3">
      <c r="A79" s="20">
        <v>10</v>
      </c>
      <c r="B79" s="20" t="s">
        <v>30</v>
      </c>
      <c r="C79" s="166" t="s">
        <v>885</v>
      </c>
      <c r="D79" s="61"/>
      <c r="E79" s="168">
        <v>34.299999999999997</v>
      </c>
      <c r="F79" s="168">
        <f t="shared" si="2"/>
        <v>343</v>
      </c>
      <c r="G79" s="26"/>
    </row>
    <row r="80" spans="1:7" x14ac:dyDescent="0.3">
      <c r="A80" s="20">
        <v>10</v>
      </c>
      <c r="B80" s="20" t="s">
        <v>30</v>
      </c>
      <c r="C80" s="166" t="s">
        <v>886</v>
      </c>
      <c r="D80" s="20"/>
      <c r="E80" s="168">
        <v>9.19</v>
      </c>
      <c r="F80" s="168">
        <f t="shared" si="2"/>
        <v>91.899999999999991</v>
      </c>
      <c r="G80" s="26"/>
    </row>
    <row r="81" spans="1:7" x14ac:dyDescent="0.3">
      <c r="A81" s="20">
        <v>2</v>
      </c>
      <c r="B81" s="20" t="s">
        <v>81</v>
      </c>
      <c r="C81" s="166" t="s">
        <v>887</v>
      </c>
      <c r="D81" s="26"/>
      <c r="E81" s="168">
        <v>378</v>
      </c>
      <c r="F81" s="168">
        <f t="shared" si="2"/>
        <v>756</v>
      </c>
      <c r="G81" s="26"/>
    </row>
    <row r="82" spans="1:7" x14ac:dyDescent="0.3">
      <c r="A82" s="20">
        <v>18</v>
      </c>
      <c r="B82" s="20"/>
      <c r="C82" s="166" t="s">
        <v>900</v>
      </c>
      <c r="D82" s="26" t="s">
        <v>82</v>
      </c>
      <c r="E82" s="168">
        <v>39.29</v>
      </c>
      <c r="F82" s="168">
        <f t="shared" si="2"/>
        <v>707.22</v>
      </c>
      <c r="G82" s="26"/>
    </row>
    <row r="83" spans="1:7" x14ac:dyDescent="0.3">
      <c r="A83" s="20">
        <v>18</v>
      </c>
      <c r="B83" s="20" t="s">
        <v>30</v>
      </c>
      <c r="C83" s="166" t="s">
        <v>397</v>
      </c>
      <c r="D83" s="26" t="s">
        <v>163</v>
      </c>
      <c r="E83" s="168">
        <v>6.6</v>
      </c>
      <c r="F83" s="168">
        <f t="shared" si="2"/>
        <v>118.8</v>
      </c>
      <c r="G83" s="26"/>
    </row>
    <row r="84" spans="1:7" x14ac:dyDescent="0.3">
      <c r="A84" s="20">
        <v>10</v>
      </c>
      <c r="B84" s="20" t="s">
        <v>30</v>
      </c>
      <c r="C84" s="166" t="s">
        <v>897</v>
      </c>
      <c r="D84" s="26" t="s">
        <v>163</v>
      </c>
      <c r="E84" s="168">
        <v>5.58</v>
      </c>
      <c r="F84" s="168">
        <f t="shared" si="2"/>
        <v>55.8</v>
      </c>
      <c r="G84" s="26"/>
    </row>
    <row r="85" spans="1:7" x14ac:dyDescent="0.3">
      <c r="A85" s="20">
        <v>10</v>
      </c>
      <c r="B85" s="20" t="s">
        <v>30</v>
      </c>
      <c r="C85" s="166" t="s">
        <v>898</v>
      </c>
      <c r="D85" s="26" t="s">
        <v>163</v>
      </c>
      <c r="E85" s="168">
        <v>2.4500000000000002</v>
      </c>
      <c r="F85" s="168">
        <f t="shared" si="2"/>
        <v>24.5</v>
      </c>
      <c r="G85" s="26"/>
    </row>
    <row r="86" spans="1:7" ht="27.6" x14ac:dyDescent="0.3">
      <c r="A86" s="20">
        <v>55</v>
      </c>
      <c r="B86" s="20" t="s">
        <v>30</v>
      </c>
      <c r="C86" s="166" t="s">
        <v>889</v>
      </c>
      <c r="D86" s="26"/>
      <c r="E86" s="168">
        <v>3.69</v>
      </c>
      <c r="F86" s="168">
        <f t="shared" si="2"/>
        <v>202.95</v>
      </c>
      <c r="G86" s="26"/>
    </row>
    <row r="87" spans="1:7" ht="27.6" x14ac:dyDescent="0.3">
      <c r="A87" s="20">
        <v>10</v>
      </c>
      <c r="B87" s="20" t="s">
        <v>30</v>
      </c>
      <c r="C87" s="166" t="s">
        <v>890</v>
      </c>
      <c r="D87" s="26"/>
      <c r="E87" s="168">
        <v>7.15</v>
      </c>
      <c r="F87" s="168">
        <f t="shared" si="2"/>
        <v>71.5</v>
      </c>
      <c r="G87" s="26"/>
    </row>
    <row r="88" spans="1:7" ht="27.6" x14ac:dyDescent="0.3">
      <c r="A88" s="20">
        <v>10</v>
      </c>
      <c r="B88" s="20" t="s">
        <v>30</v>
      </c>
      <c r="C88" s="166" t="s">
        <v>891</v>
      </c>
      <c r="D88" s="26"/>
      <c r="E88" s="168">
        <v>5.72</v>
      </c>
      <c r="F88" s="168">
        <f t="shared" si="2"/>
        <v>57.199999999999996</v>
      </c>
      <c r="G88" s="26"/>
    </row>
    <row r="89" spans="1:7" x14ac:dyDescent="0.3">
      <c r="A89" s="20">
        <v>10</v>
      </c>
      <c r="B89" s="20" t="s">
        <v>30</v>
      </c>
      <c r="C89" s="166" t="s">
        <v>1091</v>
      </c>
      <c r="D89" s="26"/>
      <c r="E89" s="168">
        <v>43.04</v>
      </c>
      <c r="F89" s="168">
        <f t="shared" si="2"/>
        <v>430.4</v>
      </c>
      <c r="G89" s="26"/>
    </row>
    <row r="90" spans="1:7" ht="27.6" x14ac:dyDescent="0.3">
      <c r="A90" s="20">
        <v>20</v>
      </c>
      <c r="B90" s="20" t="s">
        <v>30</v>
      </c>
      <c r="C90" s="166" t="s">
        <v>860</v>
      </c>
      <c r="D90" s="26" t="s">
        <v>861</v>
      </c>
      <c r="E90" s="168">
        <v>37.17</v>
      </c>
      <c r="F90" s="168">
        <f t="shared" si="2"/>
        <v>743.40000000000009</v>
      </c>
      <c r="G90" s="26"/>
    </row>
    <row r="91" spans="1:7" x14ac:dyDescent="0.3">
      <c r="A91" s="20">
        <v>8</v>
      </c>
      <c r="B91" s="20" t="s">
        <v>906</v>
      </c>
      <c r="C91" s="166" t="s">
        <v>1017</v>
      </c>
      <c r="D91" s="26"/>
      <c r="E91" s="168">
        <v>8.74</v>
      </c>
      <c r="F91" s="168">
        <f t="shared" si="2"/>
        <v>69.92</v>
      </c>
      <c r="G91" s="26" t="s">
        <v>1021</v>
      </c>
    </row>
    <row r="92" spans="1:7" ht="27.6" x14ac:dyDescent="0.3">
      <c r="A92" s="20">
        <v>8</v>
      </c>
      <c r="B92" s="20" t="s">
        <v>906</v>
      </c>
      <c r="C92" s="166" t="s">
        <v>1018</v>
      </c>
      <c r="D92" s="26"/>
      <c r="E92" s="168">
        <v>14.74</v>
      </c>
      <c r="F92" s="168">
        <f t="shared" si="2"/>
        <v>117.92</v>
      </c>
      <c r="G92" s="26" t="s">
        <v>1021</v>
      </c>
    </row>
    <row r="93" spans="1:7" x14ac:dyDescent="0.3">
      <c r="A93" s="20">
        <v>16</v>
      </c>
      <c r="B93" s="20" t="s">
        <v>906</v>
      </c>
      <c r="C93" s="166" t="s">
        <v>694</v>
      </c>
      <c r="D93" s="26"/>
      <c r="E93" s="168">
        <v>12.58</v>
      </c>
      <c r="F93" s="168">
        <f t="shared" si="2"/>
        <v>201.28</v>
      </c>
      <c r="G93" s="26" t="s">
        <v>1021</v>
      </c>
    </row>
    <row r="94" spans="1:7" x14ac:dyDescent="0.3">
      <c r="A94" s="20">
        <v>1</v>
      </c>
      <c r="B94" s="20" t="s">
        <v>1020</v>
      </c>
      <c r="C94" s="166" t="s">
        <v>1019</v>
      </c>
      <c r="D94" s="26"/>
      <c r="E94" s="168">
        <v>1001.52</v>
      </c>
      <c r="F94" s="168">
        <f t="shared" si="2"/>
        <v>1001.52</v>
      </c>
      <c r="G94" s="26" t="s">
        <v>1021</v>
      </c>
    </row>
    <row r="95" spans="1:7" ht="27.6" x14ac:dyDescent="0.3">
      <c r="A95" s="20">
        <v>6</v>
      </c>
      <c r="B95" s="20" t="s">
        <v>30</v>
      </c>
      <c r="C95" s="166" t="s">
        <v>1092</v>
      </c>
      <c r="D95" s="26"/>
      <c r="E95" s="168">
        <v>155.57</v>
      </c>
      <c r="F95" s="168">
        <f t="shared" si="2"/>
        <v>933.42</v>
      </c>
      <c r="G95" s="26"/>
    </row>
    <row r="96" spans="1:7" ht="27.6" x14ac:dyDescent="0.3">
      <c r="A96" s="20">
        <v>3</v>
      </c>
      <c r="B96" s="20" t="s">
        <v>30</v>
      </c>
      <c r="C96" s="166" t="s">
        <v>1093</v>
      </c>
      <c r="D96" s="26"/>
      <c r="E96" s="168">
        <v>66.459999999999994</v>
      </c>
      <c r="F96" s="168">
        <f t="shared" si="2"/>
        <v>199.38</v>
      </c>
      <c r="G96" s="26"/>
    </row>
    <row r="97" spans="1:7" x14ac:dyDescent="0.3">
      <c r="A97" s="20"/>
      <c r="B97" s="20"/>
      <c r="C97" s="166"/>
      <c r="D97" s="26"/>
      <c r="E97" s="168"/>
      <c r="F97" s="168">
        <f t="shared" si="2"/>
        <v>0</v>
      </c>
      <c r="G97" s="26"/>
    </row>
    <row r="98" spans="1:7" x14ac:dyDescent="0.3">
      <c r="A98" s="207"/>
      <c r="B98" s="207"/>
      <c r="C98" s="334"/>
      <c r="D98" s="33"/>
      <c r="E98" s="221"/>
      <c r="F98" s="221">
        <f t="shared" si="2"/>
        <v>0</v>
      </c>
      <c r="G98" s="33"/>
    </row>
    <row r="99" spans="1:7" ht="15.6" x14ac:dyDescent="0.3">
      <c r="A99" s="174"/>
      <c r="B99" s="175"/>
      <c r="D99" s="35"/>
      <c r="E99" s="222"/>
      <c r="F99" s="222">
        <f>SUM(F77:F98)</f>
        <v>8280.4399999999987</v>
      </c>
      <c r="G99" s="178"/>
    </row>
    <row r="100" spans="1:7" ht="15.6" x14ac:dyDescent="0.3">
      <c r="A100" s="179"/>
      <c r="B100" s="55"/>
      <c r="C100" s="210" t="s">
        <v>18</v>
      </c>
      <c r="D100" s="41"/>
      <c r="E100" s="223"/>
      <c r="F100" s="223">
        <f>F99*0.16</f>
        <v>1324.8703999999998</v>
      </c>
      <c r="G100" s="182"/>
    </row>
    <row r="101" spans="1:7" ht="15.6" x14ac:dyDescent="0.3">
      <c r="A101" s="179"/>
      <c r="B101" s="55"/>
      <c r="C101" s="212" t="s">
        <v>19</v>
      </c>
      <c r="D101" s="213"/>
      <c r="E101" s="224"/>
      <c r="F101" s="224">
        <f>F99+F100</f>
        <v>9605.3103999999985</v>
      </c>
      <c r="G101" s="187"/>
    </row>
    <row r="102" spans="1:7" x14ac:dyDescent="0.3">
      <c r="A102" s="379" t="s">
        <v>20</v>
      </c>
      <c r="B102" s="380"/>
      <c r="C102" s="190" t="s">
        <v>21</v>
      </c>
      <c r="D102" s="190"/>
      <c r="E102" s="380" t="s">
        <v>22</v>
      </c>
      <c r="F102" s="380"/>
      <c r="G102" s="381"/>
    </row>
    <row r="103" spans="1:7" x14ac:dyDescent="0.3">
      <c r="A103" s="371" t="s">
        <v>614</v>
      </c>
      <c r="B103" s="372"/>
      <c r="C103" s="193" t="s">
        <v>23</v>
      </c>
      <c r="D103" s="193"/>
      <c r="E103" s="372" t="s">
        <v>24</v>
      </c>
      <c r="F103" s="372"/>
      <c r="G103" s="373"/>
    </row>
    <row r="104" spans="1:7" x14ac:dyDescent="0.3">
      <c r="A104" s="55"/>
      <c r="B104" s="55"/>
      <c r="C104" s="55"/>
      <c r="D104" s="55"/>
      <c r="E104" s="55"/>
      <c r="F104" s="55"/>
      <c r="G104" s="55"/>
    </row>
    <row r="106" spans="1:7" ht="24.6" x14ac:dyDescent="0.3">
      <c r="A106" s="355" t="s">
        <v>0</v>
      </c>
      <c r="B106" s="356"/>
      <c r="C106" s="357"/>
      <c r="D106" s="364" t="s">
        <v>1</v>
      </c>
      <c r="E106" s="365"/>
      <c r="F106" s="365"/>
      <c r="G106" s="366"/>
    </row>
    <row r="107" spans="1:7" ht="21" x14ac:dyDescent="0.4">
      <c r="A107" s="358"/>
      <c r="B107" s="359"/>
      <c r="C107" s="360"/>
      <c r="D107" s="3" t="s">
        <v>2</v>
      </c>
      <c r="E107" s="367" t="s">
        <v>1084</v>
      </c>
      <c r="F107" s="368"/>
      <c r="G107" s="4"/>
    </row>
    <row r="108" spans="1:7" ht="21" x14ac:dyDescent="0.4">
      <c r="A108" s="358"/>
      <c r="B108" s="359"/>
      <c r="C108" s="360"/>
      <c r="D108" s="3" t="s">
        <v>4</v>
      </c>
      <c r="E108" s="369">
        <v>20</v>
      </c>
      <c r="F108" s="368"/>
      <c r="G108" s="4"/>
    </row>
    <row r="109" spans="1:7" ht="30" x14ac:dyDescent="0.3">
      <c r="A109" s="361"/>
      <c r="B109" s="362"/>
      <c r="C109" s="363"/>
      <c r="D109" s="6" t="s">
        <v>5</v>
      </c>
      <c r="E109" s="370" t="s">
        <v>1089</v>
      </c>
      <c r="F109" s="370"/>
      <c r="G109" s="7"/>
    </row>
    <row r="110" spans="1:7" ht="20.399999999999999" x14ac:dyDescent="0.35">
      <c r="A110" s="8" t="s">
        <v>6</v>
      </c>
      <c r="B110" s="9" t="s">
        <v>1090</v>
      </c>
      <c r="C110" s="10"/>
      <c r="D110" s="10"/>
      <c r="E110" s="346"/>
      <c r="F110" s="347"/>
      <c r="G110" s="348"/>
    </row>
    <row r="111" spans="1:7" ht="20.399999999999999" x14ac:dyDescent="0.35">
      <c r="A111" s="8" t="s">
        <v>7</v>
      </c>
      <c r="B111" s="12"/>
      <c r="C111" s="13"/>
      <c r="D111" s="13"/>
      <c r="E111" s="349"/>
      <c r="F111" s="350"/>
      <c r="G111" s="351"/>
    </row>
    <row r="112" spans="1:7" ht="20.399999999999999" x14ac:dyDescent="0.35">
      <c r="A112" s="8" t="s">
        <v>8</v>
      </c>
      <c r="B112" s="12" t="s">
        <v>29</v>
      </c>
      <c r="C112" s="13"/>
      <c r="D112" s="13"/>
      <c r="E112" s="352"/>
      <c r="F112" s="353"/>
      <c r="G112" s="354"/>
    </row>
    <row r="113" spans="1:7" ht="20.399999999999999" x14ac:dyDescent="0.35">
      <c r="A113" s="8" t="s">
        <v>9</v>
      </c>
      <c r="B113" s="12" t="s">
        <v>1015</v>
      </c>
      <c r="C113" s="13"/>
      <c r="D113" s="13"/>
      <c r="E113" s="13"/>
      <c r="F113" s="13"/>
      <c r="G113" s="14"/>
    </row>
    <row r="114" spans="1:7" ht="15" x14ac:dyDescent="0.3">
      <c r="A114" s="57" t="s">
        <v>10</v>
      </c>
      <c r="B114" s="57" t="s">
        <v>11</v>
      </c>
      <c r="C114" s="57" t="s">
        <v>12</v>
      </c>
      <c r="D114" s="57" t="s">
        <v>13</v>
      </c>
      <c r="E114" s="57" t="s">
        <v>14</v>
      </c>
      <c r="F114" s="57" t="s">
        <v>15</v>
      </c>
      <c r="G114" s="57" t="s">
        <v>16</v>
      </c>
    </row>
    <row r="115" spans="1:7" ht="31.2" x14ac:dyDescent="0.3">
      <c r="A115" s="15">
        <v>6</v>
      </c>
      <c r="B115" s="16" t="s">
        <v>30</v>
      </c>
      <c r="C115" s="16" t="s">
        <v>1012</v>
      </c>
      <c r="D115" s="123"/>
      <c r="E115" s="18">
        <v>4704</v>
      </c>
      <c r="F115" s="18">
        <f>A115*E115</f>
        <v>28224</v>
      </c>
      <c r="G115" s="20"/>
    </row>
    <row r="116" spans="1:7" ht="15.6" x14ac:dyDescent="0.3">
      <c r="A116" s="21"/>
      <c r="B116" s="22"/>
      <c r="C116" s="22"/>
      <c r="D116" s="58"/>
      <c r="E116" s="24"/>
      <c r="F116" s="24">
        <f t="shared" ref="F116:F129" si="3">A116*E116</f>
        <v>0</v>
      </c>
      <c r="G116" s="20"/>
    </row>
    <row r="117" spans="1:7" ht="15.6" x14ac:dyDescent="0.3">
      <c r="A117" s="21"/>
      <c r="B117" s="22"/>
      <c r="C117" s="22"/>
      <c r="D117" s="58"/>
      <c r="E117" s="24"/>
      <c r="F117" s="24">
        <f t="shared" si="3"/>
        <v>0</v>
      </c>
      <c r="G117" s="20"/>
    </row>
    <row r="118" spans="1:7" ht="15.6" x14ac:dyDescent="0.3">
      <c r="A118" s="21"/>
      <c r="B118" s="59"/>
      <c r="C118" s="59"/>
      <c r="D118" s="58"/>
      <c r="E118" s="24"/>
      <c r="F118" s="24">
        <f t="shared" si="3"/>
        <v>0</v>
      </c>
      <c r="G118" s="26"/>
    </row>
    <row r="119" spans="1:7" ht="15.6" x14ac:dyDescent="0.3">
      <c r="A119" s="21"/>
      <c r="B119" s="59"/>
      <c r="C119" s="59"/>
      <c r="D119" s="58"/>
      <c r="E119" s="24"/>
      <c r="F119" s="24">
        <f t="shared" si="3"/>
        <v>0</v>
      </c>
      <c r="G119" s="26"/>
    </row>
    <row r="120" spans="1:7" ht="15.6" x14ac:dyDescent="0.3">
      <c r="A120" s="21"/>
      <c r="B120" s="59"/>
      <c r="C120" s="59"/>
      <c r="D120" s="58"/>
      <c r="E120" s="24"/>
      <c r="F120" s="24">
        <f t="shared" si="3"/>
        <v>0</v>
      </c>
      <c r="G120" s="26"/>
    </row>
    <row r="121" spans="1:7" ht="15.6" x14ac:dyDescent="0.3">
      <c r="A121" s="21"/>
      <c r="B121" s="59"/>
      <c r="C121" s="59"/>
      <c r="D121" s="58"/>
      <c r="E121" s="24"/>
      <c r="F121" s="24">
        <f t="shared" si="3"/>
        <v>0</v>
      </c>
      <c r="G121" s="26"/>
    </row>
    <row r="122" spans="1:7" ht="15.6" x14ac:dyDescent="0.3">
      <c r="A122" s="27"/>
      <c r="B122" s="59"/>
      <c r="C122" s="59"/>
      <c r="D122" s="58"/>
      <c r="E122" s="24"/>
      <c r="F122" s="24">
        <f t="shared" si="3"/>
        <v>0</v>
      </c>
      <c r="G122" s="26"/>
    </row>
    <row r="123" spans="1:7" ht="15.6" x14ac:dyDescent="0.3">
      <c r="A123" s="27"/>
      <c r="B123" s="59"/>
      <c r="C123" s="59"/>
      <c r="D123" s="65"/>
      <c r="E123" s="24"/>
      <c r="F123" s="24">
        <f t="shared" si="3"/>
        <v>0</v>
      </c>
      <c r="G123" s="26"/>
    </row>
    <row r="124" spans="1:7" ht="15.6" x14ac:dyDescent="0.3">
      <c r="A124" s="27"/>
      <c r="B124" s="22"/>
      <c r="C124" s="22"/>
      <c r="D124" s="23"/>
      <c r="E124" s="24"/>
      <c r="F124" s="24">
        <f t="shared" si="3"/>
        <v>0</v>
      </c>
      <c r="G124" s="26"/>
    </row>
    <row r="125" spans="1:7" ht="15.6" x14ac:dyDescent="0.3">
      <c r="A125" s="27"/>
      <c r="B125" s="22"/>
      <c r="C125" s="22"/>
      <c r="D125" s="23"/>
      <c r="E125" s="24"/>
      <c r="F125" s="24">
        <f t="shared" si="3"/>
        <v>0</v>
      </c>
      <c r="G125" s="26"/>
    </row>
    <row r="126" spans="1:7" ht="15.6" x14ac:dyDescent="0.3">
      <c r="A126" s="27"/>
      <c r="B126" s="22"/>
      <c r="C126" s="22"/>
      <c r="D126" s="23"/>
      <c r="E126" s="24"/>
      <c r="F126" s="24">
        <f t="shared" si="3"/>
        <v>0</v>
      </c>
      <c r="G126" s="26"/>
    </row>
    <row r="127" spans="1:7" ht="15.6" x14ac:dyDescent="0.3">
      <c r="A127" s="27"/>
      <c r="B127" s="22"/>
      <c r="C127" s="22"/>
      <c r="D127" s="23"/>
      <c r="E127" s="24"/>
      <c r="F127" s="24">
        <f t="shared" si="3"/>
        <v>0</v>
      </c>
      <c r="G127" s="26"/>
    </row>
    <row r="128" spans="1:7" ht="15.6" x14ac:dyDescent="0.3">
      <c r="A128" s="27"/>
      <c r="B128" s="22"/>
      <c r="C128" s="22"/>
      <c r="D128" s="23"/>
      <c r="E128" s="24"/>
      <c r="F128" s="24">
        <f t="shared" si="3"/>
        <v>0</v>
      </c>
      <c r="G128" s="26"/>
    </row>
    <row r="129" spans="1:7" ht="15.6" x14ac:dyDescent="0.3">
      <c r="A129" s="28"/>
      <c r="B129" s="29"/>
      <c r="C129" s="29"/>
      <c r="D129" s="30"/>
      <c r="E129" s="31"/>
      <c r="F129" s="31">
        <f t="shared" si="3"/>
        <v>0</v>
      </c>
      <c r="G129" s="33"/>
    </row>
    <row r="130" spans="1:7" ht="17.399999999999999" x14ac:dyDescent="0.3">
      <c r="A130" s="34"/>
      <c r="B130" s="35"/>
      <c r="C130" s="36" t="s">
        <v>17</v>
      </c>
      <c r="D130" s="36"/>
      <c r="E130" s="37"/>
      <c r="F130" s="38">
        <f>SUM(F115:F128)</f>
        <v>28224</v>
      </c>
      <c r="G130" s="39"/>
    </row>
    <row r="131" spans="1:7" ht="17.399999999999999" x14ac:dyDescent="0.3">
      <c r="A131" s="40"/>
      <c r="B131" s="41"/>
      <c r="C131" s="42" t="s">
        <v>18</v>
      </c>
      <c r="D131" s="42"/>
      <c r="E131" s="43"/>
      <c r="F131" s="44">
        <f>F130*0.16</f>
        <v>4515.84</v>
      </c>
      <c r="G131" s="45"/>
    </row>
    <row r="132" spans="1:7" ht="17.399999999999999" x14ac:dyDescent="0.3">
      <c r="A132" s="40"/>
      <c r="B132" s="41"/>
      <c r="C132" s="46" t="s">
        <v>19</v>
      </c>
      <c r="D132" s="46"/>
      <c r="E132" s="47"/>
      <c r="F132" s="48">
        <f>F130+F131</f>
        <v>32739.84</v>
      </c>
      <c r="G132" s="49"/>
    </row>
    <row r="133" spans="1:7" ht="15.6" x14ac:dyDescent="0.3">
      <c r="A133" s="50" t="s">
        <v>20</v>
      </c>
      <c r="B133" s="51"/>
      <c r="C133" s="51" t="s">
        <v>21</v>
      </c>
      <c r="D133" s="51"/>
      <c r="E133" s="51" t="s">
        <v>22</v>
      </c>
      <c r="F133" s="51"/>
      <c r="G133" s="52"/>
    </row>
    <row r="134" spans="1:7" ht="15.6" x14ac:dyDescent="0.3">
      <c r="A134" s="63" t="s">
        <v>614</v>
      </c>
      <c r="B134" s="53"/>
      <c r="C134" s="53" t="s">
        <v>23</v>
      </c>
      <c r="D134" s="53"/>
      <c r="E134" s="53" t="s">
        <v>653</v>
      </c>
      <c r="F134" s="53"/>
      <c r="G134" s="54"/>
    </row>
    <row r="137" spans="1:7" ht="24.6" x14ac:dyDescent="0.4">
      <c r="A137" s="343"/>
      <c r="B137" s="355" t="s">
        <v>0</v>
      </c>
      <c r="C137" s="357"/>
      <c r="D137" s="364" t="s">
        <v>1</v>
      </c>
      <c r="E137" s="365"/>
      <c r="F137" s="365"/>
      <c r="G137" s="366"/>
    </row>
    <row r="138" spans="1:7" ht="21" x14ac:dyDescent="0.4">
      <c r="A138" s="2"/>
      <c r="B138" s="358"/>
      <c r="C138" s="360"/>
      <c r="D138" s="3" t="s">
        <v>2</v>
      </c>
      <c r="E138" s="155"/>
      <c r="F138" s="154" t="s">
        <v>1098</v>
      </c>
      <c r="G138" s="4"/>
    </row>
    <row r="139" spans="1:7" ht="21" x14ac:dyDescent="0.4">
      <c r="A139" s="2"/>
      <c r="B139" s="358"/>
      <c r="C139" s="360"/>
      <c r="D139" s="3" t="s">
        <v>4</v>
      </c>
      <c r="E139" s="154"/>
      <c r="F139" s="195">
        <v>20</v>
      </c>
      <c r="G139" s="4"/>
    </row>
    <row r="140" spans="1:7" ht="30" x14ac:dyDescent="0.4">
      <c r="A140" s="5"/>
      <c r="B140" s="361"/>
      <c r="C140" s="363"/>
      <c r="D140" s="6" t="s">
        <v>5</v>
      </c>
      <c r="E140" s="219"/>
      <c r="F140" s="218" t="s">
        <v>1099</v>
      </c>
      <c r="G140" s="7"/>
    </row>
    <row r="141" spans="1:7" ht="20.399999999999999" x14ac:dyDescent="0.35">
      <c r="A141" s="8" t="s">
        <v>6</v>
      </c>
      <c r="B141" s="9" t="s">
        <v>921</v>
      </c>
      <c r="C141" s="10"/>
      <c r="D141" s="10"/>
      <c r="E141" s="10"/>
      <c r="F141" s="10"/>
      <c r="G141" s="11"/>
    </row>
    <row r="142" spans="1:7" ht="20.399999999999999" x14ac:dyDescent="0.35">
      <c r="A142" s="8" t="s">
        <v>7</v>
      </c>
      <c r="B142" s="12" t="s">
        <v>627</v>
      </c>
      <c r="C142" s="13"/>
      <c r="D142" s="13"/>
      <c r="E142" s="13"/>
      <c r="F142" s="13"/>
      <c r="G142" s="14"/>
    </row>
    <row r="143" spans="1:7" ht="20.399999999999999" x14ac:dyDescent="0.35">
      <c r="A143" s="8" t="s">
        <v>8</v>
      </c>
      <c r="B143" s="12" t="s">
        <v>29</v>
      </c>
      <c r="C143" s="13"/>
      <c r="D143" s="13"/>
      <c r="E143" s="13"/>
      <c r="F143" s="13"/>
      <c r="G143" s="14"/>
    </row>
    <row r="144" spans="1:7" ht="20.399999999999999" x14ac:dyDescent="0.35">
      <c r="A144" s="8" t="s">
        <v>9</v>
      </c>
      <c r="B144" s="12" t="s">
        <v>363</v>
      </c>
      <c r="C144" s="13"/>
      <c r="D144" s="13"/>
      <c r="E144" s="13"/>
      <c r="F144" s="13"/>
      <c r="G144" s="14"/>
    </row>
    <row r="145" spans="1:7" ht="15.6" x14ac:dyDescent="0.3">
      <c r="A145" s="108" t="s">
        <v>10</v>
      </c>
      <c r="B145" s="108" t="s">
        <v>11</v>
      </c>
      <c r="C145" s="108" t="s">
        <v>12</v>
      </c>
      <c r="D145" s="109" t="s">
        <v>13</v>
      </c>
      <c r="E145" s="108" t="s">
        <v>14</v>
      </c>
      <c r="F145" s="108" t="s">
        <v>15</v>
      </c>
      <c r="G145" s="108" t="s">
        <v>16</v>
      </c>
    </row>
    <row r="146" spans="1:7" ht="15.6" x14ac:dyDescent="0.3">
      <c r="A146" s="15"/>
      <c r="B146" s="16"/>
      <c r="C146" s="16"/>
      <c r="D146" s="17"/>
      <c r="E146" s="18"/>
      <c r="F146" s="19">
        <f t="shared" ref="F146:F157" si="4">A146*E146</f>
        <v>0</v>
      </c>
      <c r="G146" s="20"/>
    </row>
    <row r="147" spans="1:7" ht="15.6" x14ac:dyDescent="0.3">
      <c r="A147" s="21"/>
      <c r="B147" s="22"/>
      <c r="C147" s="22"/>
      <c r="D147" s="23"/>
      <c r="E147" s="24"/>
      <c r="F147" s="25">
        <f t="shared" si="4"/>
        <v>0</v>
      </c>
      <c r="G147" s="20"/>
    </row>
    <row r="148" spans="1:7" ht="31.2" x14ac:dyDescent="0.3">
      <c r="A148" s="21">
        <v>6</v>
      </c>
      <c r="B148" s="22" t="s">
        <v>353</v>
      </c>
      <c r="C148" s="22" t="s">
        <v>628</v>
      </c>
      <c r="D148" s="23"/>
      <c r="E148" s="24">
        <v>1735.62</v>
      </c>
      <c r="F148" s="25">
        <f t="shared" si="4"/>
        <v>10413.719999999999</v>
      </c>
      <c r="G148" s="20"/>
    </row>
    <row r="149" spans="1:7" ht="15.6" x14ac:dyDescent="0.3">
      <c r="A149" s="21">
        <v>1</v>
      </c>
      <c r="B149" s="22" t="s">
        <v>1095</v>
      </c>
      <c r="C149" s="22" t="s">
        <v>1096</v>
      </c>
      <c r="D149" s="23"/>
      <c r="E149" s="24">
        <v>271.5</v>
      </c>
      <c r="F149" s="25">
        <f t="shared" si="4"/>
        <v>271.5</v>
      </c>
      <c r="G149" s="26"/>
    </row>
    <row r="150" spans="1:7" ht="15.6" x14ac:dyDescent="0.3">
      <c r="A150" s="27">
        <v>5</v>
      </c>
      <c r="B150" s="22" t="s">
        <v>30</v>
      </c>
      <c r="C150" s="22" t="s">
        <v>1097</v>
      </c>
      <c r="D150" s="23"/>
      <c r="E150" s="24">
        <v>83</v>
      </c>
      <c r="F150" s="25">
        <f t="shared" si="4"/>
        <v>415</v>
      </c>
      <c r="G150" s="26"/>
    </row>
    <row r="151" spans="1:7" ht="15.6" x14ac:dyDescent="0.3">
      <c r="A151" s="27">
        <v>2</v>
      </c>
      <c r="B151" s="22" t="s">
        <v>353</v>
      </c>
      <c r="C151" s="22" t="s">
        <v>683</v>
      </c>
      <c r="D151" s="23"/>
      <c r="E151" s="24">
        <v>1447.03</v>
      </c>
      <c r="F151" s="25">
        <f t="shared" si="4"/>
        <v>2894.06</v>
      </c>
      <c r="G151" s="26"/>
    </row>
    <row r="152" spans="1:7" ht="15.6" x14ac:dyDescent="0.3">
      <c r="A152" s="27"/>
      <c r="B152" s="22"/>
      <c r="C152" s="22"/>
      <c r="D152" s="23"/>
      <c r="E152" s="24"/>
      <c r="F152" s="25">
        <f t="shared" si="4"/>
        <v>0</v>
      </c>
      <c r="G152" s="26"/>
    </row>
    <row r="153" spans="1:7" ht="15.6" x14ac:dyDescent="0.3">
      <c r="A153" s="27"/>
      <c r="B153" s="22"/>
      <c r="C153" s="22"/>
      <c r="D153" s="23"/>
      <c r="E153" s="24"/>
      <c r="F153" s="25">
        <f t="shared" si="4"/>
        <v>0</v>
      </c>
      <c r="G153" s="26"/>
    </row>
    <row r="154" spans="1:7" ht="15.6" x14ac:dyDescent="0.3">
      <c r="A154" s="27"/>
      <c r="B154" s="22"/>
      <c r="C154" s="22"/>
      <c r="D154" s="23"/>
      <c r="E154" s="24"/>
      <c r="F154" s="25">
        <f t="shared" si="4"/>
        <v>0</v>
      </c>
      <c r="G154" s="26"/>
    </row>
    <row r="155" spans="1:7" ht="15.6" x14ac:dyDescent="0.3">
      <c r="A155" s="27"/>
      <c r="B155" s="22"/>
      <c r="C155" s="22"/>
      <c r="D155" s="23"/>
      <c r="E155" s="24"/>
      <c r="F155" s="25">
        <f t="shared" si="4"/>
        <v>0</v>
      </c>
      <c r="G155" s="26"/>
    </row>
    <row r="156" spans="1:7" ht="15.6" x14ac:dyDescent="0.3">
      <c r="A156" s="27"/>
      <c r="B156" s="22"/>
      <c r="C156" s="22"/>
      <c r="D156" s="23"/>
      <c r="E156" s="24"/>
      <c r="F156" s="25">
        <f t="shared" si="4"/>
        <v>0</v>
      </c>
      <c r="G156" s="26"/>
    </row>
    <row r="157" spans="1:7" ht="15.6" x14ac:dyDescent="0.3">
      <c r="A157" s="28"/>
      <c r="B157" s="29"/>
      <c r="C157" s="29"/>
      <c r="D157" s="30"/>
      <c r="E157" s="31"/>
      <c r="F157" s="32">
        <f t="shared" si="4"/>
        <v>0</v>
      </c>
      <c r="G157" s="33"/>
    </row>
    <row r="158" spans="1:7" ht="17.399999999999999" x14ac:dyDescent="0.3">
      <c r="A158" s="34"/>
      <c r="B158" s="35"/>
      <c r="C158" s="36" t="s">
        <v>17</v>
      </c>
      <c r="D158" s="36"/>
      <c r="E158" s="37"/>
      <c r="F158" s="149">
        <f>SUM(F146:F156)</f>
        <v>13994.279999999999</v>
      </c>
      <c r="G158" s="39"/>
    </row>
    <row r="159" spans="1:7" ht="17.399999999999999" x14ac:dyDescent="0.3">
      <c r="A159" s="40"/>
      <c r="B159" s="41"/>
      <c r="C159" s="42" t="s">
        <v>18</v>
      </c>
      <c r="D159" s="42"/>
      <c r="E159" s="43"/>
      <c r="F159" s="150">
        <f>F158*0.16</f>
        <v>2239.0848000000001</v>
      </c>
      <c r="G159" s="45"/>
    </row>
    <row r="160" spans="1:7" ht="17.399999999999999" x14ac:dyDescent="0.3">
      <c r="A160" s="40"/>
      <c r="B160" s="41"/>
      <c r="C160" s="46" t="s">
        <v>19</v>
      </c>
      <c r="D160" s="46"/>
      <c r="E160" s="47"/>
      <c r="F160" s="151">
        <f>F158+F159</f>
        <v>16233.364799999999</v>
      </c>
      <c r="G160" s="49"/>
    </row>
    <row r="161" spans="1:7" ht="15.6" x14ac:dyDescent="0.3">
      <c r="A161" s="50" t="s">
        <v>20</v>
      </c>
      <c r="B161" s="51"/>
      <c r="C161" s="51" t="s">
        <v>21</v>
      </c>
      <c r="D161" s="51"/>
      <c r="E161" s="51" t="s">
        <v>22</v>
      </c>
      <c r="F161" s="51"/>
      <c r="G161" s="52"/>
    </row>
    <row r="162" spans="1:7" ht="15.6" x14ac:dyDescent="0.3">
      <c r="A162" s="63" t="s">
        <v>614</v>
      </c>
      <c r="B162" s="53"/>
      <c r="C162" s="53" t="s">
        <v>23</v>
      </c>
      <c r="D162" s="53"/>
      <c r="E162" s="53" t="s">
        <v>921</v>
      </c>
      <c r="F162" s="53"/>
      <c r="G162" s="54"/>
    </row>
  </sheetData>
  <mergeCells count="32">
    <mergeCell ref="E110:G112"/>
    <mergeCell ref="D70:E70"/>
    <mergeCell ref="A103:B103"/>
    <mergeCell ref="E103:G103"/>
    <mergeCell ref="A106:C109"/>
    <mergeCell ref="D106:G106"/>
    <mergeCell ref="E107:F107"/>
    <mergeCell ref="E108:F108"/>
    <mergeCell ref="E109:F109"/>
    <mergeCell ref="E72:G72"/>
    <mergeCell ref="B73:G73"/>
    <mergeCell ref="B74:G74"/>
    <mergeCell ref="B75:G75"/>
    <mergeCell ref="A102:B102"/>
    <mergeCell ref="E102:G102"/>
    <mergeCell ref="B68:C71"/>
    <mergeCell ref="B3:C6"/>
    <mergeCell ref="D3:G3"/>
    <mergeCell ref="E6:F6"/>
    <mergeCell ref="B7:F7"/>
    <mergeCell ref="B137:C140"/>
    <mergeCell ref="D137:G137"/>
    <mergeCell ref="A37:C40"/>
    <mergeCell ref="D37:G37"/>
    <mergeCell ref="E38:F38"/>
    <mergeCell ref="E39:F39"/>
    <mergeCell ref="E40:F40"/>
    <mergeCell ref="D68:G68"/>
    <mergeCell ref="D69:E69"/>
    <mergeCell ref="F69:G69"/>
    <mergeCell ref="D71:E71"/>
    <mergeCell ref="F71:G71"/>
  </mergeCells>
  <dataValidations disablePrompts="1"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A17:A18 A30:A31 A64 A102 A81:A82 A133 A161" xr:uid="{3174F79C-4131-43DC-8B50-490ED2BFA8BB}">
      <formula1>0</formula1>
      <formula2>256</formula2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9ACE6-F920-4879-A551-0A80B04B8B4B}">
  <dimension ref="A3:G311"/>
  <sheetViews>
    <sheetView workbookViewId="0">
      <selection activeCell="D283" sqref="A283:G312"/>
    </sheetView>
  </sheetViews>
  <sheetFormatPr baseColWidth="10" defaultRowHeight="14.4" x14ac:dyDescent="0.3"/>
  <cols>
    <col min="1" max="1" width="22.6640625" customWidth="1"/>
    <col min="2" max="2" width="13.109375" customWidth="1"/>
    <col min="3" max="3" width="22.77734375" customWidth="1"/>
    <col min="4" max="4" width="28.109375" customWidth="1"/>
    <col min="5" max="5" width="19.21875" customWidth="1"/>
    <col min="6" max="6" width="17.5546875" customWidth="1"/>
    <col min="7" max="7" width="23.5546875" customWidth="1"/>
  </cols>
  <sheetData>
    <row r="3" spans="1:7" ht="21" x14ac:dyDescent="0.4">
      <c r="A3" s="1"/>
      <c r="B3" s="382" t="s">
        <v>0</v>
      </c>
      <c r="C3" s="383"/>
      <c r="D3" s="388" t="s">
        <v>1</v>
      </c>
      <c r="E3" s="389"/>
      <c r="F3" s="389"/>
      <c r="G3" s="390"/>
    </row>
    <row r="4" spans="1:7" ht="21" x14ac:dyDescent="0.4">
      <c r="A4" s="2"/>
      <c r="B4" s="384"/>
      <c r="C4" s="385"/>
      <c r="D4" s="3" t="s">
        <v>2</v>
      </c>
      <c r="E4" s="155"/>
      <c r="F4" s="154" t="s">
        <v>1051</v>
      </c>
      <c r="G4" s="4"/>
    </row>
    <row r="5" spans="1:7" ht="21" x14ac:dyDescent="0.4">
      <c r="A5" s="2"/>
      <c r="B5" s="384"/>
      <c r="C5" s="385"/>
      <c r="D5" s="3" t="s">
        <v>419</v>
      </c>
      <c r="E5" s="154"/>
      <c r="F5" s="195">
        <v>19</v>
      </c>
      <c r="G5" s="4"/>
    </row>
    <row r="6" spans="1:7" ht="21" x14ac:dyDescent="0.4">
      <c r="A6" s="5"/>
      <c r="B6" s="386"/>
      <c r="C6" s="387"/>
      <c r="D6" s="156" t="s">
        <v>5</v>
      </c>
      <c r="E6" s="370" t="s">
        <v>1052</v>
      </c>
      <c r="F6" s="370" t="s">
        <v>991</v>
      </c>
      <c r="G6" s="230"/>
    </row>
    <row r="7" spans="1:7" ht="20.399999999999999" x14ac:dyDescent="0.35">
      <c r="A7" s="8" t="s">
        <v>6</v>
      </c>
      <c r="B7" s="376" t="s">
        <v>663</v>
      </c>
      <c r="C7" s="377"/>
      <c r="D7" s="377"/>
      <c r="E7" s="377"/>
      <c r="F7" s="377"/>
      <c r="G7" s="11"/>
    </row>
    <row r="8" spans="1:7" ht="20.399999999999999" x14ac:dyDescent="0.35">
      <c r="A8" s="8" t="s">
        <v>7</v>
      </c>
      <c r="B8" s="158"/>
      <c r="C8" s="159"/>
      <c r="D8" s="159"/>
      <c r="E8" s="159" t="s">
        <v>511</v>
      </c>
      <c r="F8" s="159"/>
      <c r="G8" s="160"/>
    </row>
    <row r="9" spans="1:7" ht="20.399999999999999" x14ac:dyDescent="0.35">
      <c r="A9" s="8" t="s">
        <v>8</v>
      </c>
      <c r="B9" s="12" t="s">
        <v>29</v>
      </c>
      <c r="C9" s="13"/>
      <c r="D9" s="13"/>
      <c r="E9" s="13"/>
      <c r="F9" s="13"/>
      <c r="G9" s="14"/>
    </row>
    <row r="10" spans="1:7" ht="20.399999999999999" x14ac:dyDescent="0.35">
      <c r="A10" s="8" t="s">
        <v>9</v>
      </c>
      <c r="B10" s="12" t="s">
        <v>91</v>
      </c>
      <c r="C10" s="13"/>
      <c r="D10" s="13"/>
      <c r="E10" s="161"/>
      <c r="F10" s="161"/>
      <c r="G10" s="162"/>
    </row>
    <row r="11" spans="1:7" x14ac:dyDescent="0.3">
      <c r="A11" s="163" t="s">
        <v>10</v>
      </c>
      <c r="B11" s="163" t="s">
        <v>11</v>
      </c>
      <c r="C11" s="163" t="s">
        <v>12</v>
      </c>
      <c r="D11" s="163" t="s">
        <v>422</v>
      </c>
      <c r="E11" s="163" t="s">
        <v>14</v>
      </c>
      <c r="F11" s="163" t="s">
        <v>15</v>
      </c>
      <c r="G11" s="163" t="s">
        <v>16</v>
      </c>
    </row>
    <row r="12" spans="1:7" ht="55.2" x14ac:dyDescent="0.3">
      <c r="A12" s="147">
        <v>150</v>
      </c>
      <c r="B12" s="147" t="s">
        <v>222</v>
      </c>
      <c r="C12" s="164" t="s">
        <v>938</v>
      </c>
      <c r="D12" s="60"/>
      <c r="E12" s="165">
        <v>58</v>
      </c>
      <c r="F12" s="165">
        <f t="shared" ref="F12:F25" si="0">A12*E12</f>
        <v>8700</v>
      </c>
      <c r="G12" s="114"/>
    </row>
    <row r="13" spans="1:7" ht="15.6" x14ac:dyDescent="0.3">
      <c r="A13" s="20"/>
      <c r="B13" s="20"/>
      <c r="C13" s="166"/>
      <c r="D13" s="61"/>
      <c r="E13" s="167"/>
      <c r="F13" s="167">
        <f t="shared" si="0"/>
        <v>0</v>
      </c>
      <c r="G13" s="26"/>
    </row>
    <row r="14" spans="1:7" ht="15.6" x14ac:dyDescent="0.3">
      <c r="A14" s="20"/>
      <c r="B14" s="20"/>
      <c r="C14" s="166"/>
      <c r="D14" s="61"/>
      <c r="E14" s="168"/>
      <c r="F14" s="167">
        <f t="shared" si="0"/>
        <v>0</v>
      </c>
      <c r="G14" s="26"/>
    </row>
    <row r="15" spans="1:7" x14ac:dyDescent="0.3">
      <c r="A15" s="20"/>
      <c r="B15" s="20"/>
      <c r="C15" s="166"/>
      <c r="D15" s="20"/>
      <c r="E15" s="167"/>
      <c r="F15" s="167">
        <f t="shared" si="0"/>
        <v>0</v>
      </c>
      <c r="G15" s="26"/>
    </row>
    <row r="16" spans="1:7" ht="15.6" x14ac:dyDescent="0.3">
      <c r="A16" s="26"/>
      <c r="B16" s="26"/>
      <c r="C16" s="59"/>
      <c r="D16" s="26"/>
      <c r="E16" s="169"/>
      <c r="F16" s="167">
        <f t="shared" si="0"/>
        <v>0</v>
      </c>
      <c r="G16" s="26"/>
    </row>
    <row r="17" spans="1:7" ht="15.6" x14ac:dyDescent="0.3">
      <c r="A17" s="26"/>
      <c r="B17" s="26"/>
      <c r="C17" s="26"/>
      <c r="D17" s="170"/>
      <c r="E17" s="169"/>
      <c r="F17" s="167">
        <f t="shared" si="0"/>
        <v>0</v>
      </c>
      <c r="G17" s="26"/>
    </row>
    <row r="18" spans="1:7" x14ac:dyDescent="0.3">
      <c r="A18" s="26"/>
      <c r="B18" s="26"/>
      <c r="C18" s="26"/>
      <c r="D18" s="26"/>
      <c r="E18" s="169"/>
      <c r="F18" s="167">
        <f t="shared" si="0"/>
        <v>0</v>
      </c>
      <c r="G18" s="26"/>
    </row>
    <row r="19" spans="1:7" x14ac:dyDescent="0.3">
      <c r="A19" s="26"/>
      <c r="B19" s="26"/>
      <c r="C19" s="26"/>
      <c r="D19" s="26"/>
      <c r="E19" s="169"/>
      <c r="F19" s="167">
        <f t="shared" si="0"/>
        <v>0</v>
      </c>
      <c r="G19" s="26"/>
    </row>
    <row r="20" spans="1:7" ht="15.6" x14ac:dyDescent="0.3">
      <c r="A20" s="171"/>
      <c r="B20" s="26"/>
      <c r="C20" s="26"/>
      <c r="D20" s="26"/>
      <c r="E20" s="169"/>
      <c r="F20" s="167">
        <f t="shared" si="0"/>
        <v>0</v>
      </c>
      <c r="G20" s="26"/>
    </row>
    <row r="21" spans="1:7" ht="15.6" x14ac:dyDescent="0.3">
      <c r="A21" s="171"/>
      <c r="B21" s="26"/>
      <c r="C21" s="26"/>
      <c r="D21" s="26"/>
      <c r="E21" s="169"/>
      <c r="F21" s="167">
        <f t="shared" si="0"/>
        <v>0</v>
      </c>
      <c r="G21" s="26"/>
    </row>
    <row r="22" spans="1:7" ht="15.6" x14ac:dyDescent="0.3">
      <c r="A22" s="171"/>
      <c r="B22" s="26"/>
      <c r="C22" s="26"/>
      <c r="D22" s="26"/>
      <c r="E22" s="169"/>
      <c r="F22" s="167">
        <f t="shared" si="0"/>
        <v>0</v>
      </c>
      <c r="G22" s="26"/>
    </row>
    <row r="23" spans="1:7" ht="15.6" x14ac:dyDescent="0.3">
      <c r="A23" s="171"/>
      <c r="B23" s="26"/>
      <c r="C23" s="26"/>
      <c r="D23" s="26"/>
      <c r="E23" s="169"/>
      <c r="F23" s="167">
        <f t="shared" si="0"/>
        <v>0</v>
      </c>
      <c r="G23" s="26"/>
    </row>
    <row r="24" spans="1:7" ht="15.6" x14ac:dyDescent="0.3">
      <c r="A24" s="171"/>
      <c r="B24" s="26"/>
      <c r="C24" s="26"/>
      <c r="D24" s="26"/>
      <c r="E24" s="169"/>
      <c r="F24" s="167">
        <f t="shared" si="0"/>
        <v>0</v>
      </c>
      <c r="G24" s="26"/>
    </row>
    <row r="25" spans="1:7" x14ac:dyDescent="0.3">
      <c r="A25" s="33"/>
      <c r="B25" s="33"/>
      <c r="C25" s="33"/>
      <c r="D25" s="33"/>
      <c r="E25" s="172"/>
      <c r="F25" s="173">
        <f t="shared" si="0"/>
        <v>0</v>
      </c>
      <c r="G25" s="33"/>
    </row>
    <row r="26" spans="1:7" x14ac:dyDescent="0.3">
      <c r="A26" s="174"/>
      <c r="B26" s="175"/>
      <c r="C26" s="174" t="s">
        <v>17</v>
      </c>
      <c r="D26" s="175"/>
      <c r="E26" s="176"/>
      <c r="F26" s="176">
        <f>SUM(F12:F24)</f>
        <v>8700</v>
      </c>
      <c r="G26" s="178"/>
    </row>
    <row r="27" spans="1:7" x14ac:dyDescent="0.3">
      <c r="A27" s="179"/>
      <c r="B27" s="55"/>
      <c r="C27" s="179" t="s">
        <v>18</v>
      </c>
      <c r="D27" s="55"/>
      <c r="E27" s="180"/>
      <c r="F27" s="180">
        <f>F26*0.16</f>
        <v>1392</v>
      </c>
      <c r="G27" s="182"/>
    </row>
    <row r="28" spans="1:7" x14ac:dyDescent="0.3">
      <c r="A28" s="179"/>
      <c r="B28" s="55"/>
      <c r="C28" s="183" t="s">
        <v>19</v>
      </c>
      <c r="D28" s="184"/>
      <c r="E28" s="185"/>
      <c r="F28" s="185">
        <f>F26+F27</f>
        <v>10092</v>
      </c>
      <c r="G28" s="187"/>
    </row>
    <row r="29" spans="1:7" x14ac:dyDescent="0.3">
      <c r="A29" s="179"/>
      <c r="B29" s="55"/>
      <c r="C29" s="55"/>
      <c r="D29" s="55"/>
      <c r="E29" s="188"/>
      <c r="F29" s="188"/>
      <c r="G29" s="182"/>
    </row>
    <row r="30" spans="1:7" x14ac:dyDescent="0.3">
      <c r="A30" s="179"/>
      <c r="B30" s="55"/>
      <c r="C30" s="55"/>
      <c r="D30" s="55"/>
      <c r="E30" s="55"/>
      <c r="F30" s="55"/>
      <c r="G30" s="182"/>
    </row>
    <row r="31" spans="1:7" x14ac:dyDescent="0.3">
      <c r="A31" s="189" t="s">
        <v>20</v>
      </c>
      <c r="B31" s="190"/>
      <c r="C31" s="190" t="s">
        <v>21</v>
      </c>
      <c r="D31" s="190"/>
      <c r="E31" s="190" t="s">
        <v>22</v>
      </c>
      <c r="F31" s="190"/>
      <c r="G31" s="191"/>
    </row>
    <row r="32" spans="1:7" x14ac:dyDescent="0.3">
      <c r="A32" s="192" t="s">
        <v>614</v>
      </c>
      <c r="B32" s="193"/>
      <c r="C32" s="193" t="s">
        <v>23</v>
      </c>
      <c r="D32" s="193"/>
      <c r="E32" s="193" t="s">
        <v>921</v>
      </c>
      <c r="F32" s="193"/>
      <c r="G32" s="194"/>
    </row>
    <row r="36" spans="1:7" ht="21" x14ac:dyDescent="0.4">
      <c r="A36" s="1"/>
      <c r="B36" s="355" t="s">
        <v>0</v>
      </c>
      <c r="C36" s="357"/>
      <c r="D36" s="388" t="s">
        <v>1</v>
      </c>
      <c r="E36" s="389"/>
      <c r="F36" s="389"/>
      <c r="G36" s="390"/>
    </row>
    <row r="37" spans="1:7" ht="21" x14ac:dyDescent="0.4">
      <c r="A37" s="2"/>
      <c r="B37" s="358"/>
      <c r="C37" s="360"/>
      <c r="D37" s="391" t="s">
        <v>2</v>
      </c>
      <c r="E37" s="392"/>
      <c r="F37" s="368" t="s">
        <v>1055</v>
      </c>
      <c r="G37" s="393"/>
    </row>
    <row r="38" spans="1:7" ht="21" x14ac:dyDescent="0.4">
      <c r="A38" s="2"/>
      <c r="B38" s="358"/>
      <c r="C38" s="360"/>
      <c r="D38" s="204" t="s">
        <v>419</v>
      </c>
      <c r="E38" s="205"/>
      <c r="F38" s="195">
        <v>19</v>
      </c>
      <c r="G38" s="4"/>
    </row>
    <row r="39" spans="1:7" ht="21" x14ac:dyDescent="0.4">
      <c r="A39" s="5"/>
      <c r="B39" s="361"/>
      <c r="C39" s="363"/>
      <c r="D39" s="407" t="s">
        <v>5</v>
      </c>
      <c r="E39" s="408"/>
      <c r="F39" s="370" t="s">
        <v>1056</v>
      </c>
      <c r="G39" s="409"/>
    </row>
    <row r="40" spans="1:7" ht="20.399999999999999" x14ac:dyDescent="0.35">
      <c r="A40" s="8" t="s">
        <v>6</v>
      </c>
      <c r="B40" s="9" t="s">
        <v>663</v>
      </c>
      <c r="C40" s="10"/>
      <c r="D40" s="10"/>
      <c r="E40" s="374"/>
      <c r="F40" s="374"/>
      <c r="G40" s="375"/>
    </row>
    <row r="41" spans="1:7" ht="20.399999999999999" x14ac:dyDescent="0.35">
      <c r="A41" s="8" t="s">
        <v>7</v>
      </c>
      <c r="B41" s="376" t="s">
        <v>878</v>
      </c>
      <c r="C41" s="377"/>
      <c r="D41" s="377"/>
      <c r="E41" s="377"/>
      <c r="F41" s="377"/>
      <c r="G41" s="378"/>
    </row>
    <row r="42" spans="1:7" ht="20.399999999999999" x14ac:dyDescent="0.35">
      <c r="A42" s="8" t="s">
        <v>8</v>
      </c>
      <c r="B42" s="376" t="s">
        <v>1054</v>
      </c>
      <c r="C42" s="377"/>
      <c r="D42" s="377"/>
      <c r="E42" s="377"/>
      <c r="F42" s="377"/>
      <c r="G42" s="378"/>
    </row>
    <row r="43" spans="1:7" ht="20.399999999999999" x14ac:dyDescent="0.35">
      <c r="A43" s="8" t="s">
        <v>9</v>
      </c>
      <c r="B43" s="376" t="s">
        <v>320</v>
      </c>
      <c r="C43" s="377"/>
      <c r="D43" s="377"/>
      <c r="E43" s="377"/>
      <c r="F43" s="377"/>
      <c r="G43" s="378"/>
    </row>
    <row r="44" spans="1:7" ht="15" x14ac:dyDescent="0.3">
      <c r="A44" s="57" t="s">
        <v>10</v>
      </c>
      <c r="B44" s="57" t="s">
        <v>11</v>
      </c>
      <c r="C44" s="57" t="s">
        <v>12</v>
      </c>
      <c r="D44" s="57" t="s">
        <v>13</v>
      </c>
      <c r="E44" s="57" t="s">
        <v>14</v>
      </c>
      <c r="F44" s="57" t="s">
        <v>15</v>
      </c>
      <c r="G44" s="57" t="s">
        <v>16</v>
      </c>
    </row>
    <row r="45" spans="1:7" ht="15.6" x14ac:dyDescent="0.3">
      <c r="A45" s="15"/>
      <c r="B45" s="60"/>
      <c r="C45" s="16"/>
      <c r="D45" s="123"/>
      <c r="E45" s="18"/>
      <c r="F45" s="19">
        <f t="shared" ref="F45:F57" si="1">A45*E45</f>
        <v>0</v>
      </c>
      <c r="G45" s="114"/>
    </row>
    <row r="46" spans="1:7" ht="15.6" x14ac:dyDescent="0.3">
      <c r="A46" s="21"/>
      <c r="B46" s="61"/>
      <c r="C46" s="22"/>
      <c r="D46" s="58"/>
      <c r="E46" s="24"/>
      <c r="F46" s="25">
        <f t="shared" si="1"/>
        <v>0</v>
      </c>
      <c r="G46" s="26"/>
    </row>
    <row r="47" spans="1:7" ht="15.6" x14ac:dyDescent="0.3">
      <c r="A47" s="21"/>
      <c r="B47" s="61"/>
      <c r="C47" s="22"/>
      <c r="D47" s="58"/>
      <c r="E47" s="24"/>
      <c r="F47" s="25">
        <f t="shared" si="1"/>
        <v>0</v>
      </c>
      <c r="G47" s="26"/>
    </row>
    <row r="48" spans="1:7" ht="62.4" x14ac:dyDescent="0.3">
      <c r="A48" s="27">
        <v>8</v>
      </c>
      <c r="B48" s="61" t="s">
        <v>100</v>
      </c>
      <c r="C48" s="22" t="s">
        <v>993</v>
      </c>
      <c r="D48" s="58"/>
      <c r="E48" s="24">
        <v>215.03</v>
      </c>
      <c r="F48" s="25">
        <f t="shared" si="1"/>
        <v>1720.24</v>
      </c>
      <c r="G48" s="26"/>
    </row>
    <row r="49" spans="1:7" ht="46.8" x14ac:dyDescent="0.3">
      <c r="A49" s="27">
        <v>8</v>
      </c>
      <c r="B49" s="61" t="s">
        <v>100</v>
      </c>
      <c r="C49" s="22" t="s">
        <v>994</v>
      </c>
      <c r="D49" s="58"/>
      <c r="E49" s="24">
        <v>356.37</v>
      </c>
      <c r="F49" s="25">
        <f t="shared" si="1"/>
        <v>2850.96</v>
      </c>
      <c r="G49" s="26"/>
    </row>
    <row r="50" spans="1:7" ht="46.8" x14ac:dyDescent="0.3">
      <c r="A50" s="27">
        <v>8</v>
      </c>
      <c r="B50" s="61" t="s">
        <v>649</v>
      </c>
      <c r="C50" s="22" t="s">
        <v>995</v>
      </c>
      <c r="D50" s="58"/>
      <c r="E50" s="24">
        <v>1088.2</v>
      </c>
      <c r="F50" s="25">
        <f t="shared" si="1"/>
        <v>8705.6</v>
      </c>
      <c r="G50" s="26"/>
    </row>
    <row r="51" spans="1:7" ht="15.6" x14ac:dyDescent="0.3">
      <c r="A51" s="27">
        <v>4</v>
      </c>
      <c r="B51" s="61" t="s">
        <v>100</v>
      </c>
      <c r="C51" s="22" t="s">
        <v>996</v>
      </c>
      <c r="D51" s="58" t="s">
        <v>997</v>
      </c>
      <c r="E51" s="24">
        <v>257.72000000000003</v>
      </c>
      <c r="F51" s="25">
        <f t="shared" si="1"/>
        <v>1030.8800000000001</v>
      </c>
      <c r="G51" s="26"/>
    </row>
    <row r="52" spans="1:7" ht="15.6" x14ac:dyDescent="0.3">
      <c r="A52" s="27">
        <v>4</v>
      </c>
      <c r="B52" s="61" t="s">
        <v>100</v>
      </c>
      <c r="C52" s="22" t="s">
        <v>1003</v>
      </c>
      <c r="D52" s="58" t="s">
        <v>1004</v>
      </c>
      <c r="E52" s="24">
        <v>139.19</v>
      </c>
      <c r="F52" s="25">
        <f t="shared" si="1"/>
        <v>556.76</v>
      </c>
      <c r="G52" s="26"/>
    </row>
    <row r="53" spans="1:7" ht="15.6" x14ac:dyDescent="0.3">
      <c r="A53" s="27"/>
      <c r="B53" s="61"/>
      <c r="C53" s="22"/>
      <c r="D53" s="58"/>
      <c r="E53" s="24"/>
      <c r="F53" s="25">
        <f t="shared" si="1"/>
        <v>0</v>
      </c>
      <c r="G53" s="26"/>
    </row>
    <row r="54" spans="1:7" ht="15.6" x14ac:dyDescent="0.3">
      <c r="A54" s="27"/>
      <c r="B54" s="61"/>
      <c r="C54" s="22"/>
      <c r="D54" s="23"/>
      <c r="E54" s="24"/>
      <c r="F54" s="25">
        <f t="shared" si="1"/>
        <v>0</v>
      </c>
      <c r="G54" s="26"/>
    </row>
    <row r="55" spans="1:7" ht="15.6" x14ac:dyDescent="0.3">
      <c r="A55" s="27"/>
      <c r="B55" s="61"/>
      <c r="C55" s="22"/>
      <c r="D55" s="23"/>
      <c r="E55" s="24"/>
      <c r="F55" s="25">
        <f t="shared" si="1"/>
        <v>0</v>
      </c>
      <c r="G55" s="26"/>
    </row>
    <row r="56" spans="1:7" ht="15.6" x14ac:dyDescent="0.3">
      <c r="A56" s="27"/>
      <c r="B56" s="22"/>
      <c r="C56" s="22"/>
      <c r="D56" s="23"/>
      <c r="E56" s="24"/>
      <c r="F56" s="25">
        <f t="shared" si="1"/>
        <v>0</v>
      </c>
      <c r="G56" s="26"/>
    </row>
    <row r="57" spans="1:7" ht="15.6" x14ac:dyDescent="0.3">
      <c r="A57" s="28"/>
      <c r="B57" s="29"/>
      <c r="C57" s="29"/>
      <c r="D57" s="30"/>
      <c r="E57" s="31"/>
      <c r="F57" s="32">
        <f t="shared" si="1"/>
        <v>0</v>
      </c>
      <c r="G57" s="33"/>
    </row>
    <row r="58" spans="1:7" ht="17.399999999999999" x14ac:dyDescent="0.3">
      <c r="A58" s="34"/>
      <c r="B58" s="35"/>
      <c r="C58" s="406" t="s">
        <v>17</v>
      </c>
      <c r="D58" s="406"/>
      <c r="E58" s="37"/>
      <c r="F58" s="38">
        <f>SUM(F45:F56)</f>
        <v>14864.44</v>
      </c>
      <c r="G58" s="39"/>
    </row>
    <row r="59" spans="1:7" ht="17.399999999999999" x14ac:dyDescent="0.3">
      <c r="A59" s="40"/>
      <c r="B59" s="41"/>
      <c r="C59" s="398" t="s">
        <v>18</v>
      </c>
      <c r="D59" s="398"/>
      <c r="E59" s="43"/>
      <c r="F59" s="44">
        <f>F58*0.16</f>
        <v>2378.3104000000003</v>
      </c>
      <c r="G59" s="45"/>
    </row>
    <row r="60" spans="1:7" ht="17.399999999999999" x14ac:dyDescent="0.3">
      <c r="A60" s="40"/>
      <c r="B60" s="41"/>
      <c r="C60" s="399" t="s">
        <v>19</v>
      </c>
      <c r="D60" s="399"/>
      <c r="E60" s="47"/>
      <c r="F60" s="48">
        <f>F58+F59</f>
        <v>17242.750400000001</v>
      </c>
      <c r="G60" s="49"/>
    </row>
    <row r="61" spans="1:7" ht="15.6" x14ac:dyDescent="0.3">
      <c r="A61" s="400" t="s">
        <v>20</v>
      </c>
      <c r="B61" s="401"/>
      <c r="C61" s="51" t="s">
        <v>21</v>
      </c>
      <c r="D61" s="51"/>
      <c r="E61" s="401" t="s">
        <v>22</v>
      </c>
      <c r="F61" s="401"/>
      <c r="G61" s="402"/>
    </row>
    <row r="62" spans="1:7" ht="15.6" x14ac:dyDescent="0.3">
      <c r="A62" s="403" t="s">
        <v>614</v>
      </c>
      <c r="B62" s="404"/>
      <c r="C62" s="333" t="s">
        <v>23</v>
      </c>
      <c r="D62" s="53"/>
      <c r="E62" s="404" t="s">
        <v>921</v>
      </c>
      <c r="F62" s="404"/>
      <c r="G62" s="405"/>
    </row>
    <row r="65" spans="1:7" ht="24.6" x14ac:dyDescent="0.3">
      <c r="A65" s="355" t="s">
        <v>0</v>
      </c>
      <c r="B65" s="356"/>
      <c r="C65" s="357"/>
      <c r="D65" s="364" t="s">
        <v>1</v>
      </c>
      <c r="E65" s="365"/>
      <c r="F65" s="365"/>
      <c r="G65" s="366"/>
    </row>
    <row r="66" spans="1:7" ht="21" x14ac:dyDescent="0.4">
      <c r="A66" s="358"/>
      <c r="B66" s="359"/>
      <c r="C66" s="360"/>
      <c r="D66" s="3" t="s">
        <v>2</v>
      </c>
      <c r="E66" s="367" t="s">
        <v>1060</v>
      </c>
      <c r="F66" s="368"/>
      <c r="G66" s="4"/>
    </row>
    <row r="67" spans="1:7" ht="21" x14ac:dyDescent="0.4">
      <c r="A67" s="358"/>
      <c r="B67" s="359"/>
      <c r="C67" s="360"/>
      <c r="D67" s="3" t="s">
        <v>4</v>
      </c>
      <c r="E67" s="369">
        <v>18</v>
      </c>
      <c r="F67" s="368"/>
      <c r="G67" s="4"/>
    </row>
    <row r="68" spans="1:7" ht="30" x14ac:dyDescent="0.3">
      <c r="A68" s="361"/>
      <c r="B68" s="362"/>
      <c r="C68" s="363"/>
      <c r="D68" s="6" t="s">
        <v>5</v>
      </c>
      <c r="E68" s="370" t="s">
        <v>1067</v>
      </c>
      <c r="F68" s="370"/>
      <c r="G68" s="7"/>
    </row>
    <row r="69" spans="1:7" ht="20.399999999999999" x14ac:dyDescent="0.35">
      <c r="A69" s="8" t="s">
        <v>6</v>
      </c>
      <c r="B69" s="9" t="s">
        <v>663</v>
      </c>
      <c r="C69" s="10"/>
      <c r="D69" s="10"/>
      <c r="E69" s="324"/>
      <c r="F69" s="325"/>
      <c r="G69" s="326"/>
    </row>
    <row r="70" spans="1:7" ht="20.399999999999999" x14ac:dyDescent="0.35">
      <c r="A70" s="8" t="s">
        <v>7</v>
      </c>
      <c r="B70" s="12"/>
      <c r="C70" s="13"/>
      <c r="D70" s="13"/>
      <c r="E70" s="327"/>
      <c r="F70" s="328"/>
      <c r="G70" s="329"/>
    </row>
    <row r="71" spans="1:7" ht="20.399999999999999" x14ac:dyDescent="0.35">
      <c r="A71" s="8" t="s">
        <v>8</v>
      </c>
      <c r="B71" s="12" t="s">
        <v>29</v>
      </c>
      <c r="C71" s="13"/>
      <c r="D71" s="13"/>
      <c r="E71" s="330"/>
      <c r="F71" s="331"/>
      <c r="G71" s="332"/>
    </row>
    <row r="72" spans="1:7" ht="20.399999999999999" x14ac:dyDescent="0.35">
      <c r="A72" s="8" t="s">
        <v>9</v>
      </c>
      <c r="B72" s="12" t="s">
        <v>91</v>
      </c>
      <c r="C72" s="13"/>
      <c r="D72" s="13"/>
      <c r="E72" s="13"/>
      <c r="F72" s="13"/>
      <c r="G72" s="14"/>
    </row>
    <row r="73" spans="1:7" ht="15" x14ac:dyDescent="0.3">
      <c r="A73" s="342" t="s">
        <v>10</v>
      </c>
      <c r="B73" s="57" t="s">
        <v>11</v>
      </c>
      <c r="C73" s="57" t="s">
        <v>12</v>
      </c>
      <c r="D73" s="57" t="s">
        <v>13</v>
      </c>
      <c r="E73" s="57" t="s">
        <v>14</v>
      </c>
      <c r="F73" s="57" t="s">
        <v>15</v>
      </c>
      <c r="G73" s="57" t="s">
        <v>16</v>
      </c>
    </row>
    <row r="74" spans="1:7" ht="31.2" x14ac:dyDescent="0.3">
      <c r="A74" s="15">
        <v>12</v>
      </c>
      <c r="B74" s="16" t="s">
        <v>30</v>
      </c>
      <c r="C74" s="16" t="s">
        <v>1053</v>
      </c>
      <c r="D74" s="123">
        <v>254801</v>
      </c>
      <c r="E74" s="18">
        <v>105.65</v>
      </c>
      <c r="F74" s="18">
        <f>A74*E74</f>
        <v>1267.8000000000002</v>
      </c>
      <c r="G74" s="20"/>
    </row>
    <row r="75" spans="1:7" ht="31.2" x14ac:dyDescent="0.3">
      <c r="A75" s="21">
        <v>20</v>
      </c>
      <c r="B75" s="22" t="s">
        <v>30</v>
      </c>
      <c r="C75" s="22" t="s">
        <v>95</v>
      </c>
      <c r="D75" s="58">
        <v>267550</v>
      </c>
      <c r="E75" s="24">
        <v>13.1</v>
      </c>
      <c r="F75" s="24">
        <f t="shared" ref="F75:F88" si="2">A75*E75</f>
        <v>262</v>
      </c>
      <c r="G75" s="20"/>
    </row>
    <row r="76" spans="1:7" ht="15.6" x14ac:dyDescent="0.3">
      <c r="A76" s="21">
        <v>1</v>
      </c>
      <c r="B76" s="22"/>
      <c r="C76" s="22" t="s">
        <v>370</v>
      </c>
      <c r="D76" s="58">
        <v>122620</v>
      </c>
      <c r="E76" s="24">
        <v>323.89999999999998</v>
      </c>
      <c r="F76" s="24">
        <f t="shared" si="2"/>
        <v>323.89999999999998</v>
      </c>
      <c r="G76" s="20"/>
    </row>
    <row r="77" spans="1:7" ht="15.6" x14ac:dyDescent="0.3">
      <c r="A77" s="21"/>
      <c r="B77" s="59"/>
      <c r="C77" s="59"/>
      <c r="D77" s="58"/>
      <c r="E77" s="24"/>
      <c r="F77" s="24">
        <f t="shared" si="2"/>
        <v>0</v>
      </c>
      <c r="G77" s="26"/>
    </row>
    <row r="78" spans="1:7" ht="15.6" x14ac:dyDescent="0.3">
      <c r="A78" s="21"/>
      <c r="B78" s="59"/>
      <c r="C78" s="59"/>
      <c r="D78" s="58"/>
      <c r="E78" s="24"/>
      <c r="F78" s="24">
        <f t="shared" si="2"/>
        <v>0</v>
      </c>
      <c r="G78" s="26"/>
    </row>
    <row r="79" spans="1:7" ht="15.6" x14ac:dyDescent="0.3">
      <c r="A79" s="21"/>
      <c r="B79" s="59"/>
      <c r="C79" s="59"/>
      <c r="D79" s="58"/>
      <c r="E79" s="24"/>
      <c r="F79" s="24">
        <f t="shared" si="2"/>
        <v>0</v>
      </c>
      <c r="G79" s="26"/>
    </row>
    <row r="80" spans="1:7" ht="15.6" x14ac:dyDescent="0.3">
      <c r="A80" s="21"/>
      <c r="B80" s="59"/>
      <c r="C80" s="59"/>
      <c r="D80" s="58"/>
      <c r="E80" s="24"/>
      <c r="F80" s="24">
        <f t="shared" si="2"/>
        <v>0</v>
      </c>
      <c r="G80" s="26"/>
    </row>
    <row r="81" spans="1:7" ht="15.6" x14ac:dyDescent="0.3">
      <c r="A81" s="27"/>
      <c r="B81" s="59"/>
      <c r="C81" s="59"/>
      <c r="D81" s="58"/>
      <c r="E81" s="24"/>
      <c r="F81" s="24">
        <f t="shared" si="2"/>
        <v>0</v>
      </c>
      <c r="G81" s="26"/>
    </row>
    <row r="82" spans="1:7" ht="15.6" x14ac:dyDescent="0.3">
      <c r="A82" s="27"/>
      <c r="B82" s="59"/>
      <c r="C82" s="59"/>
      <c r="D82" s="65"/>
      <c r="E82" s="24"/>
      <c r="F82" s="24">
        <f t="shared" si="2"/>
        <v>0</v>
      </c>
      <c r="G82" s="26"/>
    </row>
    <row r="83" spans="1:7" ht="15.6" x14ac:dyDescent="0.3">
      <c r="A83" s="27"/>
      <c r="B83" s="22"/>
      <c r="C83" s="22"/>
      <c r="D83" s="23"/>
      <c r="E83" s="24"/>
      <c r="F83" s="24">
        <f t="shared" si="2"/>
        <v>0</v>
      </c>
      <c r="G83" s="26"/>
    </row>
    <row r="84" spans="1:7" ht="15.6" x14ac:dyDescent="0.3">
      <c r="A84" s="27"/>
      <c r="B84" s="22"/>
      <c r="C84" s="22"/>
      <c r="D84" s="23"/>
      <c r="E84" s="24"/>
      <c r="F84" s="24">
        <f t="shared" si="2"/>
        <v>0</v>
      </c>
      <c r="G84" s="26"/>
    </row>
    <row r="85" spans="1:7" ht="15.6" x14ac:dyDescent="0.3">
      <c r="A85" s="27"/>
      <c r="B85" s="22"/>
      <c r="C85" s="22"/>
      <c r="D85" s="23"/>
      <c r="E85" s="24"/>
      <c r="F85" s="24">
        <f t="shared" si="2"/>
        <v>0</v>
      </c>
      <c r="G85" s="26"/>
    </row>
    <row r="86" spans="1:7" ht="15.6" x14ac:dyDescent="0.3">
      <c r="A86" s="27"/>
      <c r="B86" s="22"/>
      <c r="C86" s="22"/>
      <c r="D86" s="23"/>
      <c r="E86" s="24"/>
      <c r="F86" s="24">
        <f t="shared" si="2"/>
        <v>0</v>
      </c>
      <c r="G86" s="26"/>
    </row>
    <row r="87" spans="1:7" ht="15.6" x14ac:dyDescent="0.3">
      <c r="A87" s="27"/>
      <c r="B87" s="22"/>
      <c r="C87" s="22"/>
      <c r="D87" s="23"/>
      <c r="E87" s="24"/>
      <c r="F87" s="24">
        <f t="shared" si="2"/>
        <v>0</v>
      </c>
      <c r="G87" s="26"/>
    </row>
    <row r="88" spans="1:7" ht="15.6" x14ac:dyDescent="0.3">
      <c r="A88" s="28"/>
      <c r="B88" s="29"/>
      <c r="C88" s="29"/>
      <c r="D88" s="30"/>
      <c r="E88" s="31"/>
      <c r="F88" s="31">
        <f t="shared" si="2"/>
        <v>0</v>
      </c>
      <c r="G88" s="33"/>
    </row>
    <row r="89" spans="1:7" ht="17.399999999999999" x14ac:dyDescent="0.3">
      <c r="A89" s="34"/>
      <c r="B89" s="35"/>
      <c r="C89" s="36" t="s">
        <v>17</v>
      </c>
      <c r="D89" s="36"/>
      <c r="E89" s="37"/>
      <c r="F89" s="38">
        <f>SUM(F74:F87)</f>
        <v>1853.7000000000003</v>
      </c>
      <c r="G89" s="39"/>
    </row>
    <row r="90" spans="1:7" ht="17.399999999999999" x14ac:dyDescent="0.3">
      <c r="A90" s="40"/>
      <c r="B90" s="41"/>
      <c r="C90" s="42" t="s">
        <v>18</v>
      </c>
      <c r="D90" s="42"/>
      <c r="E90" s="43"/>
      <c r="F90" s="44">
        <f>F89*0.16</f>
        <v>296.59200000000004</v>
      </c>
      <c r="G90" s="45"/>
    </row>
    <row r="91" spans="1:7" ht="17.399999999999999" x14ac:dyDescent="0.3">
      <c r="A91" s="40"/>
      <c r="B91" s="41"/>
      <c r="C91" s="46" t="s">
        <v>19</v>
      </c>
      <c r="D91" s="46"/>
      <c r="E91" s="47"/>
      <c r="F91" s="48">
        <f>F89+F90</f>
        <v>2150.2920000000004</v>
      </c>
      <c r="G91" s="49"/>
    </row>
    <row r="92" spans="1:7" ht="15.6" x14ac:dyDescent="0.3">
      <c r="A92" s="50" t="s">
        <v>20</v>
      </c>
      <c r="B92" s="51"/>
      <c r="C92" s="51" t="s">
        <v>21</v>
      </c>
      <c r="D92" s="51"/>
      <c r="E92" s="51" t="s">
        <v>22</v>
      </c>
      <c r="F92" s="51"/>
      <c r="G92" s="52"/>
    </row>
    <row r="93" spans="1:7" ht="15.6" x14ac:dyDescent="0.3">
      <c r="A93" s="63" t="s">
        <v>614</v>
      </c>
      <c r="B93" s="53"/>
      <c r="C93" s="333" t="s">
        <v>23</v>
      </c>
      <c r="D93" s="53"/>
      <c r="E93" s="53" t="s">
        <v>653</v>
      </c>
      <c r="F93" s="53"/>
      <c r="G93" s="54"/>
    </row>
    <row r="96" spans="1:7" ht="24.6" x14ac:dyDescent="0.3">
      <c r="A96" s="355" t="s">
        <v>0</v>
      </c>
      <c r="B96" s="356"/>
      <c r="C96" s="357"/>
      <c r="D96" s="364" t="s">
        <v>1</v>
      </c>
      <c r="E96" s="365"/>
      <c r="F96" s="365"/>
      <c r="G96" s="366"/>
    </row>
    <row r="97" spans="1:7" ht="21" x14ac:dyDescent="0.4">
      <c r="A97" s="358"/>
      <c r="B97" s="359"/>
      <c r="C97" s="360"/>
      <c r="D97" s="3" t="s">
        <v>2</v>
      </c>
      <c r="E97" s="367" t="s">
        <v>1060</v>
      </c>
      <c r="F97" s="368"/>
      <c r="G97" s="4"/>
    </row>
    <row r="98" spans="1:7" ht="21" x14ac:dyDescent="0.4">
      <c r="A98" s="358"/>
      <c r="B98" s="359"/>
      <c r="C98" s="360"/>
      <c r="D98" s="3" t="s">
        <v>4</v>
      </c>
      <c r="E98" s="369">
        <v>19</v>
      </c>
      <c r="F98" s="368"/>
      <c r="G98" s="4"/>
    </row>
    <row r="99" spans="1:7" ht="30" x14ac:dyDescent="0.3">
      <c r="A99" s="361"/>
      <c r="B99" s="362"/>
      <c r="C99" s="363"/>
      <c r="D99" s="6" t="s">
        <v>5</v>
      </c>
      <c r="E99" s="370" t="s">
        <v>1065</v>
      </c>
      <c r="F99" s="370"/>
      <c r="G99" s="7"/>
    </row>
    <row r="100" spans="1:7" ht="20.399999999999999" x14ac:dyDescent="0.35">
      <c r="A100" s="8" t="s">
        <v>6</v>
      </c>
      <c r="B100" s="9" t="s">
        <v>1011</v>
      </c>
      <c r="C100" s="10"/>
      <c r="D100" s="10"/>
      <c r="E100" s="346"/>
      <c r="F100" s="347"/>
      <c r="G100" s="348"/>
    </row>
    <row r="101" spans="1:7" ht="20.399999999999999" x14ac:dyDescent="0.35">
      <c r="A101" s="8" t="s">
        <v>7</v>
      </c>
      <c r="B101" s="12"/>
      <c r="C101" s="13"/>
      <c r="D101" s="13"/>
      <c r="E101" s="349"/>
      <c r="F101" s="350"/>
      <c r="G101" s="351"/>
    </row>
    <row r="102" spans="1:7" ht="20.399999999999999" x14ac:dyDescent="0.35">
      <c r="A102" s="8" t="s">
        <v>8</v>
      </c>
      <c r="B102" s="12" t="s">
        <v>29</v>
      </c>
      <c r="C102" s="13"/>
      <c r="D102" s="13"/>
      <c r="E102" s="352"/>
      <c r="F102" s="353"/>
      <c r="G102" s="354"/>
    </row>
    <row r="103" spans="1:7" ht="20.399999999999999" x14ac:dyDescent="0.35">
      <c r="A103" s="8" t="s">
        <v>9</v>
      </c>
      <c r="B103" s="12" t="s">
        <v>38</v>
      </c>
      <c r="C103" s="13"/>
      <c r="D103" s="13"/>
      <c r="E103" s="13"/>
      <c r="F103" s="13"/>
      <c r="G103" s="14"/>
    </row>
    <row r="104" spans="1:7" ht="15" x14ac:dyDescent="0.3">
      <c r="A104" s="57" t="s">
        <v>10</v>
      </c>
      <c r="B104" s="57" t="s">
        <v>11</v>
      </c>
      <c r="C104" s="57" t="s">
        <v>12</v>
      </c>
      <c r="D104" s="57" t="s">
        <v>13</v>
      </c>
      <c r="E104" s="57" t="s">
        <v>14</v>
      </c>
      <c r="F104" s="57" t="s">
        <v>15</v>
      </c>
      <c r="G104" s="57" t="s">
        <v>16</v>
      </c>
    </row>
    <row r="105" spans="1:7" ht="31.2" x14ac:dyDescent="0.3">
      <c r="A105" s="15">
        <v>20</v>
      </c>
      <c r="B105" s="16" t="s">
        <v>906</v>
      </c>
      <c r="C105" s="16" t="s">
        <v>1006</v>
      </c>
      <c r="D105" s="123">
        <v>267550</v>
      </c>
      <c r="E105" s="18">
        <v>13.1</v>
      </c>
      <c r="F105" s="18">
        <f>A105*E105</f>
        <v>262</v>
      </c>
      <c r="G105" s="20"/>
    </row>
    <row r="106" spans="1:7" ht="31.2" x14ac:dyDescent="0.3">
      <c r="A106" s="21">
        <v>6</v>
      </c>
      <c r="B106" s="22" t="s">
        <v>906</v>
      </c>
      <c r="C106" s="22" t="s">
        <v>1007</v>
      </c>
      <c r="D106" s="58"/>
      <c r="E106" s="24">
        <v>104.52</v>
      </c>
      <c r="F106" s="24">
        <f t="shared" ref="F106:F119" si="3">A106*E106</f>
        <v>627.12</v>
      </c>
      <c r="G106" s="20"/>
    </row>
    <row r="107" spans="1:7" ht="15.6" x14ac:dyDescent="0.3">
      <c r="A107" s="21">
        <v>20</v>
      </c>
      <c r="B107" s="22" t="s">
        <v>906</v>
      </c>
      <c r="C107" s="22" t="s">
        <v>203</v>
      </c>
      <c r="D107" s="58" t="s">
        <v>163</v>
      </c>
      <c r="E107" s="24">
        <v>7.68</v>
      </c>
      <c r="F107" s="24">
        <f t="shared" si="3"/>
        <v>153.6</v>
      </c>
      <c r="G107" s="20"/>
    </row>
    <row r="108" spans="1:7" ht="15.6" x14ac:dyDescent="0.3">
      <c r="A108" s="21">
        <v>20</v>
      </c>
      <c r="B108" s="59" t="s">
        <v>906</v>
      </c>
      <c r="C108" s="59" t="s">
        <v>1008</v>
      </c>
      <c r="D108" s="58" t="s">
        <v>163</v>
      </c>
      <c r="E108" s="24">
        <v>5.27</v>
      </c>
      <c r="F108" s="24">
        <f t="shared" si="3"/>
        <v>105.39999999999999</v>
      </c>
      <c r="G108" s="26"/>
    </row>
    <row r="109" spans="1:7" ht="15.6" x14ac:dyDescent="0.3">
      <c r="A109" s="21">
        <v>10</v>
      </c>
      <c r="B109" s="59" t="s">
        <v>906</v>
      </c>
      <c r="C109" s="59" t="s">
        <v>458</v>
      </c>
      <c r="D109" s="58" t="s">
        <v>163</v>
      </c>
      <c r="E109" s="24">
        <v>12.69</v>
      </c>
      <c r="F109" s="24">
        <f t="shared" si="3"/>
        <v>126.89999999999999</v>
      </c>
      <c r="G109" s="26"/>
    </row>
    <row r="110" spans="1:7" ht="31.2" x14ac:dyDescent="0.3">
      <c r="A110" s="21">
        <v>9</v>
      </c>
      <c r="B110" s="59" t="s">
        <v>906</v>
      </c>
      <c r="C110" s="59" t="s">
        <v>1009</v>
      </c>
      <c r="D110" s="58"/>
      <c r="E110" s="24">
        <v>106.81</v>
      </c>
      <c r="F110" s="24">
        <f t="shared" si="3"/>
        <v>961.29</v>
      </c>
      <c r="G110" s="26"/>
    </row>
    <row r="111" spans="1:7" ht="15.6" x14ac:dyDescent="0.3">
      <c r="A111" s="21">
        <v>20</v>
      </c>
      <c r="B111" s="59" t="s">
        <v>906</v>
      </c>
      <c r="C111" s="59" t="s">
        <v>1066</v>
      </c>
      <c r="D111" s="58" t="s">
        <v>163</v>
      </c>
      <c r="E111" s="24">
        <v>55.91</v>
      </c>
      <c r="F111" s="24">
        <f t="shared" si="3"/>
        <v>1118.1999999999998</v>
      </c>
      <c r="G111" s="26"/>
    </row>
    <row r="112" spans="1:7" ht="15.6" x14ac:dyDescent="0.3">
      <c r="A112" s="27"/>
      <c r="B112" s="59"/>
      <c r="C112" s="59"/>
      <c r="D112" s="58"/>
      <c r="E112" s="24"/>
      <c r="F112" s="24">
        <f t="shared" si="3"/>
        <v>0</v>
      </c>
      <c r="G112" s="26"/>
    </row>
    <row r="113" spans="1:7" ht="15.6" x14ac:dyDescent="0.3">
      <c r="A113" s="27"/>
      <c r="B113" s="59"/>
      <c r="C113" s="59"/>
      <c r="D113" s="65"/>
      <c r="E113" s="24"/>
      <c r="F113" s="24">
        <f t="shared" si="3"/>
        <v>0</v>
      </c>
      <c r="G113" s="26"/>
    </row>
    <row r="114" spans="1:7" ht="15.6" x14ac:dyDescent="0.3">
      <c r="A114" s="27"/>
      <c r="B114" s="22"/>
      <c r="C114" s="22"/>
      <c r="D114" s="23"/>
      <c r="E114" s="24"/>
      <c r="F114" s="24">
        <f t="shared" si="3"/>
        <v>0</v>
      </c>
      <c r="G114" s="26"/>
    </row>
    <row r="115" spans="1:7" ht="15.6" x14ac:dyDescent="0.3">
      <c r="A115" s="27"/>
      <c r="B115" s="22"/>
      <c r="C115" s="22"/>
      <c r="D115" s="23"/>
      <c r="E115" s="24"/>
      <c r="F115" s="24">
        <f t="shared" si="3"/>
        <v>0</v>
      </c>
      <c r="G115" s="26"/>
    </row>
    <row r="116" spans="1:7" ht="15.6" x14ac:dyDescent="0.3">
      <c r="A116" s="27"/>
      <c r="B116" s="22"/>
      <c r="C116" s="22"/>
      <c r="D116" s="23"/>
      <c r="E116" s="24"/>
      <c r="F116" s="24">
        <f t="shared" si="3"/>
        <v>0</v>
      </c>
      <c r="G116" s="26"/>
    </row>
    <row r="117" spans="1:7" ht="15.6" x14ac:dyDescent="0.3">
      <c r="A117" s="27"/>
      <c r="B117" s="22"/>
      <c r="C117" s="22"/>
      <c r="D117" s="23"/>
      <c r="E117" s="24"/>
      <c r="F117" s="24">
        <f t="shared" si="3"/>
        <v>0</v>
      </c>
      <c r="G117" s="26"/>
    </row>
    <row r="118" spans="1:7" ht="15.6" x14ac:dyDescent="0.3">
      <c r="A118" s="27"/>
      <c r="B118" s="22"/>
      <c r="C118" s="22"/>
      <c r="D118" s="23"/>
      <c r="E118" s="24"/>
      <c r="F118" s="24">
        <f t="shared" si="3"/>
        <v>0</v>
      </c>
      <c r="G118" s="26"/>
    </row>
    <row r="119" spans="1:7" ht="15.6" x14ac:dyDescent="0.3">
      <c r="A119" s="28"/>
      <c r="B119" s="29"/>
      <c r="C119" s="29"/>
      <c r="D119" s="30"/>
      <c r="E119" s="31"/>
      <c r="F119" s="31">
        <f t="shared" si="3"/>
        <v>0</v>
      </c>
      <c r="G119" s="33"/>
    </row>
    <row r="120" spans="1:7" ht="17.399999999999999" x14ac:dyDescent="0.3">
      <c r="A120" s="34"/>
      <c r="B120" s="35"/>
      <c r="C120" s="36" t="s">
        <v>17</v>
      </c>
      <c r="D120" s="36"/>
      <c r="E120" s="37"/>
      <c r="F120" s="38">
        <f>SUM(F105:F118)</f>
        <v>3354.51</v>
      </c>
      <c r="G120" s="39"/>
    </row>
    <row r="121" spans="1:7" ht="17.399999999999999" x14ac:dyDescent="0.3">
      <c r="A121" s="40"/>
      <c r="B121" s="41"/>
      <c r="C121" s="42" t="s">
        <v>18</v>
      </c>
      <c r="D121" s="42"/>
      <c r="E121" s="43"/>
      <c r="F121" s="44">
        <f>F120*0.16</f>
        <v>536.72160000000008</v>
      </c>
      <c r="G121" s="45"/>
    </row>
    <row r="122" spans="1:7" ht="17.399999999999999" x14ac:dyDescent="0.3">
      <c r="A122" s="40"/>
      <c r="B122" s="41"/>
      <c r="C122" s="46" t="s">
        <v>19</v>
      </c>
      <c r="D122" s="46"/>
      <c r="E122" s="47"/>
      <c r="F122" s="48">
        <f>F120+F121</f>
        <v>3891.2316000000001</v>
      </c>
      <c r="G122" s="49"/>
    </row>
    <row r="123" spans="1:7" ht="15.6" x14ac:dyDescent="0.3">
      <c r="A123" s="50" t="s">
        <v>20</v>
      </c>
      <c r="B123" s="51"/>
      <c r="C123" s="51" t="s">
        <v>21</v>
      </c>
      <c r="D123" s="51"/>
      <c r="E123" s="51" t="s">
        <v>22</v>
      </c>
      <c r="F123" s="51"/>
      <c r="G123" s="52"/>
    </row>
    <row r="124" spans="1:7" ht="15.6" x14ac:dyDescent="0.3">
      <c r="A124" s="63" t="s">
        <v>614</v>
      </c>
      <c r="B124" s="53"/>
      <c r="C124" s="53" t="s">
        <v>23</v>
      </c>
      <c r="D124" s="53"/>
      <c r="E124" s="53" t="s">
        <v>653</v>
      </c>
      <c r="F124" s="53"/>
      <c r="G124" s="54"/>
    </row>
    <row r="127" spans="1:7" ht="24.6" x14ac:dyDescent="0.3">
      <c r="A127" s="355" t="s">
        <v>0</v>
      </c>
      <c r="B127" s="356"/>
      <c r="C127" s="357"/>
      <c r="D127" s="364" t="s">
        <v>1</v>
      </c>
      <c r="E127" s="365"/>
      <c r="F127" s="365"/>
      <c r="G127" s="366"/>
    </row>
    <row r="128" spans="1:7" ht="21" x14ac:dyDescent="0.4">
      <c r="A128" s="358"/>
      <c r="B128" s="359"/>
      <c r="C128" s="360"/>
      <c r="D128" s="3" t="s">
        <v>2</v>
      </c>
      <c r="E128" s="367" t="s">
        <v>1055</v>
      </c>
      <c r="F128" s="368"/>
      <c r="G128" s="4"/>
    </row>
    <row r="129" spans="1:7" ht="21" x14ac:dyDescent="0.4">
      <c r="A129" s="358"/>
      <c r="B129" s="359"/>
      <c r="C129" s="360"/>
      <c r="D129" s="3" t="s">
        <v>4</v>
      </c>
      <c r="E129" s="369">
        <v>19</v>
      </c>
      <c r="F129" s="368"/>
      <c r="G129" s="4"/>
    </row>
    <row r="130" spans="1:7" ht="30" x14ac:dyDescent="0.3">
      <c r="A130" s="361"/>
      <c r="B130" s="362"/>
      <c r="C130" s="363"/>
      <c r="D130" s="6" t="s">
        <v>5</v>
      </c>
      <c r="E130" s="370" t="s">
        <v>1059</v>
      </c>
      <c r="F130" s="370"/>
      <c r="G130" s="7"/>
    </row>
    <row r="131" spans="1:7" ht="20.399999999999999" x14ac:dyDescent="0.35">
      <c r="A131" s="8" t="s">
        <v>6</v>
      </c>
      <c r="B131" s="9" t="s">
        <v>653</v>
      </c>
      <c r="C131" s="10"/>
      <c r="D131" s="10"/>
      <c r="E131" s="10"/>
      <c r="F131" s="10"/>
      <c r="G131" s="11"/>
    </row>
    <row r="132" spans="1:7" ht="20.399999999999999" x14ac:dyDescent="0.35">
      <c r="A132" s="8" t="s">
        <v>7</v>
      </c>
      <c r="B132" s="12"/>
      <c r="C132" s="13"/>
      <c r="D132" s="13"/>
      <c r="E132" s="13"/>
      <c r="F132" s="13"/>
      <c r="G132" s="14"/>
    </row>
    <row r="133" spans="1:7" ht="20.399999999999999" x14ac:dyDescent="0.35">
      <c r="A133" s="8" t="s">
        <v>8</v>
      </c>
      <c r="B133" s="376" t="s">
        <v>1049</v>
      </c>
      <c r="C133" s="377"/>
      <c r="D133" s="377"/>
      <c r="E133" s="377"/>
      <c r="F133" s="377"/>
      <c r="G133" s="378"/>
    </row>
    <row r="134" spans="1:7" ht="20.399999999999999" x14ac:dyDescent="0.35">
      <c r="A134" s="8" t="s">
        <v>9</v>
      </c>
      <c r="B134" s="12" t="s">
        <v>608</v>
      </c>
      <c r="C134" s="13"/>
      <c r="D134" s="13"/>
      <c r="E134" s="13"/>
      <c r="F134" s="13"/>
      <c r="G134" s="14"/>
    </row>
    <row r="135" spans="1:7" ht="15" x14ac:dyDescent="0.3">
      <c r="A135" s="57" t="s">
        <v>10</v>
      </c>
      <c r="B135" s="57" t="s">
        <v>11</v>
      </c>
      <c r="C135" s="57" t="s">
        <v>12</v>
      </c>
      <c r="D135" s="57" t="s">
        <v>13</v>
      </c>
      <c r="E135" s="57" t="s">
        <v>14</v>
      </c>
      <c r="F135" s="57" t="s">
        <v>15</v>
      </c>
      <c r="G135" s="57" t="s">
        <v>16</v>
      </c>
    </row>
    <row r="136" spans="1:7" ht="15.6" x14ac:dyDescent="0.3">
      <c r="A136" s="15"/>
      <c r="B136" s="16"/>
      <c r="C136" s="16"/>
      <c r="D136" s="123"/>
      <c r="E136" s="18"/>
      <c r="F136" s="18">
        <f t="shared" ref="F136:F150" si="4">A136*E136</f>
        <v>0</v>
      </c>
      <c r="G136" s="20"/>
    </row>
    <row r="137" spans="1:7" ht="15.6" x14ac:dyDescent="0.3">
      <c r="A137" s="21"/>
      <c r="B137" s="22"/>
      <c r="C137" s="22"/>
      <c r="D137" s="58"/>
      <c r="E137" s="24"/>
      <c r="F137" s="24">
        <f t="shared" si="4"/>
        <v>0</v>
      </c>
      <c r="G137" s="20"/>
    </row>
    <row r="138" spans="1:7" ht="31.2" x14ac:dyDescent="0.3">
      <c r="A138" s="21">
        <v>12</v>
      </c>
      <c r="B138" s="22" t="s">
        <v>868</v>
      </c>
      <c r="C138" s="22" t="s">
        <v>869</v>
      </c>
      <c r="D138" s="58" t="s">
        <v>870</v>
      </c>
      <c r="E138" s="24">
        <v>96.82</v>
      </c>
      <c r="F138" s="24">
        <f t="shared" si="4"/>
        <v>1161.8399999999999</v>
      </c>
      <c r="G138" s="20"/>
    </row>
    <row r="139" spans="1:7" ht="15.6" x14ac:dyDescent="0.3">
      <c r="A139" s="21">
        <v>15</v>
      </c>
      <c r="B139" s="59" t="s">
        <v>868</v>
      </c>
      <c r="C139" s="59" t="s">
        <v>871</v>
      </c>
      <c r="D139" s="58" t="s">
        <v>872</v>
      </c>
      <c r="E139" s="24">
        <v>219.26</v>
      </c>
      <c r="F139" s="24">
        <f t="shared" si="4"/>
        <v>3288.8999999999996</v>
      </c>
      <c r="G139" s="26"/>
    </row>
    <row r="140" spans="1:7" ht="15.6" x14ac:dyDescent="0.3">
      <c r="A140" s="21">
        <v>10</v>
      </c>
      <c r="B140" s="59" t="s">
        <v>30</v>
      </c>
      <c r="C140" s="59" t="s">
        <v>873</v>
      </c>
      <c r="D140" s="58" t="s">
        <v>874</v>
      </c>
      <c r="E140" s="24">
        <v>71.25</v>
      </c>
      <c r="F140" s="24">
        <f>A140*E140</f>
        <v>712.5</v>
      </c>
      <c r="G140" s="26"/>
    </row>
    <row r="141" spans="1:7" ht="31.2" x14ac:dyDescent="0.3">
      <c r="A141" s="21">
        <v>10</v>
      </c>
      <c r="B141" s="59" t="s">
        <v>868</v>
      </c>
      <c r="C141" s="59" t="s">
        <v>1057</v>
      </c>
      <c r="D141" s="58" t="s">
        <v>1058</v>
      </c>
      <c r="E141" s="24">
        <v>226.54</v>
      </c>
      <c r="F141" s="24">
        <f>A141*E141</f>
        <v>2265.4</v>
      </c>
      <c r="G141" s="26"/>
    </row>
    <row r="142" spans="1:7" ht="15.6" x14ac:dyDescent="0.3">
      <c r="A142" s="21"/>
      <c r="B142" s="59"/>
      <c r="C142" s="59"/>
      <c r="D142" s="58"/>
      <c r="E142" s="24"/>
      <c r="F142" s="24">
        <f t="shared" si="4"/>
        <v>0</v>
      </c>
      <c r="G142" s="26"/>
    </row>
    <row r="143" spans="1:7" ht="15.6" x14ac:dyDescent="0.3">
      <c r="A143" s="27"/>
      <c r="B143" s="59"/>
      <c r="C143" s="59"/>
      <c r="D143" s="58"/>
      <c r="E143" s="24"/>
      <c r="F143" s="24">
        <f t="shared" si="4"/>
        <v>0</v>
      </c>
      <c r="G143" s="26"/>
    </row>
    <row r="144" spans="1:7" ht="15.6" x14ac:dyDescent="0.3">
      <c r="A144" s="27"/>
      <c r="B144" s="59"/>
      <c r="C144" s="59"/>
      <c r="D144" s="65"/>
      <c r="E144" s="24"/>
      <c r="F144" s="24">
        <f t="shared" si="4"/>
        <v>0</v>
      </c>
      <c r="G144" s="26"/>
    </row>
    <row r="145" spans="1:7" ht="15.6" x14ac:dyDescent="0.3">
      <c r="A145" s="27"/>
      <c r="B145" s="22"/>
      <c r="C145" s="22"/>
      <c r="D145" s="23"/>
      <c r="E145" s="24"/>
      <c r="F145" s="24">
        <f t="shared" si="4"/>
        <v>0</v>
      </c>
      <c r="G145" s="26"/>
    </row>
    <row r="146" spans="1:7" ht="15.6" x14ac:dyDescent="0.3">
      <c r="A146" s="27"/>
      <c r="B146" s="22"/>
      <c r="C146" s="22"/>
      <c r="D146" s="23"/>
      <c r="E146" s="24"/>
      <c r="F146" s="24">
        <f t="shared" si="4"/>
        <v>0</v>
      </c>
      <c r="G146" s="26"/>
    </row>
    <row r="147" spans="1:7" ht="15.6" x14ac:dyDescent="0.3">
      <c r="A147" s="27"/>
      <c r="B147" s="22"/>
      <c r="C147" s="22"/>
      <c r="D147" s="23"/>
      <c r="E147" s="24"/>
      <c r="F147" s="24">
        <f t="shared" si="4"/>
        <v>0</v>
      </c>
      <c r="G147" s="26"/>
    </row>
    <row r="148" spans="1:7" ht="15.6" x14ac:dyDescent="0.3">
      <c r="A148" s="27"/>
      <c r="B148" s="22"/>
      <c r="C148" s="22"/>
      <c r="D148" s="23"/>
      <c r="E148" s="24"/>
      <c r="F148" s="24">
        <f t="shared" si="4"/>
        <v>0</v>
      </c>
      <c r="G148" s="26"/>
    </row>
    <row r="149" spans="1:7" ht="15.6" x14ac:dyDescent="0.3">
      <c r="A149" s="27"/>
      <c r="B149" s="22"/>
      <c r="C149" s="22"/>
      <c r="D149" s="23"/>
      <c r="E149" s="24"/>
      <c r="F149" s="24">
        <f t="shared" si="4"/>
        <v>0</v>
      </c>
      <c r="G149" s="26"/>
    </row>
    <row r="150" spans="1:7" ht="15.6" x14ac:dyDescent="0.3">
      <c r="A150" s="28"/>
      <c r="B150" s="29"/>
      <c r="C150" s="29"/>
      <c r="D150" s="30"/>
      <c r="E150" s="31"/>
      <c r="F150" s="31">
        <f t="shared" si="4"/>
        <v>0</v>
      </c>
      <c r="G150" s="33"/>
    </row>
    <row r="151" spans="1:7" ht="17.399999999999999" x14ac:dyDescent="0.3">
      <c r="A151" s="34"/>
      <c r="B151" s="35"/>
      <c r="C151" s="36" t="s">
        <v>17</v>
      </c>
      <c r="D151" s="36"/>
      <c r="E151" s="37"/>
      <c r="F151" s="38">
        <f>SUM(F136:F149)</f>
        <v>7428.6399999999994</v>
      </c>
      <c r="G151" s="39"/>
    </row>
    <row r="152" spans="1:7" ht="17.399999999999999" x14ac:dyDescent="0.3">
      <c r="A152" s="40"/>
      <c r="B152" s="41"/>
      <c r="C152" s="42" t="s">
        <v>18</v>
      </c>
      <c r="D152" s="42"/>
      <c r="E152" s="43"/>
      <c r="F152" s="44">
        <f>F151*0.16</f>
        <v>1188.5824</v>
      </c>
      <c r="G152" s="45"/>
    </row>
    <row r="153" spans="1:7" ht="17.399999999999999" x14ac:dyDescent="0.3">
      <c r="A153" s="40"/>
      <c r="B153" s="41"/>
      <c r="C153" s="46" t="s">
        <v>19</v>
      </c>
      <c r="D153" s="46"/>
      <c r="E153" s="47"/>
      <c r="F153" s="48">
        <f>F151+F152</f>
        <v>8617.2223999999987</v>
      </c>
      <c r="G153" s="49"/>
    </row>
    <row r="154" spans="1:7" ht="15.6" x14ac:dyDescent="0.3">
      <c r="A154" s="50" t="s">
        <v>20</v>
      </c>
      <c r="B154" s="51"/>
      <c r="C154" s="51" t="s">
        <v>21</v>
      </c>
      <c r="D154" s="51"/>
      <c r="E154" s="51" t="s">
        <v>22</v>
      </c>
      <c r="F154" s="51"/>
      <c r="G154" s="52"/>
    </row>
    <row r="155" spans="1:7" ht="15.6" x14ac:dyDescent="0.3">
      <c r="A155" s="63" t="s">
        <v>614</v>
      </c>
      <c r="B155" s="53"/>
      <c r="C155" s="53" t="s">
        <v>23</v>
      </c>
      <c r="D155" s="53"/>
      <c r="E155" s="53" t="s">
        <v>653</v>
      </c>
      <c r="F155" s="53"/>
      <c r="G155" s="54"/>
    </row>
    <row r="158" spans="1:7" ht="21" x14ac:dyDescent="0.4">
      <c r="A158" s="1"/>
      <c r="B158" s="382" t="s">
        <v>0</v>
      </c>
      <c r="C158" s="383"/>
      <c r="D158" s="388" t="s">
        <v>1</v>
      </c>
      <c r="E158" s="389"/>
      <c r="F158" s="389"/>
      <c r="G158" s="390"/>
    </row>
    <row r="159" spans="1:7" ht="21" x14ac:dyDescent="0.4">
      <c r="A159" s="2"/>
      <c r="B159" s="384"/>
      <c r="C159" s="385"/>
      <c r="D159" s="391" t="s">
        <v>2</v>
      </c>
      <c r="E159" s="392"/>
      <c r="F159" s="368" t="s">
        <v>1060</v>
      </c>
      <c r="G159" s="393"/>
    </row>
    <row r="160" spans="1:7" ht="21" x14ac:dyDescent="0.4">
      <c r="A160" s="2"/>
      <c r="B160" s="384"/>
      <c r="C160" s="385"/>
      <c r="D160" s="204" t="s">
        <v>419</v>
      </c>
      <c r="E160" s="205"/>
      <c r="F160" s="195">
        <v>19</v>
      </c>
      <c r="G160" s="4"/>
    </row>
    <row r="161" spans="1:7" ht="21" x14ac:dyDescent="0.4">
      <c r="A161" s="5"/>
      <c r="B161" s="386"/>
      <c r="C161" s="387"/>
      <c r="D161" s="394" t="s">
        <v>5</v>
      </c>
      <c r="E161" s="395"/>
      <c r="F161" s="396" t="s">
        <v>1061</v>
      </c>
      <c r="G161" s="397"/>
    </row>
    <row r="162" spans="1:7" ht="20.399999999999999" x14ac:dyDescent="0.35">
      <c r="A162" s="8" t="s">
        <v>6</v>
      </c>
      <c r="B162" s="9" t="s">
        <v>663</v>
      </c>
      <c r="C162" s="10"/>
      <c r="D162" s="10"/>
      <c r="E162" s="374" t="s">
        <v>495</v>
      </c>
      <c r="F162" s="374"/>
      <c r="G162" s="375"/>
    </row>
    <row r="163" spans="1:7" ht="20.399999999999999" x14ac:dyDescent="0.35">
      <c r="A163" s="8" t="s">
        <v>7</v>
      </c>
      <c r="B163" s="376"/>
      <c r="C163" s="377"/>
      <c r="D163" s="377"/>
      <c r="E163" s="377"/>
      <c r="F163" s="377"/>
      <c r="G163" s="378"/>
    </row>
    <row r="164" spans="1:7" ht="20.399999999999999" x14ac:dyDescent="0.35">
      <c r="A164" s="8" t="s">
        <v>8</v>
      </c>
      <c r="B164" s="376" t="s">
        <v>972</v>
      </c>
      <c r="C164" s="377"/>
      <c r="D164" s="377"/>
      <c r="E164" s="377"/>
      <c r="F164" s="377"/>
      <c r="G164" s="378"/>
    </row>
    <row r="165" spans="1:7" ht="20.399999999999999" x14ac:dyDescent="0.35">
      <c r="A165" s="8" t="s">
        <v>9</v>
      </c>
      <c r="B165" s="376" t="s">
        <v>83</v>
      </c>
      <c r="C165" s="377"/>
      <c r="D165" s="377"/>
      <c r="E165" s="377"/>
      <c r="F165" s="377"/>
      <c r="G165" s="378"/>
    </row>
    <row r="166" spans="1:7" ht="15" x14ac:dyDescent="0.3">
      <c r="A166" s="57" t="s">
        <v>10</v>
      </c>
      <c r="B166" s="57" t="s">
        <v>11</v>
      </c>
      <c r="C166" s="57" t="s">
        <v>12</v>
      </c>
      <c r="D166" s="57" t="s">
        <v>13</v>
      </c>
      <c r="E166" s="57" t="s">
        <v>14</v>
      </c>
      <c r="F166" s="57" t="s">
        <v>15</v>
      </c>
      <c r="G166" s="57" t="s">
        <v>16</v>
      </c>
    </row>
    <row r="167" spans="1:7" ht="15.6" x14ac:dyDescent="0.3">
      <c r="A167" s="20"/>
      <c r="B167" s="20"/>
      <c r="C167" s="241"/>
      <c r="D167" s="61"/>
      <c r="E167" s="167"/>
      <c r="F167" s="167">
        <f t="shared" ref="F167:F179" si="5">A167*E167</f>
        <v>0</v>
      </c>
      <c r="G167" s="26"/>
    </row>
    <row r="168" spans="1:7" ht="15.6" x14ac:dyDescent="0.3">
      <c r="A168" s="20">
        <v>75</v>
      </c>
      <c r="B168" s="20" t="s">
        <v>222</v>
      </c>
      <c r="C168" s="241" t="s">
        <v>1062</v>
      </c>
      <c r="D168" s="61"/>
      <c r="E168" s="167">
        <v>109.8</v>
      </c>
      <c r="F168" s="167">
        <f t="shared" si="5"/>
        <v>8235</v>
      </c>
      <c r="G168" s="26"/>
    </row>
    <row r="169" spans="1:7" x14ac:dyDescent="0.3">
      <c r="A169" s="20"/>
      <c r="B169" s="20"/>
      <c r="C169" s="241"/>
      <c r="D169" s="20"/>
      <c r="E169" s="167"/>
      <c r="F169" s="167">
        <f t="shared" si="5"/>
        <v>0</v>
      </c>
      <c r="G169" s="26"/>
    </row>
    <row r="170" spans="1:7" x14ac:dyDescent="0.3">
      <c r="A170" s="20"/>
      <c r="B170" s="20"/>
      <c r="C170" s="241"/>
      <c r="D170" s="26"/>
      <c r="E170" s="167"/>
      <c r="F170" s="167">
        <f t="shared" si="5"/>
        <v>0</v>
      </c>
      <c r="G170" s="26"/>
    </row>
    <row r="171" spans="1:7" ht="15.6" x14ac:dyDescent="0.3">
      <c r="A171" s="20"/>
      <c r="B171" s="20"/>
      <c r="C171" s="241"/>
      <c r="D171" s="170"/>
      <c r="E171" s="167"/>
      <c r="F171" s="167">
        <f t="shared" si="5"/>
        <v>0</v>
      </c>
      <c r="G171" s="26"/>
    </row>
    <row r="172" spans="1:7" x14ac:dyDescent="0.3">
      <c r="A172" s="20"/>
      <c r="B172" s="20"/>
      <c r="C172" s="241"/>
      <c r="D172" s="26"/>
      <c r="E172" s="167"/>
      <c r="F172" s="167">
        <f t="shared" si="5"/>
        <v>0</v>
      </c>
      <c r="G172" s="26"/>
    </row>
    <row r="173" spans="1:7" x14ac:dyDescent="0.3">
      <c r="A173" s="20"/>
      <c r="B173" s="20"/>
      <c r="C173" s="241"/>
      <c r="D173" s="26"/>
      <c r="E173" s="167"/>
      <c r="F173" s="167">
        <f t="shared" si="5"/>
        <v>0</v>
      </c>
      <c r="G173" s="26"/>
    </row>
    <row r="174" spans="1:7" x14ac:dyDescent="0.3">
      <c r="A174" s="20"/>
      <c r="B174" s="20"/>
      <c r="C174" s="241"/>
      <c r="D174" s="26"/>
      <c r="E174" s="167"/>
      <c r="F174" s="167">
        <f t="shared" si="5"/>
        <v>0</v>
      </c>
      <c r="G174" s="26"/>
    </row>
    <row r="175" spans="1:7" x14ac:dyDescent="0.3">
      <c r="A175" s="20"/>
      <c r="B175" s="20"/>
      <c r="C175" s="241"/>
      <c r="D175" s="26"/>
      <c r="E175" s="167"/>
      <c r="F175" s="167">
        <f t="shared" si="5"/>
        <v>0</v>
      </c>
      <c r="G175" s="26"/>
    </row>
    <row r="176" spans="1:7" x14ac:dyDescent="0.3">
      <c r="A176" s="20"/>
      <c r="B176" s="20"/>
      <c r="C176" s="241"/>
      <c r="D176" s="26"/>
      <c r="E176" s="167"/>
      <c r="F176" s="167">
        <f t="shared" si="5"/>
        <v>0</v>
      </c>
      <c r="G176" s="26"/>
    </row>
    <row r="177" spans="1:7" x14ac:dyDescent="0.3">
      <c r="A177" s="20"/>
      <c r="B177" s="20"/>
      <c r="C177" s="142"/>
      <c r="D177" s="26"/>
      <c r="E177" s="167"/>
      <c r="F177" s="167">
        <f t="shared" si="5"/>
        <v>0</v>
      </c>
      <c r="G177" s="26"/>
    </row>
    <row r="178" spans="1:7" x14ac:dyDescent="0.3">
      <c r="A178" s="20"/>
      <c r="B178" s="20"/>
      <c r="C178" s="20"/>
      <c r="D178" s="26"/>
      <c r="E178" s="167"/>
      <c r="F178" s="167">
        <f t="shared" si="5"/>
        <v>0</v>
      </c>
      <c r="G178" s="26"/>
    </row>
    <row r="179" spans="1:7" x14ac:dyDescent="0.3">
      <c r="A179" s="207"/>
      <c r="B179" s="207"/>
      <c r="C179" s="207"/>
      <c r="D179" s="33"/>
      <c r="E179" s="173"/>
      <c r="F179" s="173">
        <f t="shared" si="5"/>
        <v>0</v>
      </c>
      <c r="G179" s="33"/>
    </row>
    <row r="180" spans="1:7" ht="15.6" x14ac:dyDescent="0.3">
      <c r="A180" s="174"/>
      <c r="B180" s="175"/>
      <c r="C180" s="208" t="s">
        <v>17</v>
      </c>
      <c r="D180" s="35"/>
      <c r="E180" s="209"/>
      <c r="F180" s="209">
        <f>SUM(F167:F178)</f>
        <v>8235</v>
      </c>
      <c r="G180" s="178"/>
    </row>
    <row r="181" spans="1:7" ht="15.6" x14ac:dyDescent="0.3">
      <c r="A181" s="179"/>
      <c r="B181" s="55"/>
      <c r="C181" s="210" t="s">
        <v>18</v>
      </c>
      <c r="D181" s="41"/>
      <c r="E181" s="211"/>
      <c r="F181" s="211">
        <f>F180*0.16</f>
        <v>1317.6000000000001</v>
      </c>
      <c r="G181" s="182"/>
    </row>
    <row r="182" spans="1:7" ht="15.6" x14ac:dyDescent="0.3">
      <c r="A182" s="179"/>
      <c r="B182" s="55"/>
      <c r="C182" s="212" t="s">
        <v>19</v>
      </c>
      <c r="D182" s="213"/>
      <c r="E182" s="214"/>
      <c r="F182" s="214">
        <f>F180+F181</f>
        <v>9552.6</v>
      </c>
      <c r="G182" s="187"/>
    </row>
    <row r="183" spans="1:7" x14ac:dyDescent="0.3">
      <c r="A183" s="379" t="s">
        <v>20</v>
      </c>
      <c r="B183" s="380"/>
      <c r="C183" s="190" t="s">
        <v>21</v>
      </c>
      <c r="D183" s="190"/>
      <c r="E183" s="380" t="s">
        <v>22</v>
      </c>
      <c r="F183" s="380"/>
      <c r="G183" s="381"/>
    </row>
    <row r="184" spans="1:7" x14ac:dyDescent="0.3">
      <c r="A184" s="371" t="s">
        <v>614</v>
      </c>
      <c r="B184" s="372"/>
      <c r="C184" s="240" t="s">
        <v>23</v>
      </c>
      <c r="D184" s="193"/>
      <c r="E184" s="372" t="s">
        <v>921</v>
      </c>
      <c r="F184" s="372"/>
      <c r="G184" s="373"/>
    </row>
    <row r="188" spans="1:7" ht="24.6" x14ac:dyDescent="0.3">
      <c r="A188" s="355" t="s">
        <v>0</v>
      </c>
      <c r="B188" s="356"/>
      <c r="C188" s="357"/>
      <c r="D188" s="364" t="s">
        <v>1</v>
      </c>
      <c r="E188" s="365"/>
      <c r="F188" s="365"/>
      <c r="G188" s="366"/>
    </row>
    <row r="189" spans="1:7" ht="21" x14ac:dyDescent="0.4">
      <c r="A189" s="358"/>
      <c r="B189" s="359"/>
      <c r="C189" s="360"/>
      <c r="D189" s="3" t="s">
        <v>2</v>
      </c>
      <c r="E189" s="367" t="s">
        <v>1060</v>
      </c>
      <c r="F189" s="368"/>
      <c r="G189" s="4"/>
    </row>
    <row r="190" spans="1:7" ht="21" x14ac:dyDescent="0.4">
      <c r="A190" s="358"/>
      <c r="B190" s="359"/>
      <c r="C190" s="360"/>
      <c r="D190" s="3" t="s">
        <v>4</v>
      </c>
      <c r="E190" s="369">
        <v>19</v>
      </c>
      <c r="F190" s="368"/>
      <c r="G190" s="4"/>
    </row>
    <row r="191" spans="1:7" ht="30" x14ac:dyDescent="0.3">
      <c r="A191" s="361"/>
      <c r="B191" s="362"/>
      <c r="C191" s="363"/>
      <c r="D191" s="6" t="s">
        <v>5</v>
      </c>
      <c r="E191" s="370" t="s">
        <v>1064</v>
      </c>
      <c r="F191" s="370"/>
      <c r="G191" s="7"/>
    </row>
    <row r="192" spans="1:7" ht="20.399999999999999" x14ac:dyDescent="0.35">
      <c r="A192" s="8" t="s">
        <v>6</v>
      </c>
      <c r="B192" s="9" t="s">
        <v>921</v>
      </c>
      <c r="C192" s="10"/>
      <c r="D192" s="10"/>
      <c r="E192" s="346"/>
      <c r="F192" s="347"/>
      <c r="G192" s="348"/>
    </row>
    <row r="193" spans="1:7" ht="20.399999999999999" x14ac:dyDescent="0.35">
      <c r="A193" s="8" t="s">
        <v>7</v>
      </c>
      <c r="B193" s="12"/>
      <c r="C193" s="13"/>
      <c r="D193" s="13"/>
      <c r="E193" s="349"/>
      <c r="F193" s="350"/>
      <c r="G193" s="351"/>
    </row>
    <row r="194" spans="1:7" ht="20.399999999999999" x14ac:dyDescent="0.35">
      <c r="A194" s="8" t="s">
        <v>8</v>
      </c>
      <c r="B194" s="12" t="s">
        <v>29</v>
      </c>
      <c r="C194" s="13"/>
      <c r="D194" s="13"/>
      <c r="E194" s="352"/>
      <c r="F194" s="353"/>
      <c r="G194" s="354"/>
    </row>
    <row r="195" spans="1:7" ht="20.399999999999999" x14ac:dyDescent="0.35">
      <c r="A195" s="8" t="s">
        <v>9</v>
      </c>
      <c r="B195" s="12" t="s">
        <v>1070</v>
      </c>
      <c r="C195" s="13"/>
      <c r="D195" s="13"/>
      <c r="E195" s="13"/>
      <c r="F195" s="13"/>
      <c r="G195" s="14"/>
    </row>
    <row r="196" spans="1:7" ht="15" x14ac:dyDescent="0.3">
      <c r="A196" s="57" t="s">
        <v>10</v>
      </c>
      <c r="B196" s="57" t="s">
        <v>11</v>
      </c>
      <c r="C196" s="57" t="s">
        <v>12</v>
      </c>
      <c r="D196" s="57" t="s">
        <v>13</v>
      </c>
      <c r="E196" s="57" t="s">
        <v>14</v>
      </c>
      <c r="F196" s="57" t="s">
        <v>15</v>
      </c>
      <c r="G196" s="57" t="s">
        <v>16</v>
      </c>
    </row>
    <row r="197" spans="1:7" ht="31.2" x14ac:dyDescent="0.3">
      <c r="A197" s="15">
        <v>25</v>
      </c>
      <c r="B197" s="16" t="s">
        <v>340</v>
      </c>
      <c r="C197" s="16" t="s">
        <v>1063</v>
      </c>
      <c r="D197" s="123"/>
      <c r="E197" s="18">
        <v>204.48</v>
      </c>
      <c r="F197" s="18">
        <f>A197*E197</f>
        <v>5112</v>
      </c>
      <c r="G197" s="20"/>
    </row>
    <row r="198" spans="1:7" ht="15.6" x14ac:dyDescent="0.3">
      <c r="A198" s="21"/>
      <c r="B198" s="22"/>
      <c r="C198" s="22"/>
      <c r="D198" s="58"/>
      <c r="E198" s="24"/>
      <c r="F198" s="24">
        <f t="shared" ref="F198:F211" si="6">A198*E198</f>
        <v>0</v>
      </c>
      <c r="G198" s="20"/>
    </row>
    <row r="199" spans="1:7" ht="15.6" x14ac:dyDescent="0.3">
      <c r="A199" s="21"/>
      <c r="B199" s="22"/>
      <c r="C199" s="22"/>
      <c r="D199" s="58"/>
      <c r="E199" s="24"/>
      <c r="F199" s="24">
        <f t="shared" si="6"/>
        <v>0</v>
      </c>
      <c r="G199" s="20"/>
    </row>
    <row r="200" spans="1:7" ht="15.6" x14ac:dyDescent="0.3">
      <c r="A200" s="21"/>
      <c r="B200" s="59"/>
      <c r="C200" s="59"/>
      <c r="D200" s="58"/>
      <c r="E200" s="24"/>
      <c r="F200" s="24">
        <f t="shared" si="6"/>
        <v>0</v>
      </c>
      <c r="G200" s="26"/>
    </row>
    <row r="201" spans="1:7" ht="15.6" x14ac:dyDescent="0.3">
      <c r="A201" s="21"/>
      <c r="B201" s="59"/>
      <c r="C201" s="59"/>
      <c r="D201" s="58"/>
      <c r="E201" s="24"/>
      <c r="F201" s="24">
        <f t="shared" si="6"/>
        <v>0</v>
      </c>
      <c r="G201" s="26"/>
    </row>
    <row r="202" spans="1:7" ht="15.6" x14ac:dyDescent="0.3">
      <c r="A202" s="21"/>
      <c r="B202" s="59"/>
      <c r="C202" s="59"/>
      <c r="D202" s="58"/>
      <c r="E202" s="24"/>
      <c r="F202" s="24">
        <f t="shared" si="6"/>
        <v>0</v>
      </c>
      <c r="G202" s="26"/>
    </row>
    <row r="203" spans="1:7" ht="15.6" x14ac:dyDescent="0.3">
      <c r="A203" s="21"/>
      <c r="B203" s="59"/>
      <c r="C203" s="59"/>
      <c r="D203" s="58"/>
      <c r="E203" s="24"/>
      <c r="F203" s="24">
        <f t="shared" si="6"/>
        <v>0</v>
      </c>
      <c r="G203" s="26"/>
    </row>
    <row r="204" spans="1:7" ht="15.6" x14ac:dyDescent="0.3">
      <c r="A204" s="27"/>
      <c r="B204" s="59"/>
      <c r="C204" s="59"/>
      <c r="D204" s="58"/>
      <c r="E204" s="24"/>
      <c r="F204" s="24">
        <f t="shared" si="6"/>
        <v>0</v>
      </c>
      <c r="G204" s="26"/>
    </row>
    <row r="205" spans="1:7" ht="15.6" x14ac:dyDescent="0.3">
      <c r="A205" s="27"/>
      <c r="B205" s="59"/>
      <c r="C205" s="59"/>
      <c r="D205" s="65"/>
      <c r="E205" s="24"/>
      <c r="F205" s="24">
        <f t="shared" si="6"/>
        <v>0</v>
      </c>
      <c r="G205" s="26"/>
    </row>
    <row r="206" spans="1:7" ht="15.6" x14ac:dyDescent="0.3">
      <c r="A206" s="27"/>
      <c r="B206" s="22"/>
      <c r="C206" s="22"/>
      <c r="D206" s="23"/>
      <c r="E206" s="24"/>
      <c r="F206" s="24">
        <f t="shared" si="6"/>
        <v>0</v>
      </c>
      <c r="G206" s="26"/>
    </row>
    <row r="207" spans="1:7" ht="15.6" x14ac:dyDescent="0.3">
      <c r="A207" s="27"/>
      <c r="B207" s="22"/>
      <c r="C207" s="22"/>
      <c r="D207" s="23"/>
      <c r="E207" s="24"/>
      <c r="F207" s="24">
        <f t="shared" si="6"/>
        <v>0</v>
      </c>
      <c r="G207" s="26"/>
    </row>
    <row r="208" spans="1:7" ht="15.6" x14ac:dyDescent="0.3">
      <c r="A208" s="27"/>
      <c r="B208" s="22"/>
      <c r="C208" s="22"/>
      <c r="D208" s="23"/>
      <c r="E208" s="24"/>
      <c r="F208" s="24">
        <f t="shared" si="6"/>
        <v>0</v>
      </c>
      <c r="G208" s="26"/>
    </row>
    <row r="209" spans="1:7" ht="15.6" x14ac:dyDescent="0.3">
      <c r="A209" s="27"/>
      <c r="B209" s="22"/>
      <c r="C209" s="22"/>
      <c r="D209" s="23"/>
      <c r="E209" s="24"/>
      <c r="F209" s="24">
        <f t="shared" si="6"/>
        <v>0</v>
      </c>
      <c r="G209" s="26"/>
    </row>
    <row r="210" spans="1:7" ht="15.6" x14ac:dyDescent="0.3">
      <c r="A210" s="27"/>
      <c r="B210" s="22"/>
      <c r="C210" s="22"/>
      <c r="D210" s="23"/>
      <c r="E210" s="24"/>
      <c r="F210" s="24">
        <f t="shared" si="6"/>
        <v>0</v>
      </c>
      <c r="G210" s="26"/>
    </row>
    <row r="211" spans="1:7" ht="15.6" x14ac:dyDescent="0.3">
      <c r="A211" s="28"/>
      <c r="B211" s="29"/>
      <c r="C211" s="29"/>
      <c r="D211" s="30"/>
      <c r="E211" s="31"/>
      <c r="F211" s="31">
        <f t="shared" si="6"/>
        <v>0</v>
      </c>
      <c r="G211" s="33"/>
    </row>
    <row r="212" spans="1:7" ht="17.399999999999999" x14ac:dyDescent="0.3">
      <c r="A212" s="34"/>
      <c r="B212" s="35"/>
      <c r="C212" s="36" t="s">
        <v>17</v>
      </c>
      <c r="D212" s="36"/>
      <c r="E212" s="37"/>
      <c r="F212" s="38">
        <f>SUM(F197:F210)</f>
        <v>5112</v>
      </c>
      <c r="G212" s="39"/>
    </row>
    <row r="213" spans="1:7" ht="17.399999999999999" x14ac:dyDescent="0.3">
      <c r="A213" s="40"/>
      <c r="B213" s="41"/>
      <c r="C213" s="42" t="s">
        <v>18</v>
      </c>
      <c r="D213" s="42"/>
      <c r="E213" s="43"/>
      <c r="F213" s="44">
        <f>F212*0.16</f>
        <v>817.92000000000007</v>
      </c>
      <c r="G213" s="45"/>
    </row>
    <row r="214" spans="1:7" ht="17.399999999999999" x14ac:dyDescent="0.3">
      <c r="A214" s="40"/>
      <c r="B214" s="41"/>
      <c r="C214" s="46" t="s">
        <v>19</v>
      </c>
      <c r="D214" s="46"/>
      <c r="E214" s="47"/>
      <c r="F214" s="48">
        <f>F212+F213</f>
        <v>5929.92</v>
      </c>
      <c r="G214" s="49"/>
    </row>
    <row r="215" spans="1:7" ht="15.6" x14ac:dyDescent="0.3">
      <c r="A215" s="50" t="s">
        <v>20</v>
      </c>
      <c r="B215" s="51"/>
      <c r="C215" s="51" t="s">
        <v>21</v>
      </c>
      <c r="D215" s="51"/>
      <c r="E215" s="51" t="s">
        <v>22</v>
      </c>
      <c r="F215" s="51"/>
      <c r="G215" s="52"/>
    </row>
    <row r="216" spans="1:7" ht="15.6" x14ac:dyDescent="0.3">
      <c r="A216" s="63" t="s">
        <v>614</v>
      </c>
      <c r="B216" s="53"/>
      <c r="C216" s="53" t="s">
        <v>23</v>
      </c>
      <c r="D216" s="53"/>
      <c r="E216" s="53" t="s">
        <v>921</v>
      </c>
      <c r="F216" s="53"/>
      <c r="G216" s="54"/>
    </row>
    <row r="219" spans="1:7" ht="21" x14ac:dyDescent="0.4">
      <c r="A219" s="1"/>
      <c r="B219" s="382" t="s">
        <v>0</v>
      </c>
      <c r="C219" s="383"/>
      <c r="D219" s="388" t="s">
        <v>1</v>
      </c>
      <c r="E219" s="389"/>
      <c r="F219" s="389"/>
      <c r="G219" s="390"/>
    </row>
    <row r="220" spans="1:7" ht="21" x14ac:dyDescent="0.4">
      <c r="A220" s="2"/>
      <c r="B220" s="384"/>
      <c r="C220" s="385"/>
      <c r="D220" s="3" t="s">
        <v>2</v>
      </c>
      <c r="E220" s="155"/>
      <c r="F220" s="154" t="s">
        <v>1060</v>
      </c>
      <c r="G220" s="4"/>
    </row>
    <row r="221" spans="1:7" ht="21" x14ac:dyDescent="0.4">
      <c r="A221" s="2"/>
      <c r="B221" s="384"/>
      <c r="C221" s="385"/>
      <c r="D221" s="3" t="s">
        <v>419</v>
      </c>
      <c r="E221" s="154"/>
      <c r="F221" s="195">
        <v>19</v>
      </c>
      <c r="G221" s="4"/>
    </row>
    <row r="222" spans="1:7" ht="21" x14ac:dyDescent="0.4">
      <c r="A222" s="5"/>
      <c r="B222" s="386"/>
      <c r="C222" s="387"/>
      <c r="D222" s="156" t="s">
        <v>5</v>
      </c>
      <c r="E222" s="370" t="s">
        <v>1069</v>
      </c>
      <c r="F222" s="370" t="s">
        <v>991</v>
      </c>
      <c r="G222" s="230"/>
    </row>
    <row r="223" spans="1:7" ht="20.399999999999999" x14ac:dyDescent="0.35">
      <c r="A223" s="8" t="s">
        <v>6</v>
      </c>
      <c r="B223" s="376" t="s">
        <v>663</v>
      </c>
      <c r="C223" s="377"/>
      <c r="D223" s="377"/>
      <c r="E223" s="377"/>
      <c r="F223" s="377"/>
      <c r="G223" s="11"/>
    </row>
    <row r="224" spans="1:7" ht="20.399999999999999" x14ac:dyDescent="0.35">
      <c r="A224" s="8" t="s">
        <v>7</v>
      </c>
      <c r="B224" s="158"/>
      <c r="C224" s="159"/>
      <c r="D224" s="159"/>
      <c r="E224" s="159" t="s">
        <v>511</v>
      </c>
      <c r="F224" s="159"/>
      <c r="G224" s="160"/>
    </row>
    <row r="225" spans="1:7" ht="20.399999999999999" x14ac:dyDescent="0.35">
      <c r="A225" s="8" t="s">
        <v>8</v>
      </c>
      <c r="B225" s="12" t="s">
        <v>29</v>
      </c>
      <c r="C225" s="13"/>
      <c r="D225" s="13"/>
      <c r="E225" s="13"/>
      <c r="F225" s="13"/>
      <c r="G225" s="14"/>
    </row>
    <row r="226" spans="1:7" ht="20.399999999999999" x14ac:dyDescent="0.35">
      <c r="A226" s="8" t="s">
        <v>9</v>
      </c>
      <c r="B226" s="12" t="s">
        <v>326</v>
      </c>
      <c r="C226" s="13"/>
      <c r="D226" s="13"/>
      <c r="E226" s="161"/>
      <c r="F226" s="161"/>
      <c r="G226" s="162"/>
    </row>
    <row r="227" spans="1:7" ht="15" x14ac:dyDescent="0.3">
      <c r="A227" s="57" t="s">
        <v>10</v>
      </c>
      <c r="B227" s="57" t="s">
        <v>11</v>
      </c>
      <c r="C227" s="57" t="s">
        <v>12</v>
      </c>
      <c r="D227" s="57" t="s">
        <v>13</v>
      </c>
      <c r="E227" s="57" t="s">
        <v>14</v>
      </c>
      <c r="F227" s="57" t="s">
        <v>15</v>
      </c>
      <c r="G227" s="57" t="s">
        <v>16</v>
      </c>
    </row>
    <row r="228" spans="1:7" ht="15.6" x14ac:dyDescent="0.3">
      <c r="A228" s="147"/>
      <c r="B228" s="147"/>
      <c r="C228" s="164"/>
      <c r="D228" s="60"/>
      <c r="E228" s="165"/>
      <c r="F228" s="165">
        <f t="shared" ref="F228:F241" si="7">A228*E228</f>
        <v>0</v>
      </c>
      <c r="G228" s="114"/>
    </row>
    <row r="229" spans="1:7" ht="27.6" x14ac:dyDescent="0.3">
      <c r="A229" s="20">
        <v>25</v>
      </c>
      <c r="B229" s="20" t="s">
        <v>222</v>
      </c>
      <c r="C229" s="166" t="s">
        <v>1068</v>
      </c>
      <c r="D229" s="61"/>
      <c r="E229" s="167">
        <v>68</v>
      </c>
      <c r="F229" s="167">
        <f t="shared" si="7"/>
        <v>1700</v>
      </c>
      <c r="G229" s="26"/>
    </row>
    <row r="230" spans="1:7" ht="55.2" x14ac:dyDescent="0.3">
      <c r="A230" s="20">
        <v>8</v>
      </c>
      <c r="B230" s="20" t="s">
        <v>340</v>
      </c>
      <c r="C230" s="166" t="s">
        <v>992</v>
      </c>
      <c r="D230" s="61"/>
      <c r="E230" s="168">
        <v>84.89</v>
      </c>
      <c r="F230" s="167">
        <f t="shared" si="7"/>
        <v>679.12</v>
      </c>
      <c r="G230" s="26"/>
    </row>
    <row r="231" spans="1:7" x14ac:dyDescent="0.3">
      <c r="A231" s="20"/>
      <c r="B231" s="20"/>
      <c r="C231" s="166"/>
      <c r="D231" s="20"/>
      <c r="E231" s="167"/>
      <c r="F231" s="167">
        <f t="shared" si="7"/>
        <v>0</v>
      </c>
      <c r="G231" s="26"/>
    </row>
    <row r="232" spans="1:7" ht="15.6" x14ac:dyDescent="0.3">
      <c r="A232" s="26"/>
      <c r="B232" s="26"/>
      <c r="C232" s="59"/>
      <c r="D232" s="26"/>
      <c r="E232" s="169"/>
      <c r="F232" s="167">
        <f t="shared" si="7"/>
        <v>0</v>
      </c>
      <c r="G232" s="26"/>
    </row>
    <row r="233" spans="1:7" ht="15.6" x14ac:dyDescent="0.3">
      <c r="A233" s="26"/>
      <c r="B233" s="26"/>
      <c r="C233" s="26"/>
      <c r="D233" s="170"/>
      <c r="E233" s="169"/>
      <c r="F233" s="167">
        <f t="shared" si="7"/>
        <v>0</v>
      </c>
      <c r="G233" s="26"/>
    </row>
    <row r="234" spans="1:7" x14ac:dyDescent="0.3">
      <c r="A234" s="26"/>
      <c r="B234" s="26"/>
      <c r="C234" s="26"/>
      <c r="D234" s="26"/>
      <c r="E234" s="169"/>
      <c r="F234" s="167">
        <f t="shared" si="7"/>
        <v>0</v>
      </c>
      <c r="G234" s="26"/>
    </row>
    <row r="235" spans="1:7" x14ac:dyDescent="0.3">
      <c r="A235" s="26"/>
      <c r="B235" s="26"/>
      <c r="C235" s="26"/>
      <c r="D235" s="26"/>
      <c r="E235" s="169"/>
      <c r="F235" s="167">
        <f t="shared" si="7"/>
        <v>0</v>
      </c>
      <c r="G235" s="26"/>
    </row>
    <row r="236" spans="1:7" ht="15.6" x14ac:dyDescent="0.3">
      <c r="A236" s="171"/>
      <c r="B236" s="26"/>
      <c r="C236" s="26"/>
      <c r="D236" s="26"/>
      <c r="E236" s="169"/>
      <c r="F236" s="167">
        <f t="shared" si="7"/>
        <v>0</v>
      </c>
      <c r="G236" s="26"/>
    </row>
    <row r="237" spans="1:7" ht="15.6" x14ac:dyDescent="0.3">
      <c r="A237" s="171"/>
      <c r="B237" s="26"/>
      <c r="C237" s="26"/>
      <c r="D237" s="26"/>
      <c r="E237" s="169"/>
      <c r="F237" s="167">
        <f t="shared" si="7"/>
        <v>0</v>
      </c>
      <c r="G237" s="26"/>
    </row>
    <row r="238" spans="1:7" ht="15.6" x14ac:dyDescent="0.3">
      <c r="A238" s="171"/>
      <c r="B238" s="26"/>
      <c r="C238" s="26"/>
      <c r="D238" s="26"/>
      <c r="E238" s="169"/>
      <c r="F238" s="167">
        <f t="shared" si="7"/>
        <v>0</v>
      </c>
      <c r="G238" s="26"/>
    </row>
    <row r="239" spans="1:7" ht="15.6" x14ac:dyDescent="0.3">
      <c r="A239" s="171"/>
      <c r="B239" s="26"/>
      <c r="C239" s="26"/>
      <c r="D239" s="26"/>
      <c r="E239" s="169"/>
      <c r="F239" s="167">
        <f t="shared" si="7"/>
        <v>0</v>
      </c>
      <c r="G239" s="26"/>
    </row>
    <row r="240" spans="1:7" ht="15.6" x14ac:dyDescent="0.3">
      <c r="A240" s="171"/>
      <c r="B240" s="26"/>
      <c r="C240" s="26"/>
      <c r="D240" s="26"/>
      <c r="E240" s="169"/>
      <c r="F240" s="167">
        <f t="shared" si="7"/>
        <v>0</v>
      </c>
      <c r="G240" s="26"/>
    </row>
    <row r="241" spans="1:7" x14ac:dyDescent="0.3">
      <c r="A241" s="33"/>
      <c r="B241" s="33"/>
      <c r="C241" s="33"/>
      <c r="D241" s="33"/>
      <c r="E241" s="172"/>
      <c r="F241" s="173">
        <f t="shared" si="7"/>
        <v>0</v>
      </c>
      <c r="G241" s="33"/>
    </row>
    <row r="242" spans="1:7" x14ac:dyDescent="0.3">
      <c r="A242" s="174"/>
      <c r="B242" s="175"/>
      <c r="C242" s="174" t="s">
        <v>17</v>
      </c>
      <c r="D242" s="175"/>
      <c r="E242" s="176"/>
      <c r="F242" s="176">
        <f>SUM(F228:F240)</f>
        <v>2379.12</v>
      </c>
      <c r="G242" s="178"/>
    </row>
    <row r="243" spans="1:7" x14ac:dyDescent="0.3">
      <c r="A243" s="179"/>
      <c r="B243" s="55"/>
      <c r="C243" s="179" t="s">
        <v>18</v>
      </c>
      <c r="D243" s="55"/>
      <c r="E243" s="180"/>
      <c r="F243" s="180">
        <f>F242*0.16</f>
        <v>380.6592</v>
      </c>
      <c r="G243" s="182"/>
    </row>
    <row r="244" spans="1:7" x14ac:dyDescent="0.3">
      <c r="A244" s="179"/>
      <c r="B244" s="55"/>
      <c r="C244" s="183" t="s">
        <v>19</v>
      </c>
      <c r="D244" s="184"/>
      <c r="E244" s="185"/>
      <c r="F244" s="185">
        <f>F242+F243</f>
        <v>2759.7791999999999</v>
      </c>
      <c r="G244" s="187"/>
    </row>
    <row r="245" spans="1:7" x14ac:dyDescent="0.3">
      <c r="A245" s="179"/>
      <c r="B245" s="55"/>
      <c r="C245" s="55"/>
      <c r="D245" s="55"/>
      <c r="E245" s="188"/>
      <c r="F245" s="188"/>
      <c r="G245" s="182"/>
    </row>
    <row r="246" spans="1:7" x14ac:dyDescent="0.3">
      <c r="A246" s="179"/>
      <c r="B246" s="55"/>
      <c r="C246" s="55"/>
      <c r="D246" s="55"/>
      <c r="E246" s="55"/>
      <c r="F246" s="55"/>
      <c r="G246" s="182"/>
    </row>
    <row r="247" spans="1:7" x14ac:dyDescent="0.3">
      <c r="A247" s="189" t="s">
        <v>20</v>
      </c>
      <c r="B247" s="190"/>
      <c r="C247" s="190" t="s">
        <v>21</v>
      </c>
      <c r="D247" s="190"/>
      <c r="E247" s="190" t="s">
        <v>22</v>
      </c>
      <c r="F247" s="190"/>
      <c r="G247" s="191"/>
    </row>
    <row r="248" spans="1:7" x14ac:dyDescent="0.3">
      <c r="A248" s="192" t="s">
        <v>614</v>
      </c>
      <c r="B248" s="193"/>
      <c r="C248" s="193" t="s">
        <v>23</v>
      </c>
      <c r="D248" s="193"/>
      <c r="E248" s="193" t="s">
        <v>921</v>
      </c>
      <c r="F248" s="193"/>
      <c r="G248" s="194"/>
    </row>
    <row r="251" spans="1:7" ht="24.6" x14ac:dyDescent="0.3">
      <c r="A251" s="355" t="s">
        <v>0</v>
      </c>
      <c r="B251" s="356"/>
      <c r="C251" s="357"/>
      <c r="D251" s="364" t="s">
        <v>1</v>
      </c>
      <c r="E251" s="365"/>
      <c r="F251" s="365"/>
      <c r="G251" s="366"/>
    </row>
    <row r="252" spans="1:7" ht="21" x14ac:dyDescent="0.4">
      <c r="A252" s="358"/>
      <c r="B252" s="359"/>
      <c r="C252" s="360"/>
      <c r="D252" s="3" t="s">
        <v>2</v>
      </c>
      <c r="E252" s="367" t="s">
        <v>1072</v>
      </c>
      <c r="F252" s="368"/>
      <c r="G252" s="4"/>
    </row>
    <row r="253" spans="1:7" ht="21" x14ac:dyDescent="0.4">
      <c r="A253" s="358"/>
      <c r="B253" s="359"/>
      <c r="C253" s="360"/>
      <c r="D253" s="3" t="s">
        <v>4</v>
      </c>
      <c r="E253" s="369">
        <v>19</v>
      </c>
      <c r="F253" s="368"/>
      <c r="G253" s="4"/>
    </row>
    <row r="254" spans="1:7" ht="30" x14ac:dyDescent="0.3">
      <c r="A254" s="361"/>
      <c r="B254" s="362"/>
      <c r="C254" s="363"/>
      <c r="D254" s="6" t="s">
        <v>5</v>
      </c>
      <c r="E254" s="370" t="s">
        <v>1073</v>
      </c>
      <c r="F254" s="370"/>
      <c r="G254" s="7"/>
    </row>
    <row r="255" spans="1:7" ht="20.399999999999999" x14ac:dyDescent="0.35">
      <c r="A255" s="8" t="s">
        <v>6</v>
      </c>
      <c r="B255" s="9" t="s">
        <v>663</v>
      </c>
      <c r="C255" s="10"/>
      <c r="D255" s="10"/>
      <c r="E255" s="324"/>
      <c r="F255" s="325"/>
      <c r="G255" s="326"/>
    </row>
    <row r="256" spans="1:7" ht="20.399999999999999" x14ac:dyDescent="0.35">
      <c r="A256" s="8" t="s">
        <v>7</v>
      </c>
      <c r="B256" s="12"/>
      <c r="C256" s="13"/>
      <c r="D256" s="13"/>
      <c r="E256" s="327"/>
      <c r="F256" s="328"/>
      <c r="G256" s="329"/>
    </row>
    <row r="257" spans="1:7" ht="20.399999999999999" x14ac:dyDescent="0.35">
      <c r="A257" s="8" t="s">
        <v>8</v>
      </c>
      <c r="B257" s="12" t="s">
        <v>1074</v>
      </c>
      <c r="C257" s="13"/>
      <c r="D257" s="13"/>
      <c r="E257" s="330"/>
      <c r="F257" s="331"/>
      <c r="G257" s="332"/>
    </row>
    <row r="258" spans="1:7" ht="20.399999999999999" x14ac:dyDescent="0.35">
      <c r="A258" s="8" t="s">
        <v>9</v>
      </c>
      <c r="B258" s="12" t="s">
        <v>1071</v>
      </c>
      <c r="C258" s="13"/>
      <c r="D258" s="13"/>
      <c r="E258" s="13"/>
      <c r="F258" s="13"/>
      <c r="G258" s="14"/>
    </row>
    <row r="259" spans="1:7" ht="15" x14ac:dyDescent="0.3">
      <c r="A259" s="342" t="s">
        <v>10</v>
      </c>
      <c r="B259" s="57" t="s">
        <v>11</v>
      </c>
      <c r="C259" s="57" t="s">
        <v>12</v>
      </c>
      <c r="D259" s="57" t="s">
        <v>13</v>
      </c>
      <c r="E259" s="57" t="s">
        <v>14</v>
      </c>
      <c r="F259" s="57" t="s">
        <v>15</v>
      </c>
      <c r="G259" s="57" t="s">
        <v>16</v>
      </c>
    </row>
    <row r="260" spans="1:7" ht="31.2" x14ac:dyDescent="0.3">
      <c r="A260" s="15">
        <v>6</v>
      </c>
      <c r="B260" s="16" t="s">
        <v>30</v>
      </c>
      <c r="C260" s="16" t="s">
        <v>328</v>
      </c>
      <c r="D260" s="123"/>
      <c r="E260" s="18">
        <v>3102</v>
      </c>
      <c r="F260" s="18">
        <f>A260*E260</f>
        <v>18612</v>
      </c>
      <c r="G260" s="20"/>
    </row>
    <row r="261" spans="1:7" ht="15.6" x14ac:dyDescent="0.3">
      <c r="A261" s="21"/>
      <c r="B261" s="22"/>
      <c r="C261" s="22"/>
      <c r="D261" s="58"/>
      <c r="E261" s="24"/>
      <c r="F261" s="24">
        <f t="shared" ref="F261:F274" si="8">A261*E261</f>
        <v>0</v>
      </c>
      <c r="G261" s="20"/>
    </row>
    <row r="262" spans="1:7" ht="15.6" x14ac:dyDescent="0.3">
      <c r="A262" s="21"/>
      <c r="B262" s="22"/>
      <c r="C262" s="22"/>
      <c r="D262" s="58"/>
      <c r="E262" s="24"/>
      <c r="F262" s="24">
        <f t="shared" si="8"/>
        <v>0</v>
      </c>
      <c r="G262" s="20"/>
    </row>
    <row r="263" spans="1:7" ht="15.6" x14ac:dyDescent="0.3">
      <c r="A263" s="21"/>
      <c r="B263" s="59"/>
      <c r="C263" s="59"/>
      <c r="D263" s="58"/>
      <c r="E263" s="24"/>
      <c r="F263" s="24">
        <f t="shared" si="8"/>
        <v>0</v>
      </c>
      <c r="G263" s="26"/>
    </row>
    <row r="264" spans="1:7" ht="15.6" x14ac:dyDescent="0.3">
      <c r="A264" s="21"/>
      <c r="B264" s="59"/>
      <c r="C264" s="59"/>
      <c r="D264" s="58"/>
      <c r="E264" s="24"/>
      <c r="F264" s="24">
        <f t="shared" si="8"/>
        <v>0</v>
      </c>
      <c r="G264" s="26"/>
    </row>
    <row r="265" spans="1:7" ht="15.6" x14ac:dyDescent="0.3">
      <c r="A265" s="21"/>
      <c r="B265" s="59"/>
      <c r="C265" s="59"/>
      <c r="D265" s="58"/>
      <c r="E265" s="24"/>
      <c r="F265" s="24">
        <f t="shared" si="8"/>
        <v>0</v>
      </c>
      <c r="G265" s="26"/>
    </row>
    <row r="266" spans="1:7" ht="15.6" x14ac:dyDescent="0.3">
      <c r="A266" s="21"/>
      <c r="B266" s="59"/>
      <c r="C266" s="59"/>
      <c r="D266" s="58"/>
      <c r="E266" s="24"/>
      <c r="F266" s="24">
        <f t="shared" si="8"/>
        <v>0</v>
      </c>
      <c r="G266" s="26"/>
    </row>
    <row r="267" spans="1:7" ht="15.6" x14ac:dyDescent="0.3">
      <c r="A267" s="27"/>
      <c r="B267" s="59"/>
      <c r="C267" s="59"/>
      <c r="D267" s="58"/>
      <c r="E267" s="24"/>
      <c r="F267" s="24">
        <f t="shared" si="8"/>
        <v>0</v>
      </c>
      <c r="G267" s="26"/>
    </row>
    <row r="268" spans="1:7" ht="15.6" x14ac:dyDescent="0.3">
      <c r="A268" s="27"/>
      <c r="B268" s="59"/>
      <c r="C268" s="59"/>
      <c r="D268" s="65"/>
      <c r="E268" s="24"/>
      <c r="F268" s="24">
        <f t="shared" si="8"/>
        <v>0</v>
      </c>
      <c r="G268" s="26"/>
    </row>
    <row r="269" spans="1:7" ht="15.6" x14ac:dyDescent="0.3">
      <c r="A269" s="27"/>
      <c r="B269" s="22"/>
      <c r="C269" s="22"/>
      <c r="D269" s="23"/>
      <c r="E269" s="24"/>
      <c r="F269" s="24">
        <f t="shared" si="8"/>
        <v>0</v>
      </c>
      <c r="G269" s="26"/>
    </row>
    <row r="270" spans="1:7" ht="15.6" x14ac:dyDescent="0.3">
      <c r="A270" s="27"/>
      <c r="B270" s="22"/>
      <c r="C270" s="22"/>
      <c r="D270" s="23"/>
      <c r="E270" s="24"/>
      <c r="F270" s="24">
        <f t="shared" si="8"/>
        <v>0</v>
      </c>
      <c r="G270" s="26"/>
    </row>
    <row r="271" spans="1:7" ht="15.6" x14ac:dyDescent="0.3">
      <c r="A271" s="27"/>
      <c r="B271" s="22"/>
      <c r="C271" s="22"/>
      <c r="D271" s="23"/>
      <c r="E271" s="24"/>
      <c r="F271" s="24">
        <f t="shared" si="8"/>
        <v>0</v>
      </c>
      <c r="G271" s="26"/>
    </row>
    <row r="272" spans="1:7" ht="15.6" x14ac:dyDescent="0.3">
      <c r="A272" s="27"/>
      <c r="B272" s="22"/>
      <c r="C272" s="22"/>
      <c r="D272" s="23"/>
      <c r="E272" s="24"/>
      <c r="F272" s="24">
        <f t="shared" si="8"/>
        <v>0</v>
      </c>
      <c r="G272" s="26"/>
    </row>
    <row r="273" spans="1:7" ht="15.6" x14ac:dyDescent="0.3">
      <c r="A273" s="27"/>
      <c r="B273" s="22"/>
      <c r="C273" s="22"/>
      <c r="D273" s="23"/>
      <c r="E273" s="24"/>
      <c r="F273" s="24">
        <f t="shared" si="8"/>
        <v>0</v>
      </c>
      <c r="G273" s="26"/>
    </row>
    <row r="274" spans="1:7" ht="15.6" x14ac:dyDescent="0.3">
      <c r="A274" s="28"/>
      <c r="B274" s="29"/>
      <c r="C274" s="29"/>
      <c r="D274" s="30"/>
      <c r="E274" s="31"/>
      <c r="F274" s="31">
        <f t="shared" si="8"/>
        <v>0</v>
      </c>
      <c r="G274" s="33"/>
    </row>
    <row r="275" spans="1:7" ht="17.399999999999999" x14ac:dyDescent="0.3">
      <c r="A275" s="34"/>
      <c r="B275" s="35"/>
      <c r="C275" s="36" t="s">
        <v>17</v>
      </c>
      <c r="D275" s="36"/>
      <c r="E275" s="37"/>
      <c r="F275" s="38">
        <f>SUM(F260:F273)</f>
        <v>18612</v>
      </c>
      <c r="G275" s="39"/>
    </row>
    <row r="276" spans="1:7" ht="17.399999999999999" x14ac:dyDescent="0.3">
      <c r="A276" s="40"/>
      <c r="B276" s="41"/>
      <c r="C276" s="42" t="s">
        <v>18</v>
      </c>
      <c r="D276" s="42"/>
      <c r="E276" s="43"/>
      <c r="F276" s="44">
        <f>F275*0.16</f>
        <v>2977.92</v>
      </c>
      <c r="G276" s="45"/>
    </row>
    <row r="277" spans="1:7" ht="17.399999999999999" x14ac:dyDescent="0.3">
      <c r="A277" s="40"/>
      <c r="B277" s="41"/>
      <c r="C277" s="46" t="s">
        <v>19</v>
      </c>
      <c r="D277" s="46"/>
      <c r="E277" s="47"/>
      <c r="F277" s="48">
        <f>F275+F276</f>
        <v>21589.919999999998</v>
      </c>
      <c r="G277" s="49"/>
    </row>
    <row r="278" spans="1:7" ht="15.6" x14ac:dyDescent="0.3">
      <c r="A278" s="50" t="s">
        <v>20</v>
      </c>
      <c r="B278" s="51"/>
      <c r="C278" s="51" t="s">
        <v>21</v>
      </c>
      <c r="D278" s="51"/>
      <c r="E278" s="51" t="s">
        <v>22</v>
      </c>
      <c r="F278" s="51"/>
      <c r="G278" s="52"/>
    </row>
    <row r="279" spans="1:7" ht="15.6" x14ac:dyDescent="0.3">
      <c r="A279" s="63" t="s">
        <v>614</v>
      </c>
      <c r="B279" s="53"/>
      <c r="C279" s="333" t="s">
        <v>23</v>
      </c>
      <c r="D279" s="53"/>
      <c r="E279" s="53" t="s">
        <v>653</v>
      </c>
      <c r="F279" s="53"/>
      <c r="G279" s="54"/>
    </row>
    <row r="283" spans="1:7" ht="24.6" x14ac:dyDescent="0.3">
      <c r="A283" s="355" t="s">
        <v>0</v>
      </c>
      <c r="B283" s="356"/>
      <c r="C283" s="357"/>
      <c r="D283" s="364" t="s">
        <v>1</v>
      </c>
      <c r="E283" s="365"/>
      <c r="F283" s="365"/>
      <c r="G283" s="366"/>
    </row>
    <row r="284" spans="1:7" ht="21" x14ac:dyDescent="0.4">
      <c r="A284" s="358"/>
      <c r="B284" s="359"/>
      <c r="C284" s="360"/>
      <c r="D284" s="3" t="s">
        <v>2</v>
      </c>
      <c r="E284" s="367" t="s">
        <v>1072</v>
      </c>
      <c r="F284" s="368"/>
      <c r="G284" s="4"/>
    </row>
    <row r="285" spans="1:7" ht="21" x14ac:dyDescent="0.4">
      <c r="A285" s="358"/>
      <c r="B285" s="359"/>
      <c r="C285" s="360"/>
      <c r="D285" s="3" t="s">
        <v>4</v>
      </c>
      <c r="E285" s="369">
        <v>19</v>
      </c>
      <c r="F285" s="368"/>
      <c r="G285" s="4"/>
    </row>
    <row r="286" spans="1:7" ht="30" x14ac:dyDescent="0.3">
      <c r="A286" s="361"/>
      <c r="B286" s="362"/>
      <c r="C286" s="363"/>
      <c r="D286" s="6" t="s">
        <v>5</v>
      </c>
      <c r="E286" s="370" t="s">
        <v>1082</v>
      </c>
      <c r="F286" s="370"/>
      <c r="G286" s="7"/>
    </row>
    <row r="287" spans="1:7" ht="20.399999999999999" x14ac:dyDescent="0.35">
      <c r="A287" s="8" t="s">
        <v>6</v>
      </c>
      <c r="B287" s="9" t="s">
        <v>921</v>
      </c>
      <c r="C287" s="10"/>
      <c r="D287" s="10"/>
      <c r="E287" s="324"/>
      <c r="F287" s="325"/>
      <c r="G287" s="326"/>
    </row>
    <row r="288" spans="1:7" ht="20.399999999999999" x14ac:dyDescent="0.35">
      <c r="A288" s="8" t="s">
        <v>7</v>
      </c>
      <c r="B288" s="12"/>
      <c r="C288" s="13"/>
      <c r="D288" s="13"/>
      <c r="E288" s="327"/>
      <c r="F288" s="328"/>
      <c r="G288" s="329"/>
    </row>
    <row r="289" spans="1:7" ht="20.399999999999999" x14ac:dyDescent="0.35">
      <c r="A289" s="8" t="s">
        <v>8</v>
      </c>
      <c r="B289" s="12" t="s">
        <v>29</v>
      </c>
      <c r="C289" s="13"/>
      <c r="D289" s="13"/>
      <c r="E289" s="330"/>
      <c r="F289" s="331"/>
      <c r="G289" s="332"/>
    </row>
    <row r="290" spans="1:7" ht="20.399999999999999" x14ac:dyDescent="0.35">
      <c r="A290" s="8" t="s">
        <v>9</v>
      </c>
      <c r="B290" s="12" t="s">
        <v>1075</v>
      </c>
      <c r="C290" s="13"/>
      <c r="D290" s="13"/>
      <c r="E290" s="13"/>
      <c r="F290" s="13"/>
      <c r="G290" s="14"/>
    </row>
    <row r="291" spans="1:7" ht="15" x14ac:dyDescent="0.3">
      <c r="A291" s="342" t="s">
        <v>10</v>
      </c>
      <c r="B291" s="57" t="s">
        <v>11</v>
      </c>
      <c r="C291" s="57" t="s">
        <v>12</v>
      </c>
      <c r="D291" s="57" t="s">
        <v>13</v>
      </c>
      <c r="E291" s="57" t="s">
        <v>14</v>
      </c>
      <c r="F291" s="57" t="s">
        <v>15</v>
      </c>
      <c r="G291" s="57" t="s">
        <v>16</v>
      </c>
    </row>
    <row r="292" spans="1:7" ht="15.6" x14ac:dyDescent="0.3">
      <c r="A292" s="15">
        <v>3</v>
      </c>
      <c r="B292" s="16" t="s">
        <v>30</v>
      </c>
      <c r="C292" s="16" t="s">
        <v>1076</v>
      </c>
      <c r="D292" s="123"/>
      <c r="E292" s="18">
        <v>127.59</v>
      </c>
      <c r="F292" s="18">
        <f>A292*E292</f>
        <v>382.77</v>
      </c>
      <c r="G292" s="20"/>
    </row>
    <row r="293" spans="1:7" ht="15.6" x14ac:dyDescent="0.3">
      <c r="A293" s="21">
        <v>3</v>
      </c>
      <c r="B293" s="22" t="s">
        <v>30</v>
      </c>
      <c r="C293" s="22" t="s">
        <v>1077</v>
      </c>
      <c r="D293" s="58"/>
      <c r="E293" s="24">
        <v>127.59</v>
      </c>
      <c r="F293" s="24">
        <f t="shared" ref="F293:F306" si="9">A293*E293</f>
        <v>382.77</v>
      </c>
      <c r="G293" s="20"/>
    </row>
    <row r="294" spans="1:7" ht="15.6" x14ac:dyDescent="0.3">
      <c r="A294" s="21">
        <v>3</v>
      </c>
      <c r="B294" s="22" t="s">
        <v>30</v>
      </c>
      <c r="C294" s="22" t="s">
        <v>1078</v>
      </c>
      <c r="D294" s="58"/>
      <c r="E294" s="24">
        <v>127.59</v>
      </c>
      <c r="F294" s="24">
        <f t="shared" si="9"/>
        <v>382.77</v>
      </c>
      <c r="G294" s="20"/>
    </row>
    <row r="295" spans="1:7" ht="15.6" x14ac:dyDescent="0.3">
      <c r="A295" s="21">
        <v>2</v>
      </c>
      <c r="B295" s="59" t="s">
        <v>30</v>
      </c>
      <c r="C295" s="59" t="s">
        <v>1079</v>
      </c>
      <c r="D295" s="58"/>
      <c r="E295" s="24">
        <v>127.59</v>
      </c>
      <c r="F295" s="24">
        <f t="shared" si="9"/>
        <v>255.18</v>
      </c>
      <c r="G295" s="26"/>
    </row>
    <row r="296" spans="1:7" ht="15.6" x14ac:dyDescent="0.3">
      <c r="A296" s="21">
        <v>1</v>
      </c>
      <c r="B296" s="59" t="s">
        <v>30</v>
      </c>
      <c r="C296" s="59" t="s">
        <v>1080</v>
      </c>
      <c r="D296" s="58"/>
      <c r="E296" s="24">
        <v>127.59</v>
      </c>
      <c r="F296" s="24">
        <f t="shared" si="9"/>
        <v>127.59</v>
      </c>
      <c r="G296" s="26"/>
    </row>
    <row r="297" spans="1:7" ht="15.6" x14ac:dyDescent="0.3">
      <c r="A297" s="21">
        <v>60</v>
      </c>
      <c r="B297" s="59" t="s">
        <v>30</v>
      </c>
      <c r="C297" s="59" t="s">
        <v>1081</v>
      </c>
      <c r="D297" s="58"/>
      <c r="E297" s="24">
        <v>9.4849999999999994</v>
      </c>
      <c r="F297" s="24">
        <f t="shared" si="9"/>
        <v>569.09999999999991</v>
      </c>
      <c r="G297" s="26"/>
    </row>
    <row r="298" spans="1:7" ht="15.6" x14ac:dyDescent="0.3">
      <c r="A298" s="21"/>
      <c r="B298" s="59"/>
      <c r="C298" s="59"/>
      <c r="D298" s="58"/>
      <c r="E298" s="24"/>
      <c r="F298" s="24">
        <f t="shared" si="9"/>
        <v>0</v>
      </c>
      <c r="G298" s="26"/>
    </row>
    <row r="299" spans="1:7" ht="15.6" x14ac:dyDescent="0.3">
      <c r="A299" s="27"/>
      <c r="B299" s="59"/>
      <c r="C299" s="59"/>
      <c r="D299" s="58"/>
      <c r="E299" s="24"/>
      <c r="F299" s="24">
        <f t="shared" si="9"/>
        <v>0</v>
      </c>
      <c r="G299" s="26"/>
    </row>
    <row r="300" spans="1:7" ht="15.6" x14ac:dyDescent="0.3">
      <c r="A300" s="27"/>
      <c r="B300" s="59"/>
      <c r="C300" s="59"/>
      <c r="D300" s="65"/>
      <c r="E300" s="24"/>
      <c r="F300" s="24">
        <f t="shared" si="9"/>
        <v>0</v>
      </c>
      <c r="G300" s="26"/>
    </row>
    <row r="301" spans="1:7" ht="15.6" x14ac:dyDescent="0.3">
      <c r="A301" s="27"/>
      <c r="B301" s="22"/>
      <c r="C301" s="22"/>
      <c r="D301" s="23"/>
      <c r="E301" s="24"/>
      <c r="F301" s="24">
        <f t="shared" si="9"/>
        <v>0</v>
      </c>
      <c r="G301" s="26"/>
    </row>
    <row r="302" spans="1:7" ht="15.6" x14ac:dyDescent="0.3">
      <c r="A302" s="27"/>
      <c r="B302" s="22"/>
      <c r="C302" s="22"/>
      <c r="D302" s="23"/>
      <c r="E302" s="24"/>
      <c r="F302" s="24">
        <f t="shared" si="9"/>
        <v>0</v>
      </c>
      <c r="G302" s="26"/>
    </row>
    <row r="303" spans="1:7" ht="15.6" x14ac:dyDescent="0.3">
      <c r="A303" s="27"/>
      <c r="B303" s="22"/>
      <c r="C303" s="22"/>
      <c r="D303" s="23"/>
      <c r="E303" s="24"/>
      <c r="F303" s="24">
        <f t="shared" si="9"/>
        <v>0</v>
      </c>
      <c r="G303" s="26"/>
    </row>
    <row r="304" spans="1:7" ht="15.6" x14ac:dyDescent="0.3">
      <c r="A304" s="27"/>
      <c r="B304" s="22"/>
      <c r="C304" s="22"/>
      <c r="D304" s="23"/>
      <c r="E304" s="24"/>
      <c r="F304" s="24">
        <f t="shared" si="9"/>
        <v>0</v>
      </c>
      <c r="G304" s="26"/>
    </row>
    <row r="305" spans="1:7" ht="15.6" x14ac:dyDescent="0.3">
      <c r="A305" s="27"/>
      <c r="B305" s="22"/>
      <c r="C305" s="22"/>
      <c r="D305" s="23"/>
      <c r="E305" s="24"/>
      <c r="F305" s="24">
        <f t="shared" si="9"/>
        <v>0</v>
      </c>
      <c r="G305" s="26"/>
    </row>
    <row r="306" spans="1:7" ht="15.6" x14ac:dyDescent="0.3">
      <c r="A306" s="28"/>
      <c r="B306" s="29"/>
      <c r="C306" s="29"/>
      <c r="D306" s="30"/>
      <c r="E306" s="31"/>
      <c r="F306" s="31">
        <f t="shared" si="9"/>
        <v>0</v>
      </c>
      <c r="G306" s="33"/>
    </row>
    <row r="307" spans="1:7" ht="17.399999999999999" x14ac:dyDescent="0.3">
      <c r="A307" s="34"/>
      <c r="B307" s="35"/>
      <c r="C307" s="36" t="s">
        <v>17</v>
      </c>
      <c r="D307" s="36"/>
      <c r="E307" s="37"/>
      <c r="F307" s="38">
        <f>SUM(F292:F305)</f>
        <v>2100.1799999999998</v>
      </c>
      <c r="G307" s="39"/>
    </row>
    <row r="308" spans="1:7" ht="17.399999999999999" x14ac:dyDescent="0.3">
      <c r="A308" s="40"/>
      <c r="B308" s="41"/>
      <c r="C308" s="42" t="s">
        <v>18</v>
      </c>
      <c r="D308" s="42"/>
      <c r="E308" s="43"/>
      <c r="F308" s="44">
        <f>F307*0.16</f>
        <v>336.02879999999999</v>
      </c>
      <c r="G308" s="45"/>
    </row>
    <row r="309" spans="1:7" ht="17.399999999999999" x14ac:dyDescent="0.3">
      <c r="A309" s="40"/>
      <c r="B309" s="41"/>
      <c r="C309" s="46" t="s">
        <v>19</v>
      </c>
      <c r="D309" s="46"/>
      <c r="E309" s="47"/>
      <c r="F309" s="48">
        <f>F307+F308</f>
        <v>2436.2087999999999</v>
      </c>
      <c r="G309" s="49"/>
    </row>
    <row r="310" spans="1:7" ht="15.6" x14ac:dyDescent="0.3">
      <c r="A310" s="50" t="s">
        <v>20</v>
      </c>
      <c r="B310" s="51"/>
      <c r="C310" s="51" t="s">
        <v>21</v>
      </c>
      <c r="D310" s="51"/>
      <c r="E310" s="51" t="s">
        <v>22</v>
      </c>
      <c r="F310" s="51"/>
      <c r="G310" s="52"/>
    </row>
    <row r="311" spans="1:7" ht="15.6" x14ac:dyDescent="0.3">
      <c r="A311" s="63" t="s">
        <v>614</v>
      </c>
      <c r="B311" s="53"/>
      <c r="C311" s="333" t="s">
        <v>23</v>
      </c>
      <c r="D311" s="53"/>
      <c r="E311" s="53" t="s">
        <v>653</v>
      </c>
      <c r="F311" s="53"/>
      <c r="G311" s="54"/>
    </row>
  </sheetData>
  <mergeCells count="72">
    <mergeCell ref="A283:C286"/>
    <mergeCell ref="D283:G283"/>
    <mergeCell ref="E284:F284"/>
    <mergeCell ref="E285:F285"/>
    <mergeCell ref="E286:F286"/>
    <mergeCell ref="A251:C254"/>
    <mergeCell ref="D251:G251"/>
    <mergeCell ref="E252:F252"/>
    <mergeCell ref="E253:F253"/>
    <mergeCell ref="E254:F254"/>
    <mergeCell ref="E100:G102"/>
    <mergeCell ref="C60:D60"/>
    <mergeCell ref="A61:B61"/>
    <mergeCell ref="E61:G61"/>
    <mergeCell ref="A62:B62"/>
    <mergeCell ref="E62:G62"/>
    <mergeCell ref="A65:C68"/>
    <mergeCell ref="D65:G65"/>
    <mergeCell ref="E66:F66"/>
    <mergeCell ref="E67:F67"/>
    <mergeCell ref="E68:F68"/>
    <mergeCell ref="A96:C99"/>
    <mergeCell ref="D96:G96"/>
    <mergeCell ref="E97:F97"/>
    <mergeCell ref="E98:F98"/>
    <mergeCell ref="E99:F99"/>
    <mergeCell ref="C59:D59"/>
    <mergeCell ref="B3:C6"/>
    <mergeCell ref="D3:G3"/>
    <mergeCell ref="E6:F6"/>
    <mergeCell ref="B7:F7"/>
    <mergeCell ref="B36:C39"/>
    <mergeCell ref="D36:G36"/>
    <mergeCell ref="D37:E37"/>
    <mergeCell ref="F37:G37"/>
    <mergeCell ref="D39:E39"/>
    <mergeCell ref="F39:G39"/>
    <mergeCell ref="E40:G40"/>
    <mergeCell ref="B41:G41"/>
    <mergeCell ref="B42:G42"/>
    <mergeCell ref="B43:G43"/>
    <mergeCell ref="C58:D58"/>
    <mergeCell ref="B133:G133"/>
    <mergeCell ref="A127:C130"/>
    <mergeCell ref="D127:G127"/>
    <mergeCell ref="E128:F128"/>
    <mergeCell ref="E129:F129"/>
    <mergeCell ref="E130:F130"/>
    <mergeCell ref="B158:C161"/>
    <mergeCell ref="D158:G158"/>
    <mergeCell ref="D159:E159"/>
    <mergeCell ref="F159:G159"/>
    <mergeCell ref="D161:E161"/>
    <mergeCell ref="F161:G161"/>
    <mergeCell ref="E162:G162"/>
    <mergeCell ref="B163:G163"/>
    <mergeCell ref="B164:G164"/>
    <mergeCell ref="B165:G165"/>
    <mergeCell ref="A183:B183"/>
    <mergeCell ref="E183:G183"/>
    <mergeCell ref="A184:B184"/>
    <mergeCell ref="E184:G184"/>
    <mergeCell ref="A188:C191"/>
    <mergeCell ref="D188:G188"/>
    <mergeCell ref="E189:F189"/>
    <mergeCell ref="E190:F190"/>
    <mergeCell ref="E191:F191"/>
    <mergeCell ref="E192:G194"/>
    <mergeCell ref="B219:C222"/>
    <mergeCell ref="D219:G219"/>
    <mergeCell ref="E222:F222"/>
    <mergeCell ref="B223:F223"/>
  </mergeCells>
  <dataValidations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A17:A18 A30:A31 A61 A92 A123 A154 A171:A172 A183 A215 A233:A234 A246:A247 A278 A310" xr:uid="{505DB097-95B3-4CDE-8884-453BA6D9191A}">
      <formula1>0</formula1>
      <formula2>256</formula2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CDA10-692E-448C-ADFF-51961D4D712D}">
  <dimension ref="A4:J295"/>
  <sheetViews>
    <sheetView topLeftCell="A231" workbookViewId="0">
      <selection activeCell="D243" sqref="A243:G268"/>
    </sheetView>
  </sheetViews>
  <sheetFormatPr baseColWidth="10" defaultRowHeight="14.4" x14ac:dyDescent="0.3"/>
  <cols>
    <col min="1" max="1" width="21.109375" customWidth="1"/>
    <col min="2" max="2" width="15.21875" customWidth="1"/>
    <col min="3" max="3" width="27.77734375" customWidth="1"/>
    <col min="4" max="4" width="27.44140625" customWidth="1"/>
    <col min="5" max="5" width="16.5546875" customWidth="1"/>
    <col min="6" max="6" width="17" customWidth="1"/>
    <col min="7" max="7" width="21.6640625" customWidth="1"/>
  </cols>
  <sheetData>
    <row r="4" spans="1:7" ht="24.6" x14ac:dyDescent="0.3">
      <c r="A4" s="355" t="s">
        <v>0</v>
      </c>
      <c r="B4" s="356"/>
      <c r="C4" s="357"/>
      <c r="D4" s="364" t="s">
        <v>1</v>
      </c>
      <c r="E4" s="365"/>
      <c r="F4" s="365"/>
      <c r="G4" s="366"/>
    </row>
    <row r="5" spans="1:7" ht="21" x14ac:dyDescent="0.4">
      <c r="A5" s="358"/>
      <c r="B5" s="359"/>
      <c r="C5" s="360"/>
      <c r="D5" s="3" t="s">
        <v>2</v>
      </c>
      <c r="E5" s="367" t="s">
        <v>1031</v>
      </c>
      <c r="F5" s="368"/>
      <c r="G5" s="4"/>
    </row>
    <row r="6" spans="1:7" ht="21" x14ac:dyDescent="0.4">
      <c r="A6" s="358"/>
      <c r="B6" s="359"/>
      <c r="C6" s="360"/>
      <c r="D6" s="3" t="s">
        <v>4</v>
      </c>
      <c r="E6" s="369">
        <v>18</v>
      </c>
      <c r="F6" s="368"/>
      <c r="G6" s="4"/>
    </row>
    <row r="7" spans="1:7" ht="30" x14ac:dyDescent="0.3">
      <c r="A7" s="361"/>
      <c r="B7" s="362"/>
      <c r="C7" s="363"/>
      <c r="D7" s="6" t="s">
        <v>5</v>
      </c>
      <c r="E7" s="370" t="s">
        <v>1038</v>
      </c>
      <c r="F7" s="370"/>
      <c r="G7" s="7"/>
    </row>
    <row r="8" spans="1:7" ht="20.399999999999999" x14ac:dyDescent="0.35">
      <c r="A8" s="8" t="s">
        <v>6</v>
      </c>
      <c r="B8" s="9" t="s">
        <v>653</v>
      </c>
      <c r="C8" s="10"/>
      <c r="D8" s="10"/>
      <c r="E8" s="10"/>
      <c r="F8" s="10"/>
      <c r="G8" s="11"/>
    </row>
    <row r="9" spans="1:7" ht="20.399999999999999" x14ac:dyDescent="0.35">
      <c r="A9" s="8" t="s">
        <v>7</v>
      </c>
      <c r="B9" s="12"/>
      <c r="C9" s="13"/>
      <c r="D9" s="13"/>
      <c r="E9" s="13"/>
      <c r="F9" s="13"/>
      <c r="G9" s="14"/>
    </row>
    <row r="10" spans="1:7" ht="20.399999999999999" x14ac:dyDescent="0.35">
      <c r="A10" s="8" t="s">
        <v>8</v>
      </c>
      <c r="B10" s="376" t="s">
        <v>29</v>
      </c>
      <c r="C10" s="377"/>
      <c r="D10" s="377"/>
      <c r="E10" s="377"/>
      <c r="F10" s="377"/>
      <c r="G10" s="378"/>
    </row>
    <row r="11" spans="1:7" ht="20.399999999999999" x14ac:dyDescent="0.35">
      <c r="A11" s="8" t="s">
        <v>9</v>
      </c>
      <c r="B11" s="12" t="s">
        <v>829</v>
      </c>
      <c r="C11" s="13"/>
      <c r="D11" s="13"/>
      <c r="E11" s="13"/>
      <c r="F11" s="13"/>
      <c r="G11" s="14"/>
    </row>
    <row r="12" spans="1:7" ht="30" x14ac:dyDescent="0.3">
      <c r="A12" s="57" t="s">
        <v>10</v>
      </c>
      <c r="B12" s="57" t="s">
        <v>11</v>
      </c>
      <c r="C12" s="57" t="s">
        <v>12</v>
      </c>
      <c r="D12" s="57" t="s">
        <v>13</v>
      </c>
      <c r="E12" s="57" t="s">
        <v>14</v>
      </c>
      <c r="F12" s="57" t="s">
        <v>15</v>
      </c>
      <c r="G12" s="57" t="s">
        <v>16</v>
      </c>
    </row>
    <row r="13" spans="1:7" ht="31.2" x14ac:dyDescent="0.3">
      <c r="A13" s="15">
        <v>10</v>
      </c>
      <c r="B13" s="16" t="s">
        <v>30</v>
      </c>
      <c r="C13" s="16" t="s">
        <v>1028</v>
      </c>
      <c r="D13" s="123"/>
      <c r="E13" s="18">
        <v>44.2</v>
      </c>
      <c r="F13" s="18">
        <f t="shared" ref="F13:F27" si="0">A13*E13</f>
        <v>442</v>
      </c>
      <c r="G13" s="20"/>
    </row>
    <row r="14" spans="1:7" ht="31.2" x14ac:dyDescent="0.3">
      <c r="A14" s="21">
        <v>10</v>
      </c>
      <c r="B14" s="22" t="s">
        <v>30</v>
      </c>
      <c r="C14" s="22" t="s">
        <v>1029</v>
      </c>
      <c r="D14" s="58"/>
      <c r="E14" s="24">
        <v>9.4</v>
      </c>
      <c r="F14" s="24">
        <f t="shared" si="0"/>
        <v>94</v>
      </c>
      <c r="G14" s="20"/>
    </row>
    <row r="15" spans="1:7" ht="46.8" x14ac:dyDescent="0.3">
      <c r="A15" s="21">
        <v>8</v>
      </c>
      <c r="B15" s="22" t="s">
        <v>30</v>
      </c>
      <c r="C15" s="22" t="s">
        <v>1030</v>
      </c>
      <c r="D15" s="58"/>
      <c r="E15" s="24">
        <v>345.53</v>
      </c>
      <c r="F15" s="24">
        <f t="shared" si="0"/>
        <v>2764.24</v>
      </c>
      <c r="G15" s="20"/>
    </row>
    <row r="16" spans="1:7" ht="15.6" x14ac:dyDescent="0.3">
      <c r="A16" s="21"/>
      <c r="B16" s="59"/>
      <c r="C16" s="59"/>
      <c r="D16" s="58"/>
      <c r="E16" s="24"/>
      <c r="F16" s="24">
        <f t="shared" si="0"/>
        <v>0</v>
      </c>
      <c r="G16" s="26"/>
    </row>
    <row r="17" spans="1:7" ht="15.6" x14ac:dyDescent="0.3">
      <c r="A17" s="21"/>
      <c r="B17" s="59"/>
      <c r="C17" s="59"/>
      <c r="D17" s="58"/>
      <c r="E17" s="24"/>
      <c r="F17" s="24">
        <f>A17*E17</f>
        <v>0</v>
      </c>
      <c r="G17" s="26"/>
    </row>
    <row r="18" spans="1:7" ht="15.6" x14ac:dyDescent="0.3">
      <c r="A18" s="21"/>
      <c r="B18" s="59"/>
      <c r="C18" s="59"/>
      <c r="D18" s="58"/>
      <c r="E18" s="24"/>
      <c r="F18" s="24">
        <f>A18*E18</f>
        <v>0</v>
      </c>
      <c r="G18" s="26"/>
    </row>
    <row r="19" spans="1:7" ht="15.6" x14ac:dyDescent="0.3">
      <c r="A19" s="21"/>
      <c r="B19" s="59"/>
      <c r="C19" s="59"/>
      <c r="D19" s="58"/>
      <c r="E19" s="24"/>
      <c r="F19" s="24">
        <f t="shared" si="0"/>
        <v>0</v>
      </c>
      <c r="G19" s="26"/>
    </row>
    <row r="20" spans="1:7" ht="15.6" x14ac:dyDescent="0.3">
      <c r="A20" s="27"/>
      <c r="B20" s="59"/>
      <c r="C20" s="59"/>
      <c r="D20" s="58"/>
      <c r="E20" s="24"/>
      <c r="F20" s="24">
        <f t="shared" si="0"/>
        <v>0</v>
      </c>
      <c r="G20" s="26"/>
    </row>
    <row r="21" spans="1:7" ht="15.6" x14ac:dyDescent="0.3">
      <c r="A21" s="27"/>
      <c r="B21" s="59"/>
      <c r="C21" s="59"/>
      <c r="D21" s="65"/>
      <c r="E21" s="24"/>
      <c r="F21" s="24">
        <f t="shared" si="0"/>
        <v>0</v>
      </c>
      <c r="G21" s="26"/>
    </row>
    <row r="22" spans="1:7" ht="15.6" x14ac:dyDescent="0.3">
      <c r="A22" s="27"/>
      <c r="B22" s="22"/>
      <c r="C22" s="22"/>
      <c r="D22" s="23"/>
      <c r="E22" s="24"/>
      <c r="F22" s="24">
        <f t="shared" si="0"/>
        <v>0</v>
      </c>
      <c r="G22" s="26"/>
    </row>
    <row r="23" spans="1:7" ht="15.6" x14ac:dyDescent="0.3">
      <c r="A23" s="27"/>
      <c r="B23" s="22"/>
      <c r="C23" s="22"/>
      <c r="D23" s="23"/>
      <c r="E23" s="24"/>
      <c r="F23" s="24">
        <f t="shared" si="0"/>
        <v>0</v>
      </c>
      <c r="G23" s="26"/>
    </row>
    <row r="24" spans="1:7" ht="15.6" x14ac:dyDescent="0.3">
      <c r="A24" s="27"/>
      <c r="B24" s="22"/>
      <c r="C24" s="22"/>
      <c r="D24" s="23"/>
      <c r="E24" s="24"/>
      <c r="F24" s="24">
        <f t="shared" si="0"/>
        <v>0</v>
      </c>
      <c r="G24" s="26"/>
    </row>
    <row r="25" spans="1:7" ht="15.6" x14ac:dyDescent="0.3">
      <c r="A25" s="27"/>
      <c r="B25" s="22"/>
      <c r="C25" s="22"/>
      <c r="D25" s="23"/>
      <c r="E25" s="24"/>
      <c r="F25" s="24">
        <f t="shared" si="0"/>
        <v>0</v>
      </c>
      <c r="G25" s="26"/>
    </row>
    <row r="26" spans="1:7" ht="15.6" x14ac:dyDescent="0.3">
      <c r="A26" s="27"/>
      <c r="B26" s="22"/>
      <c r="C26" s="22"/>
      <c r="D26" s="23"/>
      <c r="E26" s="24"/>
      <c r="F26" s="24">
        <f t="shared" si="0"/>
        <v>0</v>
      </c>
      <c r="G26" s="26"/>
    </row>
    <row r="27" spans="1:7" ht="15.6" x14ac:dyDescent="0.3">
      <c r="A27" s="28"/>
      <c r="B27" s="29"/>
      <c r="C27" s="29"/>
      <c r="D27" s="30"/>
      <c r="E27" s="31"/>
      <c r="F27" s="31">
        <f t="shared" si="0"/>
        <v>0</v>
      </c>
      <c r="G27" s="33"/>
    </row>
    <row r="28" spans="1:7" ht="17.399999999999999" x14ac:dyDescent="0.3">
      <c r="A28" s="34"/>
      <c r="B28" s="35"/>
      <c r="C28" s="36" t="s">
        <v>17</v>
      </c>
      <c r="D28" s="36"/>
      <c r="E28" s="37"/>
      <c r="F28" s="38">
        <f>SUM(F13:F26)</f>
        <v>3300.24</v>
      </c>
      <c r="G28" s="39"/>
    </row>
    <row r="29" spans="1:7" ht="17.399999999999999" x14ac:dyDescent="0.3">
      <c r="A29" s="40"/>
      <c r="B29" s="41"/>
      <c r="C29" s="42" t="s">
        <v>18</v>
      </c>
      <c r="D29" s="42"/>
      <c r="E29" s="43"/>
      <c r="F29" s="44">
        <f>F28*0.16</f>
        <v>528.03840000000002</v>
      </c>
      <c r="G29" s="45"/>
    </row>
    <row r="30" spans="1:7" ht="17.399999999999999" x14ac:dyDescent="0.3">
      <c r="A30" s="40"/>
      <c r="B30" s="41"/>
      <c r="C30" s="46" t="s">
        <v>19</v>
      </c>
      <c r="D30" s="46"/>
      <c r="E30" s="47"/>
      <c r="F30" s="48">
        <f>F28+F29</f>
        <v>3828.2783999999997</v>
      </c>
      <c r="G30" s="49"/>
    </row>
    <row r="31" spans="1:7" ht="15.6" x14ac:dyDescent="0.3">
      <c r="A31" s="50" t="s">
        <v>20</v>
      </c>
      <c r="B31" s="51"/>
      <c r="C31" s="51" t="s">
        <v>21</v>
      </c>
      <c r="D31" s="51"/>
      <c r="E31" s="51" t="s">
        <v>22</v>
      </c>
      <c r="F31" s="51"/>
      <c r="G31" s="52"/>
    </row>
    <row r="32" spans="1:7" ht="15.6" x14ac:dyDescent="0.3">
      <c r="A32" s="63" t="s">
        <v>614</v>
      </c>
      <c r="B32" s="53"/>
      <c r="C32" s="53" t="s">
        <v>23</v>
      </c>
      <c r="D32" s="53"/>
      <c r="E32" s="53" t="s">
        <v>653</v>
      </c>
      <c r="F32" s="53"/>
      <c r="G32" s="54"/>
    </row>
    <row r="35" spans="1:7" ht="24.6" x14ac:dyDescent="0.4">
      <c r="A35" s="1"/>
      <c r="B35" s="355" t="s">
        <v>0</v>
      </c>
      <c r="C35" s="357"/>
      <c r="D35" s="364" t="s">
        <v>1</v>
      </c>
      <c r="E35" s="365"/>
      <c r="F35" s="365"/>
      <c r="G35" s="366"/>
    </row>
    <row r="36" spans="1:7" ht="21" x14ac:dyDescent="0.4">
      <c r="A36" s="2"/>
      <c r="B36" s="358"/>
      <c r="C36" s="360"/>
      <c r="D36" s="3" t="s">
        <v>2</v>
      </c>
      <c r="E36" s="368" t="s">
        <v>1031</v>
      </c>
      <c r="F36" s="368"/>
      <c r="G36" s="4"/>
    </row>
    <row r="37" spans="1:7" ht="21" x14ac:dyDescent="0.4">
      <c r="A37" s="2"/>
      <c r="B37" s="358"/>
      <c r="C37" s="360"/>
      <c r="D37" s="3" t="s">
        <v>4</v>
      </c>
      <c r="E37" s="368">
        <v>18</v>
      </c>
      <c r="F37" s="368"/>
      <c r="G37" s="4"/>
    </row>
    <row r="38" spans="1:7" ht="30" x14ac:dyDescent="0.4">
      <c r="A38" s="5"/>
      <c r="B38" s="361"/>
      <c r="C38" s="363"/>
      <c r="D38" s="6" t="s">
        <v>5</v>
      </c>
      <c r="E38" s="370" t="s">
        <v>1039</v>
      </c>
      <c r="F38" s="370"/>
      <c r="G38" s="7"/>
    </row>
    <row r="39" spans="1:7" ht="20.399999999999999" x14ac:dyDescent="0.35">
      <c r="A39" s="8" t="s">
        <v>6</v>
      </c>
      <c r="B39" s="9" t="s">
        <v>921</v>
      </c>
      <c r="C39" s="10"/>
      <c r="D39" s="10"/>
      <c r="E39" s="10"/>
      <c r="F39" s="10"/>
      <c r="G39" s="11"/>
    </row>
    <row r="40" spans="1:7" ht="20.399999999999999" x14ac:dyDescent="0.35">
      <c r="A40" s="8" t="s">
        <v>7</v>
      </c>
      <c r="B40" s="12"/>
      <c r="C40" s="13"/>
      <c r="D40" s="13"/>
      <c r="E40" s="13"/>
      <c r="F40" s="13"/>
      <c r="G40" s="14"/>
    </row>
    <row r="41" spans="1:7" ht="20.399999999999999" x14ac:dyDescent="0.35">
      <c r="A41" s="8" t="s">
        <v>8</v>
      </c>
      <c r="B41" s="12" t="s">
        <v>29</v>
      </c>
      <c r="C41" s="13"/>
      <c r="D41" s="13"/>
      <c r="E41" s="13"/>
      <c r="F41" s="13"/>
      <c r="G41" s="14"/>
    </row>
    <row r="42" spans="1:7" ht="20.399999999999999" x14ac:dyDescent="0.35">
      <c r="A42" s="8" t="s">
        <v>9</v>
      </c>
      <c r="B42" s="12" t="s">
        <v>122</v>
      </c>
      <c r="C42" s="13"/>
      <c r="D42" s="13"/>
      <c r="E42" s="13"/>
      <c r="F42" s="13"/>
      <c r="G42" s="14"/>
    </row>
    <row r="43" spans="1:7" ht="15" x14ac:dyDescent="0.3">
      <c r="A43" s="57" t="s">
        <v>10</v>
      </c>
      <c r="B43" s="57" t="s">
        <v>11</v>
      </c>
      <c r="C43" s="57" t="s">
        <v>12</v>
      </c>
      <c r="D43" s="57" t="s">
        <v>13</v>
      </c>
      <c r="E43" s="57" t="s">
        <v>14</v>
      </c>
      <c r="F43" s="57" t="s">
        <v>15</v>
      </c>
      <c r="G43" s="57" t="s">
        <v>16</v>
      </c>
    </row>
    <row r="44" spans="1:7" ht="15.6" x14ac:dyDescent="0.3">
      <c r="A44" s="15">
        <v>1</v>
      </c>
      <c r="B44" s="16" t="s">
        <v>123</v>
      </c>
      <c r="C44" s="16" t="s">
        <v>393</v>
      </c>
      <c r="D44" s="123"/>
      <c r="E44" s="18">
        <v>6293</v>
      </c>
      <c r="F44" s="18">
        <f>A44*E44</f>
        <v>6293</v>
      </c>
      <c r="G44" s="20"/>
    </row>
    <row r="45" spans="1:7" ht="15.6" x14ac:dyDescent="0.3">
      <c r="A45" s="21"/>
      <c r="B45" s="22"/>
      <c r="C45" s="22"/>
      <c r="D45" s="58"/>
      <c r="E45" s="24"/>
      <c r="F45" s="24">
        <f>A45*E45</f>
        <v>0</v>
      </c>
      <c r="G45" s="20"/>
    </row>
    <row r="46" spans="1:7" ht="15.6" x14ac:dyDescent="0.3">
      <c r="A46" s="21"/>
      <c r="B46" s="22"/>
      <c r="C46" s="22"/>
      <c r="D46" s="58"/>
      <c r="E46" s="24"/>
      <c r="F46" s="24">
        <f t="shared" ref="F46:F58" si="1">A46*E46</f>
        <v>0</v>
      </c>
      <c r="G46" s="20"/>
    </row>
    <row r="47" spans="1:7" ht="15.6" x14ac:dyDescent="0.3">
      <c r="A47" s="21"/>
      <c r="B47" s="59"/>
      <c r="C47" s="59"/>
      <c r="D47" s="58"/>
      <c r="E47" s="24"/>
      <c r="F47" s="24">
        <f t="shared" si="1"/>
        <v>0</v>
      </c>
      <c r="G47" s="26"/>
    </row>
    <row r="48" spans="1:7" ht="15.6" x14ac:dyDescent="0.3">
      <c r="A48" s="21"/>
      <c r="B48" s="59"/>
      <c r="C48" s="59"/>
      <c r="D48" s="58"/>
      <c r="E48" s="24"/>
      <c r="F48" s="24">
        <f t="shared" si="1"/>
        <v>0</v>
      </c>
      <c r="G48" s="26"/>
    </row>
    <row r="49" spans="1:7" ht="15.6" x14ac:dyDescent="0.3">
      <c r="A49" s="21"/>
      <c r="B49" s="59"/>
      <c r="C49" s="59"/>
      <c r="D49" s="58"/>
      <c r="E49" s="24"/>
      <c r="F49" s="24">
        <f t="shared" si="1"/>
        <v>0</v>
      </c>
      <c r="G49" s="26"/>
    </row>
    <row r="50" spans="1:7" ht="15.6" x14ac:dyDescent="0.3">
      <c r="A50" s="21"/>
      <c r="B50" s="59"/>
      <c r="C50" s="59"/>
      <c r="D50" s="66"/>
      <c r="E50" s="24"/>
      <c r="F50" s="24">
        <f t="shared" si="1"/>
        <v>0</v>
      </c>
      <c r="G50" s="26"/>
    </row>
    <row r="51" spans="1:7" ht="15.6" x14ac:dyDescent="0.3">
      <c r="A51" s="27"/>
      <c r="B51" s="59"/>
      <c r="C51" s="59"/>
      <c r="D51" s="65"/>
      <c r="E51" s="24"/>
      <c r="F51" s="24">
        <f t="shared" si="1"/>
        <v>0</v>
      </c>
      <c r="G51" s="26"/>
    </row>
    <row r="52" spans="1:7" ht="15.6" x14ac:dyDescent="0.3">
      <c r="A52" s="27"/>
      <c r="B52" s="59"/>
      <c r="C52" s="59"/>
      <c r="D52" s="65"/>
      <c r="E52" s="24"/>
      <c r="F52" s="24">
        <f t="shared" si="1"/>
        <v>0</v>
      </c>
      <c r="G52" s="26"/>
    </row>
    <row r="53" spans="1:7" ht="15.6" x14ac:dyDescent="0.3">
      <c r="A53" s="27"/>
      <c r="B53" s="22"/>
      <c r="C53" s="22"/>
      <c r="D53" s="23"/>
      <c r="E53" s="24"/>
      <c r="F53" s="24">
        <f t="shared" si="1"/>
        <v>0</v>
      </c>
      <c r="G53" s="26"/>
    </row>
    <row r="54" spans="1:7" ht="15.6" x14ac:dyDescent="0.3">
      <c r="A54" s="27"/>
      <c r="B54" s="22"/>
      <c r="C54" s="22"/>
      <c r="D54" s="23"/>
      <c r="E54" s="24"/>
      <c r="F54" s="24">
        <f t="shared" si="1"/>
        <v>0</v>
      </c>
      <c r="G54" s="26"/>
    </row>
    <row r="55" spans="1:7" ht="15.6" x14ac:dyDescent="0.3">
      <c r="A55" s="27"/>
      <c r="B55" s="22"/>
      <c r="C55" s="22"/>
      <c r="D55" s="23"/>
      <c r="E55" s="24"/>
      <c r="F55" s="24">
        <f t="shared" si="1"/>
        <v>0</v>
      </c>
      <c r="G55" s="26"/>
    </row>
    <row r="56" spans="1:7" ht="15.6" x14ac:dyDescent="0.3">
      <c r="A56" s="27"/>
      <c r="B56" s="22"/>
      <c r="C56" s="22"/>
      <c r="D56" s="23"/>
      <c r="E56" s="24"/>
      <c r="F56" s="24">
        <f t="shared" si="1"/>
        <v>0</v>
      </c>
      <c r="G56" s="26"/>
    </row>
    <row r="57" spans="1:7" ht="15.6" x14ac:dyDescent="0.3">
      <c r="A57" s="27"/>
      <c r="B57" s="22"/>
      <c r="C57" s="22"/>
      <c r="D57" s="23"/>
      <c r="E57" s="24"/>
      <c r="F57" s="24">
        <f t="shared" si="1"/>
        <v>0</v>
      </c>
      <c r="G57" s="26"/>
    </row>
    <row r="58" spans="1:7" ht="15.6" x14ac:dyDescent="0.3">
      <c r="A58" s="28"/>
      <c r="B58" s="29"/>
      <c r="C58" s="29"/>
      <c r="D58" s="30"/>
      <c r="E58" s="31"/>
      <c r="F58" s="32">
        <f t="shared" si="1"/>
        <v>0</v>
      </c>
      <c r="G58" s="33"/>
    </row>
    <row r="59" spans="1:7" ht="17.399999999999999" x14ac:dyDescent="0.3">
      <c r="A59" s="34"/>
      <c r="B59" s="35"/>
      <c r="C59" s="36" t="s">
        <v>17</v>
      </c>
      <c r="D59" s="36"/>
      <c r="E59" s="37"/>
      <c r="F59" s="38">
        <f>SUM(F44:F57)</f>
        <v>6293</v>
      </c>
      <c r="G59" s="39"/>
    </row>
    <row r="60" spans="1:7" ht="17.399999999999999" x14ac:dyDescent="0.3">
      <c r="A60" s="40"/>
      <c r="B60" s="41"/>
      <c r="C60" s="42" t="s">
        <v>18</v>
      </c>
      <c r="D60" s="42"/>
      <c r="E60" s="43"/>
      <c r="F60" s="44">
        <f>F59*0.16</f>
        <v>1006.88</v>
      </c>
      <c r="G60" s="45"/>
    </row>
    <row r="61" spans="1:7" ht="17.399999999999999" x14ac:dyDescent="0.3">
      <c r="A61" s="40"/>
      <c r="B61" s="41"/>
      <c r="C61" s="46" t="s">
        <v>19</v>
      </c>
      <c r="D61" s="46"/>
      <c r="E61" s="47"/>
      <c r="F61" s="48">
        <f>F59+F60</f>
        <v>7299.88</v>
      </c>
      <c r="G61" s="49"/>
    </row>
    <row r="62" spans="1:7" ht="15.6" x14ac:dyDescent="0.3">
      <c r="A62" s="50" t="s">
        <v>20</v>
      </c>
      <c r="B62" s="51"/>
      <c r="C62" s="51" t="s">
        <v>21</v>
      </c>
      <c r="D62" s="51"/>
      <c r="E62" s="51" t="s">
        <v>22</v>
      </c>
      <c r="F62" s="51"/>
      <c r="G62" s="52"/>
    </row>
    <row r="63" spans="1:7" ht="15.6" x14ac:dyDescent="0.3">
      <c r="A63" s="63" t="s">
        <v>614</v>
      </c>
      <c r="B63" s="53"/>
      <c r="C63" s="53" t="s">
        <v>23</v>
      </c>
      <c r="D63" s="53"/>
      <c r="E63" s="53" t="s">
        <v>921</v>
      </c>
      <c r="F63" s="53"/>
      <c r="G63" s="54"/>
    </row>
    <row r="64" spans="1:7" x14ac:dyDescent="0.3">
      <c r="A64" s="55"/>
      <c r="B64" s="55"/>
      <c r="C64" s="55"/>
      <c r="D64" s="55"/>
      <c r="E64" s="55"/>
      <c r="F64" s="55"/>
      <c r="G64" s="55"/>
    </row>
    <row r="66" spans="1:10" ht="21" x14ac:dyDescent="0.4">
      <c r="A66" s="1"/>
      <c r="B66" s="355" t="s">
        <v>0</v>
      </c>
      <c r="C66" s="357"/>
      <c r="D66" s="388" t="s">
        <v>1</v>
      </c>
      <c r="E66" s="389"/>
      <c r="F66" s="389"/>
      <c r="G66" s="390"/>
    </row>
    <row r="67" spans="1:10" ht="21" x14ac:dyDescent="0.4">
      <c r="A67" s="2"/>
      <c r="B67" s="358"/>
      <c r="C67" s="360"/>
      <c r="D67" s="391" t="s">
        <v>2</v>
      </c>
      <c r="E67" s="392"/>
      <c r="F67" s="368" t="s">
        <v>1036</v>
      </c>
      <c r="G67" s="393"/>
    </row>
    <row r="68" spans="1:10" ht="21" x14ac:dyDescent="0.4">
      <c r="A68" s="2"/>
      <c r="B68" s="358"/>
      <c r="C68" s="360"/>
      <c r="D68" s="424" t="s">
        <v>4</v>
      </c>
      <c r="E68" s="368"/>
      <c r="F68" s="154">
        <v>18</v>
      </c>
      <c r="G68" s="4"/>
    </row>
    <row r="69" spans="1:10" ht="21" x14ac:dyDescent="0.4">
      <c r="A69" s="5"/>
      <c r="B69" s="361"/>
      <c r="C69" s="363"/>
      <c r="D69" s="407" t="s">
        <v>5</v>
      </c>
      <c r="E69" s="408"/>
      <c r="F69" s="370" t="s">
        <v>1040</v>
      </c>
      <c r="G69" s="409"/>
    </row>
    <row r="70" spans="1:10" ht="20.399999999999999" x14ac:dyDescent="0.35">
      <c r="A70" s="8" t="s">
        <v>6</v>
      </c>
      <c r="B70" s="9" t="s">
        <v>653</v>
      </c>
      <c r="C70" s="10"/>
      <c r="D70" s="10"/>
      <c r="E70" s="374"/>
      <c r="F70" s="374"/>
      <c r="G70" s="375"/>
    </row>
    <row r="71" spans="1:10" ht="20.399999999999999" x14ac:dyDescent="0.35">
      <c r="A71" s="8" t="s">
        <v>7</v>
      </c>
      <c r="B71" s="376" t="s">
        <v>98</v>
      </c>
      <c r="C71" s="377"/>
      <c r="D71" s="377"/>
      <c r="E71" s="377"/>
      <c r="F71" s="377"/>
      <c r="G71" s="378"/>
      <c r="J71" t="s">
        <v>1032</v>
      </c>
    </row>
    <row r="72" spans="1:10" ht="20.399999999999999" x14ac:dyDescent="0.35">
      <c r="A72" s="8" t="s">
        <v>8</v>
      </c>
      <c r="B72" s="376" t="s">
        <v>1035</v>
      </c>
      <c r="C72" s="377"/>
      <c r="D72" s="377"/>
      <c r="E72" s="377"/>
      <c r="F72" s="377"/>
      <c r="G72" s="378"/>
    </row>
    <row r="73" spans="1:10" ht="20.399999999999999" x14ac:dyDescent="0.35">
      <c r="A73" s="8" t="s">
        <v>9</v>
      </c>
      <c r="B73" s="376" t="s">
        <v>854</v>
      </c>
      <c r="C73" s="377"/>
      <c r="D73" s="377"/>
      <c r="E73" s="377"/>
      <c r="F73" s="377"/>
      <c r="G73" s="378"/>
      <c r="J73" t="s">
        <v>1033</v>
      </c>
    </row>
    <row r="74" spans="1:10" ht="15" x14ac:dyDescent="0.3">
      <c r="A74" s="57" t="s">
        <v>10</v>
      </c>
      <c r="B74" s="57" t="s">
        <v>11</v>
      </c>
      <c r="C74" s="57" t="s">
        <v>12</v>
      </c>
      <c r="D74" s="57" t="s">
        <v>13</v>
      </c>
      <c r="E74" s="57" t="s">
        <v>14</v>
      </c>
      <c r="F74" s="57" t="s">
        <v>15</v>
      </c>
      <c r="G74" s="57" t="s">
        <v>16</v>
      </c>
    </row>
    <row r="75" spans="1:10" ht="31.2" x14ac:dyDescent="0.3">
      <c r="A75" s="15">
        <v>24</v>
      </c>
      <c r="B75" s="16" t="s">
        <v>30</v>
      </c>
      <c r="C75" s="16" t="s">
        <v>855</v>
      </c>
      <c r="D75" s="17" t="s">
        <v>856</v>
      </c>
      <c r="E75" s="18">
        <v>131.5</v>
      </c>
      <c r="F75" s="19">
        <f t="shared" ref="F75:F86" si="2">A75*E75</f>
        <v>3156</v>
      </c>
      <c r="G75" s="20"/>
      <c r="J75" t="s">
        <v>1034</v>
      </c>
    </row>
    <row r="76" spans="1:10" ht="46.8" x14ac:dyDescent="0.3">
      <c r="A76" s="21">
        <v>50</v>
      </c>
      <c r="B76" s="22" t="s">
        <v>30</v>
      </c>
      <c r="C76" s="22" t="s">
        <v>858</v>
      </c>
      <c r="D76" s="23" t="s">
        <v>857</v>
      </c>
      <c r="E76" s="24">
        <v>231.42</v>
      </c>
      <c r="F76" s="25">
        <f t="shared" si="2"/>
        <v>11571</v>
      </c>
      <c r="G76" s="20"/>
    </row>
    <row r="77" spans="1:10" ht="15.6" x14ac:dyDescent="0.3">
      <c r="A77" s="21"/>
      <c r="B77" s="22"/>
      <c r="C77" s="22"/>
      <c r="D77" s="23"/>
      <c r="E77" s="24"/>
      <c r="F77" s="25">
        <f t="shared" si="2"/>
        <v>0</v>
      </c>
      <c r="G77" s="20"/>
    </row>
    <row r="78" spans="1:10" ht="15.6" x14ac:dyDescent="0.3">
      <c r="A78" s="21"/>
      <c r="B78" s="22"/>
      <c r="C78" s="22"/>
      <c r="D78" s="23"/>
      <c r="E78" s="24"/>
      <c r="F78" s="25">
        <f t="shared" si="2"/>
        <v>0</v>
      </c>
      <c r="G78" s="26"/>
    </row>
    <row r="79" spans="1:10" ht="15.6" x14ac:dyDescent="0.3">
      <c r="A79" s="27"/>
      <c r="B79" s="22"/>
      <c r="C79" s="22"/>
      <c r="D79" s="23"/>
      <c r="E79" s="24"/>
      <c r="F79" s="25">
        <f t="shared" si="2"/>
        <v>0</v>
      </c>
      <c r="G79" s="26"/>
    </row>
    <row r="80" spans="1:10" ht="15.6" x14ac:dyDescent="0.3">
      <c r="A80" s="27"/>
      <c r="B80" s="22"/>
      <c r="C80" s="22"/>
      <c r="D80" s="23"/>
      <c r="E80" s="24"/>
      <c r="F80" s="25">
        <f t="shared" si="2"/>
        <v>0</v>
      </c>
      <c r="G80" s="26"/>
    </row>
    <row r="81" spans="1:7" ht="15.6" x14ac:dyDescent="0.3">
      <c r="A81" s="27"/>
      <c r="B81" s="22"/>
      <c r="C81" s="22"/>
      <c r="D81" s="23"/>
      <c r="E81" s="24"/>
      <c r="F81" s="25">
        <f t="shared" si="2"/>
        <v>0</v>
      </c>
      <c r="G81" s="26"/>
    </row>
    <row r="82" spans="1:7" ht="15.6" x14ac:dyDescent="0.3">
      <c r="A82" s="27"/>
      <c r="B82" s="22"/>
      <c r="C82" s="22"/>
      <c r="D82" s="23"/>
      <c r="E82" s="24"/>
      <c r="F82" s="25">
        <f t="shared" si="2"/>
        <v>0</v>
      </c>
      <c r="G82" s="26"/>
    </row>
    <row r="83" spans="1:7" ht="15.6" x14ac:dyDescent="0.3">
      <c r="A83" s="27"/>
      <c r="B83" s="22"/>
      <c r="C83" s="22"/>
      <c r="D83" s="23"/>
      <c r="E83" s="24"/>
      <c r="F83" s="25">
        <f t="shared" si="2"/>
        <v>0</v>
      </c>
      <c r="G83" s="26"/>
    </row>
    <row r="84" spans="1:7" ht="15.6" x14ac:dyDescent="0.3">
      <c r="A84" s="27"/>
      <c r="B84" s="22"/>
      <c r="C84" s="22"/>
      <c r="D84" s="23"/>
      <c r="E84" s="24"/>
      <c r="F84" s="25">
        <f t="shared" si="2"/>
        <v>0</v>
      </c>
      <c r="G84" s="26"/>
    </row>
    <row r="85" spans="1:7" ht="15.6" x14ac:dyDescent="0.3">
      <c r="A85" s="27"/>
      <c r="B85" s="22"/>
      <c r="C85" s="22"/>
      <c r="D85" s="23"/>
      <c r="E85" s="24"/>
      <c r="F85" s="25">
        <f t="shared" si="2"/>
        <v>0</v>
      </c>
      <c r="G85" s="26"/>
    </row>
    <row r="86" spans="1:7" ht="15.6" x14ac:dyDescent="0.3">
      <c r="A86" s="28"/>
      <c r="B86" s="29"/>
      <c r="C86" s="29"/>
      <c r="D86" s="30"/>
      <c r="E86" s="31"/>
      <c r="F86" s="32">
        <f t="shared" si="2"/>
        <v>0</v>
      </c>
      <c r="G86" s="33"/>
    </row>
    <row r="87" spans="1:7" ht="17.399999999999999" x14ac:dyDescent="0.3">
      <c r="A87" s="34"/>
      <c r="B87" s="35"/>
      <c r="C87" s="406" t="s">
        <v>17</v>
      </c>
      <c r="D87" s="406"/>
      <c r="E87" s="37"/>
      <c r="F87" s="38">
        <f>SUM(F75:F85)</f>
        <v>14727</v>
      </c>
      <c r="G87" s="39"/>
    </row>
    <row r="88" spans="1:7" ht="17.399999999999999" x14ac:dyDescent="0.3">
      <c r="A88" s="40"/>
      <c r="B88" s="41"/>
      <c r="C88" s="398" t="s">
        <v>18</v>
      </c>
      <c r="D88" s="398"/>
      <c r="E88" s="43"/>
      <c r="F88" s="44">
        <f>F87*0.16</f>
        <v>2356.3200000000002</v>
      </c>
      <c r="G88" s="45"/>
    </row>
    <row r="89" spans="1:7" ht="17.399999999999999" x14ac:dyDescent="0.3">
      <c r="A89" s="40"/>
      <c r="B89" s="41"/>
      <c r="C89" s="399" t="s">
        <v>19</v>
      </c>
      <c r="D89" s="399"/>
      <c r="E89" s="47"/>
      <c r="F89" s="48">
        <f>F87+F88</f>
        <v>17083.32</v>
      </c>
      <c r="G89" s="49"/>
    </row>
    <row r="90" spans="1:7" ht="15.6" x14ac:dyDescent="0.3">
      <c r="A90" s="400" t="s">
        <v>20</v>
      </c>
      <c r="B90" s="401"/>
      <c r="C90" s="51" t="s">
        <v>21</v>
      </c>
      <c r="D90" s="51"/>
      <c r="E90" s="401" t="s">
        <v>22</v>
      </c>
      <c r="F90" s="401"/>
      <c r="G90" s="402"/>
    </row>
    <row r="91" spans="1:7" ht="15.6" x14ac:dyDescent="0.3">
      <c r="A91" s="403" t="s">
        <v>614</v>
      </c>
      <c r="B91" s="404"/>
      <c r="C91" s="333" t="s">
        <v>23</v>
      </c>
      <c r="D91" s="53"/>
      <c r="E91" s="404" t="s">
        <v>653</v>
      </c>
      <c r="F91" s="404"/>
      <c r="G91" s="405"/>
    </row>
    <row r="92" spans="1:7" x14ac:dyDescent="0.3">
      <c r="A92" s="55"/>
      <c r="B92" s="55"/>
      <c r="C92" s="55"/>
      <c r="D92" s="55"/>
      <c r="E92" s="55"/>
      <c r="F92" s="55"/>
      <c r="G92" s="55"/>
    </row>
    <row r="95" spans="1:7" ht="21" x14ac:dyDescent="0.4">
      <c r="A95" s="1"/>
      <c r="B95" s="355" t="s">
        <v>0</v>
      </c>
      <c r="C95" s="357"/>
      <c r="D95" s="388" t="s">
        <v>1</v>
      </c>
      <c r="E95" s="389"/>
      <c r="F95" s="389"/>
      <c r="G95" s="390"/>
    </row>
    <row r="96" spans="1:7" ht="21" x14ac:dyDescent="0.4">
      <c r="A96" s="2"/>
      <c r="B96" s="358"/>
      <c r="C96" s="360"/>
      <c r="D96" s="391" t="s">
        <v>2</v>
      </c>
      <c r="E96" s="392"/>
      <c r="F96" s="368" t="s">
        <v>1036</v>
      </c>
      <c r="G96" s="393"/>
    </row>
    <row r="97" spans="1:7" ht="21" x14ac:dyDescent="0.4">
      <c r="A97" s="2"/>
      <c r="B97" s="358"/>
      <c r="C97" s="360"/>
      <c r="D97" s="424" t="s">
        <v>4</v>
      </c>
      <c r="E97" s="368"/>
      <c r="F97" s="154">
        <v>18</v>
      </c>
      <c r="G97" s="4"/>
    </row>
    <row r="98" spans="1:7" ht="21" x14ac:dyDescent="0.4">
      <c r="A98" s="5"/>
      <c r="B98" s="361"/>
      <c r="C98" s="363"/>
      <c r="D98" s="407" t="s">
        <v>5</v>
      </c>
      <c r="E98" s="408"/>
      <c r="F98" s="370" t="s">
        <v>1041</v>
      </c>
      <c r="G98" s="409"/>
    </row>
    <row r="99" spans="1:7" ht="20.399999999999999" x14ac:dyDescent="0.35">
      <c r="A99" s="8" t="s">
        <v>6</v>
      </c>
      <c r="B99" s="9" t="s">
        <v>653</v>
      </c>
      <c r="C99" s="10"/>
      <c r="D99" s="10"/>
      <c r="E99" s="374"/>
      <c r="F99" s="374"/>
      <c r="G99" s="375"/>
    </row>
    <row r="100" spans="1:7" ht="20.399999999999999" x14ac:dyDescent="0.35">
      <c r="A100" s="8" t="s">
        <v>7</v>
      </c>
      <c r="B100" s="376" t="s">
        <v>98</v>
      </c>
      <c r="C100" s="377"/>
      <c r="D100" s="377"/>
      <c r="E100" s="377"/>
      <c r="F100" s="377"/>
      <c r="G100" s="378"/>
    </row>
    <row r="101" spans="1:7" ht="20.399999999999999" x14ac:dyDescent="0.35">
      <c r="A101" s="8" t="s">
        <v>8</v>
      </c>
      <c r="B101" s="376" t="s">
        <v>1035</v>
      </c>
      <c r="C101" s="377"/>
      <c r="D101" s="377"/>
      <c r="E101" s="377"/>
      <c r="F101" s="377"/>
      <c r="G101" s="378"/>
    </row>
    <row r="102" spans="1:7" ht="20.399999999999999" x14ac:dyDescent="0.35">
      <c r="A102" s="8" t="s">
        <v>9</v>
      </c>
      <c r="B102" s="376" t="s">
        <v>854</v>
      </c>
      <c r="C102" s="377"/>
      <c r="D102" s="377"/>
      <c r="E102" s="377"/>
      <c r="F102" s="377"/>
      <c r="G102" s="378"/>
    </row>
    <row r="103" spans="1:7" ht="15" x14ac:dyDescent="0.3">
      <c r="A103" s="57" t="s">
        <v>10</v>
      </c>
      <c r="B103" s="57" t="s">
        <v>11</v>
      </c>
      <c r="C103" s="57" t="s">
        <v>12</v>
      </c>
      <c r="D103" s="57" t="s">
        <v>13</v>
      </c>
      <c r="E103" s="57" t="s">
        <v>14</v>
      </c>
      <c r="F103" s="57" t="s">
        <v>15</v>
      </c>
      <c r="G103" s="57" t="s">
        <v>16</v>
      </c>
    </row>
    <row r="104" spans="1:7" ht="15.6" x14ac:dyDescent="0.3">
      <c r="A104" s="15"/>
      <c r="B104" s="16"/>
      <c r="C104" s="16"/>
      <c r="D104" s="17"/>
      <c r="E104" s="18"/>
      <c r="F104" s="19">
        <f t="shared" ref="F104:F115" si="3">A104*E104</f>
        <v>0</v>
      </c>
      <c r="G104" s="20"/>
    </row>
    <row r="105" spans="1:7" ht="46.8" x14ac:dyDescent="0.3">
      <c r="A105" s="21">
        <v>51</v>
      </c>
      <c r="B105" s="22" t="s">
        <v>30</v>
      </c>
      <c r="C105" s="22" t="s">
        <v>858</v>
      </c>
      <c r="D105" s="23" t="s">
        <v>857</v>
      </c>
      <c r="E105" s="24">
        <v>231.42</v>
      </c>
      <c r="F105" s="25">
        <f t="shared" si="3"/>
        <v>11802.42</v>
      </c>
      <c r="G105" s="20"/>
    </row>
    <row r="106" spans="1:7" ht="15.6" x14ac:dyDescent="0.3">
      <c r="A106" s="21"/>
      <c r="B106" s="22"/>
      <c r="C106" s="22"/>
      <c r="D106" s="23"/>
      <c r="E106" s="24"/>
      <c r="F106" s="25">
        <f t="shared" si="3"/>
        <v>0</v>
      </c>
      <c r="G106" s="20"/>
    </row>
    <row r="107" spans="1:7" ht="15.6" x14ac:dyDescent="0.3">
      <c r="A107" s="21"/>
      <c r="B107" s="22"/>
      <c r="C107" s="22"/>
      <c r="D107" s="23"/>
      <c r="E107" s="24"/>
      <c r="F107" s="25">
        <f t="shared" si="3"/>
        <v>0</v>
      </c>
      <c r="G107" s="26"/>
    </row>
    <row r="108" spans="1:7" ht="15.6" x14ac:dyDescent="0.3">
      <c r="A108" s="27"/>
      <c r="B108" s="22"/>
      <c r="C108" s="22"/>
      <c r="D108" s="23"/>
      <c r="E108" s="24"/>
      <c r="F108" s="25">
        <f t="shared" si="3"/>
        <v>0</v>
      </c>
      <c r="G108" s="26"/>
    </row>
    <row r="109" spans="1:7" ht="15.6" x14ac:dyDescent="0.3">
      <c r="A109" s="27"/>
      <c r="B109" s="22"/>
      <c r="C109" s="22"/>
      <c r="D109" s="23"/>
      <c r="E109" s="24"/>
      <c r="F109" s="25">
        <f t="shared" si="3"/>
        <v>0</v>
      </c>
      <c r="G109" s="26"/>
    </row>
    <row r="110" spans="1:7" ht="15.6" x14ac:dyDescent="0.3">
      <c r="A110" s="27"/>
      <c r="B110" s="22"/>
      <c r="C110" s="22"/>
      <c r="D110" s="23"/>
      <c r="E110" s="24"/>
      <c r="F110" s="25">
        <f t="shared" si="3"/>
        <v>0</v>
      </c>
      <c r="G110" s="26"/>
    </row>
    <row r="111" spans="1:7" ht="15.6" x14ac:dyDescent="0.3">
      <c r="A111" s="27"/>
      <c r="B111" s="22"/>
      <c r="C111" s="22"/>
      <c r="D111" s="23"/>
      <c r="E111" s="24"/>
      <c r="F111" s="25">
        <f t="shared" si="3"/>
        <v>0</v>
      </c>
      <c r="G111" s="26"/>
    </row>
    <row r="112" spans="1:7" ht="15.6" x14ac:dyDescent="0.3">
      <c r="A112" s="27"/>
      <c r="B112" s="22"/>
      <c r="C112" s="22"/>
      <c r="D112" s="23"/>
      <c r="E112" s="24"/>
      <c r="F112" s="25">
        <f t="shared" si="3"/>
        <v>0</v>
      </c>
      <c r="G112" s="26"/>
    </row>
    <row r="113" spans="1:7" ht="15.6" x14ac:dyDescent="0.3">
      <c r="A113" s="27"/>
      <c r="B113" s="22"/>
      <c r="C113" s="22"/>
      <c r="D113" s="23"/>
      <c r="E113" s="24"/>
      <c r="F113" s="25">
        <f t="shared" si="3"/>
        <v>0</v>
      </c>
      <c r="G113" s="26"/>
    </row>
    <row r="114" spans="1:7" ht="15.6" x14ac:dyDescent="0.3">
      <c r="A114" s="27"/>
      <c r="B114" s="22"/>
      <c r="C114" s="22"/>
      <c r="D114" s="23"/>
      <c r="E114" s="24"/>
      <c r="F114" s="25">
        <f t="shared" si="3"/>
        <v>0</v>
      </c>
      <c r="G114" s="26"/>
    </row>
    <row r="115" spans="1:7" ht="15.6" x14ac:dyDescent="0.3">
      <c r="A115" s="28"/>
      <c r="B115" s="29"/>
      <c r="C115" s="29"/>
      <c r="D115" s="30"/>
      <c r="E115" s="31"/>
      <c r="F115" s="32">
        <f t="shared" si="3"/>
        <v>0</v>
      </c>
      <c r="G115" s="33"/>
    </row>
    <row r="116" spans="1:7" ht="17.399999999999999" x14ac:dyDescent="0.3">
      <c r="A116" s="34"/>
      <c r="B116" s="35"/>
      <c r="C116" s="406" t="s">
        <v>17</v>
      </c>
      <c r="D116" s="406"/>
      <c r="E116" s="37"/>
      <c r="F116" s="38">
        <f>SUM(F104:F114)</f>
        <v>11802.42</v>
      </c>
      <c r="G116" s="39"/>
    </row>
    <row r="117" spans="1:7" ht="17.399999999999999" x14ac:dyDescent="0.3">
      <c r="A117" s="40"/>
      <c r="B117" s="41"/>
      <c r="C117" s="398" t="s">
        <v>18</v>
      </c>
      <c r="D117" s="398"/>
      <c r="E117" s="43"/>
      <c r="F117" s="44">
        <f>F116*0.16</f>
        <v>1888.3872000000001</v>
      </c>
      <c r="G117" s="45"/>
    </row>
    <row r="118" spans="1:7" ht="17.399999999999999" x14ac:dyDescent="0.3">
      <c r="A118" s="40"/>
      <c r="B118" s="41"/>
      <c r="C118" s="399" t="s">
        <v>19</v>
      </c>
      <c r="D118" s="399"/>
      <c r="E118" s="47"/>
      <c r="F118" s="48">
        <f>F116+F117</f>
        <v>13690.807199999999</v>
      </c>
      <c r="G118" s="49"/>
    </row>
    <row r="119" spans="1:7" ht="15.6" x14ac:dyDescent="0.3">
      <c r="A119" s="400" t="s">
        <v>20</v>
      </c>
      <c r="B119" s="401"/>
      <c r="C119" s="51" t="s">
        <v>21</v>
      </c>
      <c r="D119" s="51"/>
      <c r="E119" s="401" t="s">
        <v>22</v>
      </c>
      <c r="F119" s="401"/>
      <c r="G119" s="402"/>
    </row>
    <row r="120" spans="1:7" ht="15.6" x14ac:dyDescent="0.3">
      <c r="A120" s="403" t="s">
        <v>614</v>
      </c>
      <c r="B120" s="404"/>
      <c r="C120" s="333" t="s">
        <v>23</v>
      </c>
      <c r="D120" s="53"/>
      <c r="E120" s="404" t="s">
        <v>653</v>
      </c>
      <c r="F120" s="404"/>
      <c r="G120" s="405"/>
    </row>
    <row r="121" spans="1:7" x14ac:dyDescent="0.3">
      <c r="A121" s="55"/>
      <c r="B121" s="55"/>
      <c r="C121" s="55"/>
      <c r="D121" s="55"/>
      <c r="E121" s="55"/>
      <c r="F121" s="55"/>
      <c r="G121" s="55"/>
    </row>
    <row r="123" spans="1:7" ht="24.6" x14ac:dyDescent="0.3">
      <c r="A123" s="355" t="s">
        <v>0</v>
      </c>
      <c r="B123" s="356"/>
      <c r="C123" s="357"/>
      <c r="D123" s="364" t="s">
        <v>1</v>
      </c>
      <c r="E123" s="365"/>
      <c r="F123" s="365"/>
      <c r="G123" s="366"/>
    </row>
    <row r="124" spans="1:7" ht="21" x14ac:dyDescent="0.4">
      <c r="A124" s="358"/>
      <c r="B124" s="359"/>
      <c r="C124" s="360"/>
      <c r="D124" s="3" t="s">
        <v>2</v>
      </c>
      <c r="E124" s="367" t="s">
        <v>1036</v>
      </c>
      <c r="F124" s="368"/>
      <c r="G124" s="4"/>
    </row>
    <row r="125" spans="1:7" ht="21" x14ac:dyDescent="0.4">
      <c r="A125" s="358"/>
      <c r="B125" s="359"/>
      <c r="C125" s="360"/>
      <c r="D125" s="3" t="s">
        <v>4</v>
      </c>
      <c r="E125" s="369">
        <v>18</v>
      </c>
      <c r="F125" s="368"/>
      <c r="G125" s="4"/>
    </row>
    <row r="126" spans="1:7" ht="30" x14ac:dyDescent="0.3">
      <c r="A126" s="361"/>
      <c r="B126" s="362"/>
      <c r="C126" s="363"/>
      <c r="D126" s="6" t="s">
        <v>5</v>
      </c>
      <c r="E126" s="370" t="s">
        <v>1042</v>
      </c>
      <c r="F126" s="370"/>
      <c r="G126" s="7"/>
    </row>
    <row r="127" spans="1:7" ht="20.399999999999999" x14ac:dyDescent="0.35">
      <c r="A127" s="8" t="s">
        <v>6</v>
      </c>
      <c r="B127" s="9" t="s">
        <v>663</v>
      </c>
      <c r="C127" s="10"/>
      <c r="D127" s="10"/>
      <c r="E127" s="324"/>
      <c r="F127" s="325"/>
      <c r="G127" s="326"/>
    </row>
    <row r="128" spans="1:7" ht="20.399999999999999" x14ac:dyDescent="0.35">
      <c r="A128" s="8" t="s">
        <v>7</v>
      </c>
      <c r="B128" s="12"/>
      <c r="C128" s="13"/>
      <c r="D128" s="13"/>
      <c r="E128" s="327"/>
      <c r="F128" s="328"/>
      <c r="G128" s="329"/>
    </row>
    <row r="129" spans="1:7" ht="20.399999999999999" x14ac:dyDescent="0.35">
      <c r="A129" s="8" t="s">
        <v>8</v>
      </c>
      <c r="B129" s="12" t="s">
        <v>29</v>
      </c>
      <c r="C129" s="13"/>
      <c r="D129" s="13"/>
      <c r="E129" s="330"/>
      <c r="F129" s="331"/>
      <c r="G129" s="332"/>
    </row>
    <row r="130" spans="1:7" ht="20.399999999999999" x14ac:dyDescent="0.35">
      <c r="A130" s="8" t="s">
        <v>9</v>
      </c>
      <c r="B130" s="12" t="s">
        <v>91</v>
      </c>
      <c r="C130" s="13"/>
      <c r="D130" s="13"/>
      <c r="E130" s="13"/>
      <c r="F130" s="13"/>
      <c r="G130" s="14"/>
    </row>
    <row r="131" spans="1:7" ht="15" x14ac:dyDescent="0.3">
      <c r="A131" s="342" t="s">
        <v>10</v>
      </c>
      <c r="B131" s="57" t="s">
        <v>11</v>
      </c>
      <c r="C131" s="57" t="s">
        <v>12</v>
      </c>
      <c r="D131" s="57" t="s">
        <v>13</v>
      </c>
      <c r="E131" s="57" t="s">
        <v>14</v>
      </c>
      <c r="F131" s="57" t="s">
        <v>15</v>
      </c>
      <c r="G131" s="57" t="s">
        <v>16</v>
      </c>
    </row>
    <row r="132" spans="1:7" ht="15.6" x14ac:dyDescent="0.3">
      <c r="A132" s="15"/>
      <c r="B132" s="16"/>
      <c r="C132" s="16"/>
      <c r="D132" s="123"/>
      <c r="E132" s="18"/>
      <c r="F132" s="18">
        <f>A132*E132</f>
        <v>0</v>
      </c>
      <c r="G132" s="20"/>
    </row>
    <row r="133" spans="1:7" ht="15.6" x14ac:dyDescent="0.3">
      <c r="A133" s="21"/>
      <c r="B133" s="22"/>
      <c r="C133" s="22"/>
      <c r="D133" s="58"/>
      <c r="E133" s="24"/>
      <c r="F133" s="24">
        <f t="shared" ref="F133:F146" si="4">A133*E133</f>
        <v>0</v>
      </c>
      <c r="G133" s="20"/>
    </row>
    <row r="134" spans="1:7" ht="15.6" x14ac:dyDescent="0.3">
      <c r="A134" s="21"/>
      <c r="B134" s="22"/>
      <c r="C134" s="22"/>
      <c r="D134" s="58"/>
      <c r="E134" s="24"/>
      <c r="F134" s="24">
        <f t="shared" si="4"/>
        <v>0</v>
      </c>
      <c r="G134" s="20"/>
    </row>
    <row r="135" spans="1:7" ht="15.6" x14ac:dyDescent="0.3">
      <c r="A135" s="21"/>
      <c r="B135" s="59"/>
      <c r="C135" s="59"/>
      <c r="D135" s="58"/>
      <c r="E135" s="24"/>
      <c r="F135" s="24">
        <f t="shared" si="4"/>
        <v>0</v>
      </c>
      <c r="G135" s="26"/>
    </row>
    <row r="136" spans="1:7" ht="15.6" x14ac:dyDescent="0.3">
      <c r="A136" s="21"/>
      <c r="B136" s="59"/>
      <c r="C136" s="59"/>
      <c r="D136" s="58"/>
      <c r="E136" s="24"/>
      <c r="F136" s="24">
        <f t="shared" si="4"/>
        <v>0</v>
      </c>
      <c r="G136" s="26"/>
    </row>
    <row r="137" spans="1:7" ht="15.6" x14ac:dyDescent="0.3">
      <c r="A137" s="21"/>
      <c r="B137" s="59"/>
      <c r="C137" s="59"/>
      <c r="D137" s="58"/>
      <c r="E137" s="24"/>
      <c r="F137" s="24">
        <f t="shared" si="4"/>
        <v>0</v>
      </c>
      <c r="G137" s="26"/>
    </row>
    <row r="138" spans="1:7" ht="15.6" x14ac:dyDescent="0.3">
      <c r="A138" s="21"/>
      <c r="B138" s="59"/>
      <c r="C138" s="59"/>
      <c r="D138" s="58"/>
      <c r="E138" s="24"/>
      <c r="F138" s="24">
        <f t="shared" si="4"/>
        <v>0</v>
      </c>
      <c r="G138" s="26"/>
    </row>
    <row r="139" spans="1:7" ht="15.6" x14ac:dyDescent="0.3">
      <c r="A139" s="27"/>
      <c r="B139" s="59"/>
      <c r="C139" s="59"/>
      <c r="D139" s="58"/>
      <c r="E139" s="24"/>
      <c r="F139" s="24">
        <f t="shared" si="4"/>
        <v>0</v>
      </c>
      <c r="G139" s="26"/>
    </row>
    <row r="140" spans="1:7" ht="15.6" x14ac:dyDescent="0.3">
      <c r="A140" s="27"/>
      <c r="B140" s="59"/>
      <c r="C140" s="59"/>
      <c r="D140" s="65"/>
      <c r="E140" s="24"/>
      <c r="F140" s="24">
        <f t="shared" si="4"/>
        <v>0</v>
      </c>
      <c r="G140" s="26"/>
    </row>
    <row r="141" spans="1:7" ht="15.6" x14ac:dyDescent="0.3">
      <c r="A141" s="27"/>
      <c r="B141" s="22"/>
      <c r="C141" s="22"/>
      <c r="D141" s="23"/>
      <c r="E141" s="24"/>
      <c r="F141" s="24">
        <f t="shared" si="4"/>
        <v>0</v>
      </c>
      <c r="G141" s="26"/>
    </row>
    <row r="142" spans="1:7" ht="15.6" x14ac:dyDescent="0.3">
      <c r="A142" s="27"/>
      <c r="B142" s="22"/>
      <c r="C142" s="22"/>
      <c r="D142" s="23"/>
      <c r="E142" s="24"/>
      <c r="F142" s="24">
        <f t="shared" si="4"/>
        <v>0</v>
      </c>
      <c r="G142" s="26"/>
    </row>
    <row r="143" spans="1:7" ht="15.6" x14ac:dyDescent="0.3">
      <c r="A143" s="27"/>
      <c r="B143" s="22"/>
      <c r="C143" s="22"/>
      <c r="D143" s="23"/>
      <c r="E143" s="24"/>
      <c r="F143" s="24">
        <f t="shared" si="4"/>
        <v>0</v>
      </c>
      <c r="G143" s="26"/>
    </row>
    <row r="144" spans="1:7" ht="15.6" x14ac:dyDescent="0.3">
      <c r="A144" s="27"/>
      <c r="B144" s="22"/>
      <c r="C144" s="22"/>
      <c r="D144" s="23"/>
      <c r="E144" s="24"/>
      <c r="F144" s="24">
        <f t="shared" si="4"/>
        <v>0</v>
      </c>
      <c r="G144" s="26"/>
    </row>
    <row r="145" spans="1:7" ht="15.6" x14ac:dyDescent="0.3">
      <c r="A145" s="27"/>
      <c r="B145" s="22"/>
      <c r="C145" s="22"/>
      <c r="D145" s="23"/>
      <c r="E145" s="24"/>
      <c r="F145" s="24">
        <f t="shared" si="4"/>
        <v>0</v>
      </c>
      <c r="G145" s="26"/>
    </row>
    <row r="146" spans="1:7" ht="15.6" x14ac:dyDescent="0.3">
      <c r="A146" s="28"/>
      <c r="B146" s="29"/>
      <c r="C146" s="29"/>
      <c r="D146" s="30"/>
      <c r="E146" s="31"/>
      <c r="F146" s="31">
        <f t="shared" si="4"/>
        <v>0</v>
      </c>
      <c r="G146" s="33"/>
    </row>
    <row r="147" spans="1:7" ht="17.399999999999999" x14ac:dyDescent="0.3">
      <c r="A147" s="34"/>
      <c r="B147" s="35"/>
      <c r="C147" s="36" t="s">
        <v>17</v>
      </c>
      <c r="D147" s="36"/>
      <c r="E147" s="37"/>
      <c r="F147" s="38">
        <f>SUM(F132:F145)</f>
        <v>0</v>
      </c>
      <c r="G147" s="39"/>
    </row>
    <row r="148" spans="1:7" ht="17.399999999999999" x14ac:dyDescent="0.3">
      <c r="A148" s="40"/>
      <c r="B148" s="41"/>
      <c r="C148" s="42" t="s">
        <v>18</v>
      </c>
      <c r="D148" s="42"/>
      <c r="E148" s="43"/>
      <c r="F148" s="44">
        <f>F147*0.16</f>
        <v>0</v>
      </c>
      <c r="G148" s="45"/>
    </row>
    <row r="149" spans="1:7" ht="17.399999999999999" x14ac:dyDescent="0.3">
      <c r="A149" s="40"/>
      <c r="B149" s="41"/>
      <c r="C149" s="46" t="s">
        <v>19</v>
      </c>
      <c r="D149" s="46"/>
      <c r="E149" s="47"/>
      <c r="F149" s="48">
        <f>F147+F148</f>
        <v>0</v>
      </c>
      <c r="G149" s="49"/>
    </row>
    <row r="150" spans="1:7" ht="15.6" x14ac:dyDescent="0.3">
      <c r="A150" s="50" t="s">
        <v>20</v>
      </c>
      <c r="B150" s="51"/>
      <c r="C150" s="51" t="s">
        <v>21</v>
      </c>
      <c r="D150" s="51"/>
      <c r="E150" s="51" t="s">
        <v>22</v>
      </c>
      <c r="F150" s="51"/>
      <c r="G150" s="52"/>
    </row>
    <row r="151" spans="1:7" ht="15.6" x14ac:dyDescent="0.3">
      <c r="A151" s="63" t="s">
        <v>614</v>
      </c>
      <c r="B151" s="53"/>
      <c r="C151" s="333" t="s">
        <v>23</v>
      </c>
      <c r="D151" s="53"/>
      <c r="E151" s="53" t="s">
        <v>653</v>
      </c>
      <c r="F151" s="53"/>
      <c r="G151" s="54"/>
    </row>
    <row r="155" spans="1:7" ht="21" x14ac:dyDescent="0.4">
      <c r="A155" s="1"/>
      <c r="B155" s="355" t="s">
        <v>0</v>
      </c>
      <c r="C155" s="357"/>
      <c r="D155" s="388" t="s">
        <v>1</v>
      </c>
      <c r="E155" s="389"/>
      <c r="F155" s="389"/>
      <c r="G155" s="390"/>
    </row>
    <row r="156" spans="1:7" ht="21" x14ac:dyDescent="0.4">
      <c r="A156" s="2"/>
      <c r="B156" s="358"/>
      <c r="C156" s="360"/>
      <c r="D156" s="391" t="s">
        <v>2</v>
      </c>
      <c r="E156" s="392"/>
      <c r="F156" s="368" t="s">
        <v>980</v>
      </c>
      <c r="G156" s="393"/>
    </row>
    <row r="157" spans="1:7" ht="21" x14ac:dyDescent="0.4">
      <c r="A157" s="2"/>
      <c r="B157" s="358"/>
      <c r="C157" s="360"/>
      <c r="D157" s="204" t="s">
        <v>419</v>
      </c>
      <c r="E157" s="205"/>
      <c r="F157" s="195">
        <v>17</v>
      </c>
      <c r="G157" s="4"/>
    </row>
    <row r="158" spans="1:7" ht="21" x14ac:dyDescent="0.4">
      <c r="A158" s="5"/>
      <c r="B158" s="361"/>
      <c r="C158" s="363"/>
      <c r="D158" s="407" t="s">
        <v>5</v>
      </c>
      <c r="E158" s="408"/>
      <c r="F158" s="370" t="s">
        <v>1001</v>
      </c>
      <c r="G158" s="409"/>
    </row>
    <row r="159" spans="1:7" ht="20.399999999999999" x14ac:dyDescent="0.35">
      <c r="A159" s="8" t="s">
        <v>6</v>
      </c>
      <c r="B159" s="9" t="s">
        <v>663</v>
      </c>
      <c r="C159" s="10"/>
      <c r="D159" s="10"/>
      <c r="E159" s="374"/>
      <c r="F159" s="374"/>
      <c r="G159" s="375"/>
    </row>
    <row r="160" spans="1:7" ht="20.399999999999999" x14ac:dyDescent="0.35">
      <c r="A160" s="8" t="s">
        <v>7</v>
      </c>
      <c r="B160" s="376" t="s">
        <v>878</v>
      </c>
      <c r="C160" s="377"/>
      <c r="D160" s="377"/>
      <c r="E160" s="377"/>
      <c r="F160" s="377"/>
      <c r="G160" s="378"/>
    </row>
    <row r="161" spans="1:7" ht="20.399999999999999" x14ac:dyDescent="0.35">
      <c r="A161" s="8" t="s">
        <v>8</v>
      </c>
      <c r="B161" s="376" t="s">
        <v>1005</v>
      </c>
      <c r="C161" s="377"/>
      <c r="D161" s="377"/>
      <c r="E161" s="377"/>
      <c r="F161" s="377"/>
      <c r="G161" s="378"/>
    </row>
    <row r="162" spans="1:7" ht="20.399999999999999" x14ac:dyDescent="0.35">
      <c r="A162" s="8" t="s">
        <v>9</v>
      </c>
      <c r="B162" s="376" t="s">
        <v>320</v>
      </c>
      <c r="C162" s="377"/>
      <c r="D162" s="377"/>
      <c r="E162" s="377"/>
      <c r="F162" s="377"/>
      <c r="G162" s="378"/>
    </row>
    <row r="163" spans="1:7" ht="15" x14ac:dyDescent="0.3">
      <c r="A163" s="57" t="s">
        <v>10</v>
      </c>
      <c r="B163" s="57" t="s">
        <v>11</v>
      </c>
      <c r="C163" s="57" t="s">
        <v>12</v>
      </c>
      <c r="D163" s="57" t="s">
        <v>13</v>
      </c>
      <c r="E163" s="57" t="s">
        <v>14</v>
      </c>
      <c r="F163" s="57" t="s">
        <v>15</v>
      </c>
      <c r="G163" s="57" t="s">
        <v>16</v>
      </c>
    </row>
    <row r="164" spans="1:7" ht="15.6" x14ac:dyDescent="0.3">
      <c r="A164" s="15"/>
      <c r="B164" s="16"/>
      <c r="C164" s="16"/>
      <c r="D164" s="17"/>
      <c r="E164" s="18"/>
      <c r="F164" s="19">
        <f t="shared" ref="F164:F176" si="5">A164*E164</f>
        <v>0</v>
      </c>
      <c r="G164" s="114"/>
    </row>
    <row r="165" spans="1:7" ht="15.6" x14ac:dyDescent="0.3">
      <c r="A165" s="21"/>
      <c r="B165" s="22"/>
      <c r="C165" s="22"/>
      <c r="D165" s="23"/>
      <c r="E165" s="24"/>
      <c r="F165" s="25">
        <f t="shared" si="5"/>
        <v>0</v>
      </c>
      <c r="G165" s="26"/>
    </row>
    <row r="166" spans="1:7" ht="15.6" x14ac:dyDescent="0.3">
      <c r="A166" s="21"/>
      <c r="B166" s="22"/>
      <c r="C166" s="22"/>
      <c r="D166" s="23"/>
      <c r="E166" s="24"/>
      <c r="F166" s="25">
        <f t="shared" si="5"/>
        <v>0</v>
      </c>
      <c r="G166" s="26"/>
    </row>
    <row r="167" spans="1:7" ht="46.8" x14ac:dyDescent="0.3">
      <c r="A167" s="27">
        <v>8</v>
      </c>
      <c r="B167" s="22" t="s">
        <v>100</v>
      </c>
      <c r="C167" s="22" t="s">
        <v>993</v>
      </c>
      <c r="D167" s="23"/>
      <c r="E167" s="24">
        <v>215.03</v>
      </c>
      <c r="F167" s="25">
        <f t="shared" si="5"/>
        <v>1720.24</v>
      </c>
      <c r="G167" s="26"/>
    </row>
    <row r="168" spans="1:7" ht="31.2" x14ac:dyDescent="0.3">
      <c r="A168" s="27">
        <v>8</v>
      </c>
      <c r="B168" s="22" t="s">
        <v>100</v>
      </c>
      <c r="C168" s="22" t="s">
        <v>994</v>
      </c>
      <c r="D168" s="23"/>
      <c r="E168" s="24">
        <v>356.37</v>
      </c>
      <c r="F168" s="25">
        <f t="shared" si="5"/>
        <v>2850.96</v>
      </c>
      <c r="G168" s="26"/>
    </row>
    <row r="169" spans="1:7" ht="31.2" x14ac:dyDescent="0.3">
      <c r="A169" s="27">
        <v>8</v>
      </c>
      <c r="B169" s="22" t="s">
        <v>649</v>
      </c>
      <c r="C169" s="22" t="s">
        <v>995</v>
      </c>
      <c r="D169" s="23"/>
      <c r="E169" s="24">
        <v>1088.2</v>
      </c>
      <c r="F169" s="25">
        <f t="shared" si="5"/>
        <v>8705.6</v>
      </c>
      <c r="G169" s="26"/>
    </row>
    <row r="170" spans="1:7" ht="15.6" x14ac:dyDescent="0.3">
      <c r="A170" s="27">
        <v>4</v>
      </c>
      <c r="B170" s="22" t="s">
        <v>100</v>
      </c>
      <c r="C170" s="22" t="s">
        <v>996</v>
      </c>
      <c r="D170" s="23" t="s">
        <v>997</v>
      </c>
      <c r="E170" s="24">
        <v>257.72000000000003</v>
      </c>
      <c r="F170" s="25">
        <f t="shared" si="5"/>
        <v>1030.8800000000001</v>
      </c>
      <c r="G170" s="26"/>
    </row>
    <row r="171" spans="1:7" ht="15.6" x14ac:dyDescent="0.3">
      <c r="A171" s="27">
        <v>4</v>
      </c>
      <c r="B171" s="22" t="s">
        <v>100</v>
      </c>
      <c r="C171" s="22" t="s">
        <v>1003</v>
      </c>
      <c r="D171" s="23" t="s">
        <v>1004</v>
      </c>
      <c r="E171" s="24">
        <v>139.19</v>
      </c>
      <c r="F171" s="25">
        <f t="shared" si="5"/>
        <v>556.76</v>
      </c>
      <c r="G171" s="26"/>
    </row>
    <row r="172" spans="1:7" ht="15.6" x14ac:dyDescent="0.3">
      <c r="A172" s="27"/>
      <c r="B172" s="22"/>
      <c r="C172" s="22"/>
      <c r="D172" s="23"/>
      <c r="E172" s="24"/>
      <c r="F172" s="25">
        <f t="shared" si="5"/>
        <v>0</v>
      </c>
      <c r="G172" s="26"/>
    </row>
    <row r="173" spans="1:7" ht="15.6" x14ac:dyDescent="0.3">
      <c r="A173" s="27"/>
      <c r="B173" s="22"/>
      <c r="C173" s="22"/>
      <c r="D173" s="23"/>
      <c r="E173" s="24"/>
      <c r="F173" s="25">
        <f t="shared" si="5"/>
        <v>0</v>
      </c>
      <c r="G173" s="26"/>
    </row>
    <row r="174" spans="1:7" ht="15.6" x14ac:dyDescent="0.3">
      <c r="A174" s="27"/>
      <c r="B174" s="22"/>
      <c r="C174" s="22"/>
      <c r="D174" s="23"/>
      <c r="E174" s="24"/>
      <c r="F174" s="25">
        <f t="shared" si="5"/>
        <v>0</v>
      </c>
      <c r="G174" s="26"/>
    </row>
    <row r="175" spans="1:7" ht="15.6" x14ac:dyDescent="0.3">
      <c r="A175" s="27"/>
      <c r="B175" s="22"/>
      <c r="C175" s="22"/>
      <c r="D175" s="23"/>
      <c r="E175" s="24"/>
      <c r="F175" s="25">
        <f t="shared" si="5"/>
        <v>0</v>
      </c>
      <c r="G175" s="26"/>
    </row>
    <row r="176" spans="1:7" ht="15.6" x14ac:dyDescent="0.3">
      <c r="A176" s="28"/>
      <c r="B176" s="29"/>
      <c r="C176" s="29"/>
      <c r="D176" s="30"/>
      <c r="E176" s="31"/>
      <c r="F176" s="32">
        <f t="shared" si="5"/>
        <v>0</v>
      </c>
      <c r="G176" s="33"/>
    </row>
    <row r="177" spans="1:7" ht="17.399999999999999" x14ac:dyDescent="0.3">
      <c r="A177" s="34"/>
      <c r="B177" s="35"/>
      <c r="C177" s="406" t="s">
        <v>17</v>
      </c>
      <c r="D177" s="406"/>
      <c r="E177" s="37"/>
      <c r="F177" s="38">
        <f>SUM(F164:F175)</f>
        <v>14864.44</v>
      </c>
      <c r="G177" s="39"/>
    </row>
    <row r="178" spans="1:7" ht="17.399999999999999" x14ac:dyDescent="0.3">
      <c r="A178" s="40"/>
      <c r="B178" s="41"/>
      <c r="C178" s="398" t="s">
        <v>18</v>
      </c>
      <c r="D178" s="398"/>
      <c r="E178" s="43"/>
      <c r="F178" s="44">
        <f>F177*0.16</f>
        <v>2378.3104000000003</v>
      </c>
      <c r="G178" s="45"/>
    </row>
    <row r="179" spans="1:7" ht="17.399999999999999" x14ac:dyDescent="0.3">
      <c r="A179" s="40"/>
      <c r="B179" s="41"/>
      <c r="C179" s="399" t="s">
        <v>19</v>
      </c>
      <c r="D179" s="399"/>
      <c r="E179" s="47"/>
      <c r="F179" s="48">
        <f>F177+F178</f>
        <v>17242.750400000001</v>
      </c>
      <c r="G179" s="49"/>
    </row>
    <row r="180" spans="1:7" ht="15.6" x14ac:dyDescent="0.3">
      <c r="A180" s="400" t="s">
        <v>20</v>
      </c>
      <c r="B180" s="401"/>
      <c r="C180" s="51" t="s">
        <v>21</v>
      </c>
      <c r="D180" s="51"/>
      <c r="E180" s="401" t="s">
        <v>22</v>
      </c>
      <c r="F180" s="401"/>
      <c r="G180" s="402"/>
    </row>
    <row r="181" spans="1:7" ht="15.6" x14ac:dyDescent="0.3">
      <c r="A181" s="403" t="s">
        <v>614</v>
      </c>
      <c r="B181" s="404"/>
      <c r="C181" s="53" t="s">
        <v>23</v>
      </c>
      <c r="D181" s="53"/>
      <c r="E181" s="404" t="s">
        <v>24</v>
      </c>
      <c r="F181" s="404"/>
      <c r="G181" s="405"/>
    </row>
    <row r="184" spans="1:7" ht="24.6" x14ac:dyDescent="0.4">
      <c r="A184" s="1"/>
      <c r="B184" s="355" t="s">
        <v>0</v>
      </c>
      <c r="C184" s="357"/>
      <c r="D184" s="364" t="s">
        <v>1</v>
      </c>
      <c r="E184" s="365"/>
      <c r="F184" s="365"/>
      <c r="G184" s="366"/>
    </row>
    <row r="185" spans="1:7" ht="21" x14ac:dyDescent="0.4">
      <c r="A185" s="2"/>
      <c r="B185" s="358"/>
      <c r="C185" s="360"/>
      <c r="D185" s="3" t="s">
        <v>2</v>
      </c>
      <c r="E185" s="155"/>
      <c r="F185" s="154" t="s">
        <v>1043</v>
      </c>
      <c r="G185" s="4"/>
    </row>
    <row r="186" spans="1:7" ht="21" x14ac:dyDescent="0.4">
      <c r="A186" s="2"/>
      <c r="B186" s="358"/>
      <c r="C186" s="360"/>
      <c r="D186" s="3" t="s">
        <v>4</v>
      </c>
      <c r="E186" s="154"/>
      <c r="F186" s="195">
        <v>18</v>
      </c>
      <c r="G186" s="4"/>
    </row>
    <row r="187" spans="1:7" ht="30" x14ac:dyDescent="0.4">
      <c r="A187" s="5"/>
      <c r="B187" s="361"/>
      <c r="C187" s="363"/>
      <c r="D187" s="6" t="s">
        <v>5</v>
      </c>
      <c r="E187" s="219"/>
      <c r="F187" s="218" t="s">
        <v>1044</v>
      </c>
      <c r="G187" s="7"/>
    </row>
    <row r="188" spans="1:7" ht="20.399999999999999" x14ac:dyDescent="0.35">
      <c r="A188" s="8" t="s">
        <v>6</v>
      </c>
      <c r="B188" s="9" t="s">
        <v>921</v>
      </c>
      <c r="C188" s="10"/>
      <c r="D188" s="10"/>
      <c r="E188" s="10"/>
      <c r="F188" s="10"/>
      <c r="G188" s="11"/>
    </row>
    <row r="189" spans="1:7" ht="20.399999999999999" x14ac:dyDescent="0.35">
      <c r="A189" s="8" t="s">
        <v>7</v>
      </c>
      <c r="B189" s="12" t="s">
        <v>627</v>
      </c>
      <c r="C189" s="13"/>
      <c r="D189" s="13"/>
      <c r="E189" s="13"/>
      <c r="F189" s="13"/>
      <c r="G189" s="14"/>
    </row>
    <row r="190" spans="1:7" ht="20.399999999999999" x14ac:dyDescent="0.35">
      <c r="A190" s="8" t="s">
        <v>8</v>
      </c>
      <c r="B190" s="12" t="s">
        <v>29</v>
      </c>
      <c r="C190" s="13"/>
      <c r="D190" s="13"/>
      <c r="E190" s="13"/>
      <c r="F190" s="13"/>
      <c r="G190" s="14"/>
    </row>
    <row r="191" spans="1:7" ht="20.399999999999999" x14ac:dyDescent="0.35">
      <c r="A191" s="8" t="s">
        <v>9</v>
      </c>
      <c r="B191" s="12" t="s">
        <v>363</v>
      </c>
      <c r="C191" s="13"/>
      <c r="D191" s="13"/>
      <c r="E191" s="13"/>
      <c r="F191" s="13"/>
      <c r="G191" s="14"/>
    </row>
    <row r="192" spans="1:7" ht="15.6" x14ac:dyDescent="0.3">
      <c r="A192" s="108" t="s">
        <v>10</v>
      </c>
      <c r="B192" s="108" t="s">
        <v>11</v>
      </c>
      <c r="C192" s="108" t="s">
        <v>12</v>
      </c>
      <c r="D192" s="109" t="s">
        <v>13</v>
      </c>
      <c r="E192" s="108" t="s">
        <v>14</v>
      </c>
      <c r="F192" s="108" t="s">
        <v>15</v>
      </c>
      <c r="G192" s="108" t="s">
        <v>16</v>
      </c>
    </row>
    <row r="193" spans="1:7" ht="15.6" x14ac:dyDescent="0.3">
      <c r="A193" s="15"/>
      <c r="B193" s="16"/>
      <c r="C193" s="16"/>
      <c r="D193" s="17"/>
      <c r="E193" s="18"/>
      <c r="F193" s="19">
        <f t="shared" ref="F193:F204" si="6">A193*E193</f>
        <v>0</v>
      </c>
      <c r="G193" s="20"/>
    </row>
    <row r="194" spans="1:7" ht="15.6" x14ac:dyDescent="0.3">
      <c r="A194" s="21"/>
      <c r="B194" s="22"/>
      <c r="C194" s="22"/>
      <c r="D194" s="23"/>
      <c r="E194" s="24"/>
      <c r="F194" s="25">
        <f t="shared" si="6"/>
        <v>0</v>
      </c>
      <c r="G194" s="20"/>
    </row>
    <row r="195" spans="1:7" ht="31.2" x14ac:dyDescent="0.3">
      <c r="A195" s="21">
        <v>5</v>
      </c>
      <c r="B195" s="22" t="s">
        <v>353</v>
      </c>
      <c r="C195" s="22" t="s">
        <v>628</v>
      </c>
      <c r="D195" s="23"/>
      <c r="E195" s="24">
        <v>1735.62</v>
      </c>
      <c r="F195" s="25">
        <f t="shared" si="6"/>
        <v>8678.0999999999985</v>
      </c>
      <c r="G195" s="20"/>
    </row>
    <row r="196" spans="1:7" ht="15.6" x14ac:dyDescent="0.3">
      <c r="A196" s="21">
        <v>8</v>
      </c>
      <c r="B196" s="22" t="s">
        <v>30</v>
      </c>
      <c r="C196" s="22" t="s">
        <v>366</v>
      </c>
      <c r="D196" s="23"/>
      <c r="E196" s="24">
        <v>57.41</v>
      </c>
      <c r="F196" s="25">
        <f t="shared" si="6"/>
        <v>459.28</v>
      </c>
      <c r="G196" s="26"/>
    </row>
    <row r="197" spans="1:7" ht="15.6" x14ac:dyDescent="0.3">
      <c r="A197" s="27">
        <v>8</v>
      </c>
      <c r="B197" s="22" t="s">
        <v>30</v>
      </c>
      <c r="C197" s="22" t="s">
        <v>367</v>
      </c>
      <c r="D197" s="23"/>
      <c r="E197" s="24">
        <v>20.95</v>
      </c>
      <c r="F197" s="25">
        <f t="shared" si="6"/>
        <v>167.6</v>
      </c>
      <c r="G197" s="26"/>
    </row>
    <row r="198" spans="1:7" ht="15.6" x14ac:dyDescent="0.3">
      <c r="A198" s="27"/>
      <c r="B198" s="22"/>
      <c r="C198" s="22"/>
      <c r="D198" s="23"/>
      <c r="E198" s="24"/>
      <c r="F198" s="25">
        <f t="shared" si="6"/>
        <v>0</v>
      </c>
      <c r="G198" s="26"/>
    </row>
    <row r="199" spans="1:7" ht="15.6" x14ac:dyDescent="0.3">
      <c r="A199" s="27"/>
      <c r="B199" s="22"/>
      <c r="C199" s="22"/>
      <c r="D199" s="23"/>
      <c r="E199" s="24"/>
      <c r="F199" s="25">
        <f t="shared" si="6"/>
        <v>0</v>
      </c>
      <c r="G199" s="26"/>
    </row>
    <row r="200" spans="1:7" ht="15.6" x14ac:dyDescent="0.3">
      <c r="A200" s="27"/>
      <c r="B200" s="22"/>
      <c r="C200" s="22"/>
      <c r="D200" s="23"/>
      <c r="E200" s="24"/>
      <c r="F200" s="25">
        <f t="shared" si="6"/>
        <v>0</v>
      </c>
      <c r="G200" s="26"/>
    </row>
    <row r="201" spans="1:7" ht="15.6" x14ac:dyDescent="0.3">
      <c r="A201" s="27"/>
      <c r="B201" s="22"/>
      <c r="C201" s="22"/>
      <c r="D201" s="23"/>
      <c r="E201" s="24"/>
      <c r="F201" s="25">
        <f t="shared" si="6"/>
        <v>0</v>
      </c>
      <c r="G201" s="26"/>
    </row>
    <row r="202" spans="1:7" ht="15.6" x14ac:dyDescent="0.3">
      <c r="A202" s="27"/>
      <c r="B202" s="22"/>
      <c r="C202" s="22"/>
      <c r="D202" s="23"/>
      <c r="E202" s="24"/>
      <c r="F202" s="25">
        <f t="shared" si="6"/>
        <v>0</v>
      </c>
      <c r="G202" s="26"/>
    </row>
    <row r="203" spans="1:7" ht="15.6" x14ac:dyDescent="0.3">
      <c r="A203" s="27"/>
      <c r="B203" s="22"/>
      <c r="C203" s="22"/>
      <c r="D203" s="23"/>
      <c r="E203" s="24"/>
      <c r="F203" s="25">
        <f t="shared" si="6"/>
        <v>0</v>
      </c>
      <c r="G203" s="26"/>
    </row>
    <row r="204" spans="1:7" ht="15.6" x14ac:dyDescent="0.3">
      <c r="A204" s="28"/>
      <c r="B204" s="29"/>
      <c r="C204" s="29"/>
      <c r="D204" s="30"/>
      <c r="E204" s="31"/>
      <c r="F204" s="32">
        <f t="shared" si="6"/>
        <v>0</v>
      </c>
      <c r="G204" s="33"/>
    </row>
    <row r="205" spans="1:7" ht="17.399999999999999" x14ac:dyDescent="0.3">
      <c r="A205" s="34"/>
      <c r="B205" s="35"/>
      <c r="C205" s="36" t="s">
        <v>17</v>
      </c>
      <c r="D205" s="36"/>
      <c r="E205" s="37"/>
      <c r="F205" s="149">
        <f>SUM(F193:F203)</f>
        <v>9304.98</v>
      </c>
      <c r="G205" s="39"/>
    </row>
    <row r="206" spans="1:7" ht="17.399999999999999" x14ac:dyDescent="0.3">
      <c r="A206" s="40"/>
      <c r="B206" s="41"/>
      <c r="C206" s="42" t="s">
        <v>18</v>
      </c>
      <c r="D206" s="42"/>
      <c r="E206" s="43"/>
      <c r="F206" s="150">
        <f>F205*0.16</f>
        <v>1488.7967999999998</v>
      </c>
      <c r="G206" s="45"/>
    </row>
    <row r="207" spans="1:7" ht="17.399999999999999" x14ac:dyDescent="0.3">
      <c r="A207" s="40"/>
      <c r="B207" s="41"/>
      <c r="C207" s="46" t="s">
        <v>19</v>
      </c>
      <c r="D207" s="46"/>
      <c r="E207" s="47"/>
      <c r="F207" s="151">
        <f>F205+F206</f>
        <v>10793.7768</v>
      </c>
      <c r="G207" s="49"/>
    </row>
    <row r="208" spans="1:7" ht="15.6" x14ac:dyDescent="0.3">
      <c r="A208" s="50" t="s">
        <v>20</v>
      </c>
      <c r="B208" s="51"/>
      <c r="C208" s="51" t="s">
        <v>21</v>
      </c>
      <c r="D208" s="51"/>
      <c r="E208" s="51" t="s">
        <v>22</v>
      </c>
      <c r="F208" s="51"/>
      <c r="G208" s="52"/>
    </row>
    <row r="209" spans="1:7" ht="15.6" x14ac:dyDescent="0.3">
      <c r="A209" s="63" t="s">
        <v>614</v>
      </c>
      <c r="B209" s="53"/>
      <c r="C209" s="53" t="s">
        <v>23</v>
      </c>
      <c r="D209" s="53"/>
      <c r="E209" s="53" t="s">
        <v>921</v>
      </c>
      <c r="F209" s="53"/>
      <c r="G209" s="54"/>
    </row>
    <row r="210" spans="1:7" x14ac:dyDescent="0.3">
      <c r="A210" s="55"/>
      <c r="B210" s="55"/>
      <c r="C210" s="55"/>
      <c r="D210" s="55"/>
      <c r="E210" s="55"/>
      <c r="F210" s="55"/>
      <c r="G210" s="55"/>
    </row>
    <row r="212" spans="1:7" ht="24.6" x14ac:dyDescent="0.3">
      <c r="A212" s="355" t="s">
        <v>0</v>
      </c>
      <c r="B212" s="356"/>
      <c r="C212" s="357"/>
      <c r="D212" s="364" t="s">
        <v>1</v>
      </c>
      <c r="E212" s="365"/>
      <c r="F212" s="365"/>
      <c r="G212" s="366"/>
    </row>
    <row r="213" spans="1:7" ht="21" x14ac:dyDescent="0.4">
      <c r="A213" s="358"/>
      <c r="B213" s="359"/>
      <c r="C213" s="360"/>
      <c r="D213" s="3" t="s">
        <v>2</v>
      </c>
      <c r="E213" s="367" t="s">
        <v>1051</v>
      </c>
      <c r="F213" s="368"/>
      <c r="G213" s="4"/>
    </row>
    <row r="214" spans="1:7" ht="21" x14ac:dyDescent="0.4">
      <c r="A214" s="358"/>
      <c r="B214" s="359"/>
      <c r="C214" s="360"/>
      <c r="D214" s="3" t="s">
        <v>4</v>
      </c>
      <c r="E214" s="369">
        <v>19</v>
      </c>
      <c r="F214" s="368"/>
      <c r="G214" s="4"/>
    </row>
    <row r="215" spans="1:7" ht="30" x14ac:dyDescent="0.3">
      <c r="A215" s="361"/>
      <c r="B215" s="362"/>
      <c r="C215" s="363"/>
      <c r="D215" s="6" t="s">
        <v>5</v>
      </c>
      <c r="E215" s="370" t="s">
        <v>1045</v>
      </c>
      <c r="F215" s="370"/>
      <c r="G215" s="7"/>
    </row>
    <row r="216" spans="1:7" ht="20.399999999999999" x14ac:dyDescent="0.35">
      <c r="A216" s="8" t="s">
        <v>6</v>
      </c>
      <c r="B216" s="9" t="s">
        <v>663</v>
      </c>
      <c r="C216" s="10"/>
      <c r="D216" s="10"/>
      <c r="E216" s="346"/>
      <c r="F216" s="347"/>
      <c r="G216" s="348"/>
    </row>
    <row r="217" spans="1:7" ht="20.399999999999999" x14ac:dyDescent="0.35">
      <c r="A217" s="8" t="s">
        <v>7</v>
      </c>
      <c r="B217" s="12"/>
      <c r="C217" s="13"/>
      <c r="D217" s="13"/>
      <c r="E217" s="349"/>
      <c r="F217" s="350"/>
      <c r="G217" s="351"/>
    </row>
    <row r="218" spans="1:7" ht="20.399999999999999" x14ac:dyDescent="0.35">
      <c r="A218" s="8" t="s">
        <v>8</v>
      </c>
      <c r="B218" s="12" t="s">
        <v>29</v>
      </c>
      <c r="C218" s="13"/>
      <c r="D218" s="13"/>
      <c r="E218" s="352"/>
      <c r="F218" s="353"/>
      <c r="G218" s="354"/>
    </row>
    <row r="219" spans="1:7" ht="20.399999999999999" x14ac:dyDescent="0.35">
      <c r="A219" s="8" t="s">
        <v>9</v>
      </c>
      <c r="B219" s="12" t="s">
        <v>320</v>
      </c>
      <c r="C219" s="13"/>
      <c r="D219" s="13"/>
      <c r="E219" s="13"/>
      <c r="F219" s="13"/>
      <c r="G219" s="14"/>
    </row>
    <row r="220" spans="1:7" ht="15" x14ac:dyDescent="0.3">
      <c r="A220" s="57" t="s">
        <v>10</v>
      </c>
      <c r="B220" s="57" t="s">
        <v>11</v>
      </c>
      <c r="C220" s="57" t="s">
        <v>12</v>
      </c>
      <c r="D220" s="57" t="s">
        <v>13</v>
      </c>
      <c r="E220" s="57" t="s">
        <v>14</v>
      </c>
      <c r="F220" s="57" t="s">
        <v>15</v>
      </c>
      <c r="G220" s="57" t="s">
        <v>16</v>
      </c>
    </row>
    <row r="221" spans="1:7" ht="31.2" x14ac:dyDescent="0.3">
      <c r="A221" s="15">
        <v>10</v>
      </c>
      <c r="B221" s="16" t="s">
        <v>340</v>
      </c>
      <c r="C221" s="16" t="s">
        <v>1050</v>
      </c>
      <c r="D221" s="123"/>
      <c r="E221" s="18">
        <v>168.54</v>
      </c>
      <c r="F221" s="18">
        <f>A221*E221</f>
        <v>1685.3999999999999</v>
      </c>
      <c r="G221" s="20"/>
    </row>
    <row r="222" spans="1:7" ht="15.6" x14ac:dyDescent="0.3">
      <c r="A222" s="21"/>
      <c r="B222" s="22"/>
      <c r="C222" s="22"/>
      <c r="D222" s="58"/>
      <c r="E222" s="24"/>
      <c r="F222" s="24">
        <f t="shared" ref="F222:F235" si="7">A222*E222</f>
        <v>0</v>
      </c>
      <c r="G222" s="20"/>
    </row>
    <row r="223" spans="1:7" ht="15.6" x14ac:dyDescent="0.3">
      <c r="A223" s="21"/>
      <c r="B223" s="22"/>
      <c r="C223" s="22"/>
      <c r="D223" s="58"/>
      <c r="E223" s="24"/>
      <c r="F223" s="24">
        <f t="shared" si="7"/>
        <v>0</v>
      </c>
      <c r="G223" s="20"/>
    </row>
    <row r="224" spans="1:7" ht="15.6" x14ac:dyDescent="0.3">
      <c r="A224" s="21"/>
      <c r="B224" s="59"/>
      <c r="C224" s="59"/>
      <c r="D224" s="58"/>
      <c r="E224" s="24"/>
      <c r="F224" s="24">
        <f t="shared" si="7"/>
        <v>0</v>
      </c>
      <c r="G224" s="26"/>
    </row>
    <row r="225" spans="1:7" ht="15.6" x14ac:dyDescent="0.3">
      <c r="A225" s="21"/>
      <c r="B225" s="59"/>
      <c r="C225" s="59"/>
      <c r="D225" s="58"/>
      <c r="E225" s="24"/>
      <c r="F225" s="24">
        <f t="shared" si="7"/>
        <v>0</v>
      </c>
      <c r="G225" s="26"/>
    </row>
    <row r="226" spans="1:7" ht="15.6" x14ac:dyDescent="0.3">
      <c r="A226" s="21"/>
      <c r="B226" s="59"/>
      <c r="C226" s="59"/>
      <c r="D226" s="58"/>
      <c r="E226" s="24"/>
      <c r="F226" s="24">
        <f t="shared" si="7"/>
        <v>0</v>
      </c>
      <c r="G226" s="26"/>
    </row>
    <row r="227" spans="1:7" ht="15.6" x14ac:dyDescent="0.3">
      <c r="A227" s="21"/>
      <c r="B227" s="59"/>
      <c r="C227" s="59"/>
      <c r="D227" s="58"/>
      <c r="E227" s="24"/>
      <c r="F227" s="24">
        <f t="shared" si="7"/>
        <v>0</v>
      </c>
      <c r="G227" s="26"/>
    </row>
    <row r="228" spans="1:7" ht="15.6" x14ac:dyDescent="0.3">
      <c r="A228" s="27"/>
      <c r="B228" s="59"/>
      <c r="C228" s="59"/>
      <c r="D228" s="58"/>
      <c r="E228" s="24"/>
      <c r="F228" s="24">
        <f t="shared" si="7"/>
        <v>0</v>
      </c>
      <c r="G228" s="26"/>
    </row>
    <row r="229" spans="1:7" ht="15.6" x14ac:dyDescent="0.3">
      <c r="A229" s="27"/>
      <c r="B229" s="59"/>
      <c r="C229" s="59"/>
      <c r="D229" s="65"/>
      <c r="E229" s="24"/>
      <c r="F229" s="24">
        <f t="shared" si="7"/>
        <v>0</v>
      </c>
      <c r="G229" s="26"/>
    </row>
    <row r="230" spans="1:7" ht="15.6" x14ac:dyDescent="0.3">
      <c r="A230" s="27"/>
      <c r="B230" s="22"/>
      <c r="C230" s="22"/>
      <c r="D230" s="23"/>
      <c r="E230" s="24"/>
      <c r="F230" s="24">
        <f t="shared" si="7"/>
        <v>0</v>
      </c>
      <c r="G230" s="26"/>
    </row>
    <row r="231" spans="1:7" ht="15.6" x14ac:dyDescent="0.3">
      <c r="A231" s="27"/>
      <c r="B231" s="22"/>
      <c r="C231" s="22"/>
      <c r="D231" s="23"/>
      <c r="E231" s="24"/>
      <c r="F231" s="24">
        <f t="shared" si="7"/>
        <v>0</v>
      </c>
      <c r="G231" s="26"/>
    </row>
    <row r="232" spans="1:7" ht="15.6" x14ac:dyDescent="0.3">
      <c r="A232" s="27"/>
      <c r="B232" s="22"/>
      <c r="C232" s="22"/>
      <c r="D232" s="23"/>
      <c r="E232" s="24"/>
      <c r="F232" s="24">
        <f t="shared" si="7"/>
        <v>0</v>
      </c>
      <c r="G232" s="26"/>
    </row>
    <row r="233" spans="1:7" ht="15.6" x14ac:dyDescent="0.3">
      <c r="A233" s="27"/>
      <c r="B233" s="22"/>
      <c r="C233" s="22"/>
      <c r="D233" s="23"/>
      <c r="E233" s="24"/>
      <c r="F233" s="24">
        <f t="shared" si="7"/>
        <v>0</v>
      </c>
      <c r="G233" s="26"/>
    </row>
    <row r="234" spans="1:7" ht="15.6" x14ac:dyDescent="0.3">
      <c r="A234" s="27"/>
      <c r="B234" s="22"/>
      <c r="C234" s="22"/>
      <c r="D234" s="23"/>
      <c r="E234" s="24"/>
      <c r="F234" s="24">
        <f t="shared" si="7"/>
        <v>0</v>
      </c>
      <c r="G234" s="26"/>
    </row>
    <row r="235" spans="1:7" ht="15.6" x14ac:dyDescent="0.3">
      <c r="A235" s="28"/>
      <c r="B235" s="29"/>
      <c r="C235" s="29"/>
      <c r="D235" s="30"/>
      <c r="E235" s="31"/>
      <c r="F235" s="31">
        <f t="shared" si="7"/>
        <v>0</v>
      </c>
      <c r="G235" s="33"/>
    </row>
    <row r="236" spans="1:7" ht="17.399999999999999" x14ac:dyDescent="0.3">
      <c r="A236" s="34"/>
      <c r="B236" s="35"/>
      <c r="C236" s="36" t="s">
        <v>17</v>
      </c>
      <c r="D236" s="36"/>
      <c r="E236" s="37"/>
      <c r="F236" s="38">
        <f>SUM(F221:F234)</f>
        <v>1685.3999999999999</v>
      </c>
      <c r="G236" s="39"/>
    </row>
    <row r="237" spans="1:7" ht="17.399999999999999" x14ac:dyDescent="0.3">
      <c r="A237" s="40"/>
      <c r="B237" s="41"/>
      <c r="C237" s="42" t="s">
        <v>18</v>
      </c>
      <c r="D237" s="42"/>
      <c r="E237" s="43"/>
      <c r="F237" s="44">
        <f>F236*0.16</f>
        <v>269.66399999999999</v>
      </c>
      <c r="G237" s="45"/>
    </row>
    <row r="238" spans="1:7" ht="17.399999999999999" x14ac:dyDescent="0.3">
      <c r="A238" s="40"/>
      <c r="B238" s="41"/>
      <c r="C238" s="46" t="s">
        <v>19</v>
      </c>
      <c r="D238" s="46"/>
      <c r="E238" s="47"/>
      <c r="F238" s="48">
        <f>F236+F237</f>
        <v>1955.0639999999999</v>
      </c>
      <c r="G238" s="49"/>
    </row>
    <row r="239" spans="1:7" ht="15.6" x14ac:dyDescent="0.3">
      <c r="A239" s="50" t="s">
        <v>20</v>
      </c>
      <c r="B239" s="51"/>
      <c r="C239" s="51" t="s">
        <v>21</v>
      </c>
      <c r="D239" s="51"/>
      <c r="E239" s="51" t="s">
        <v>22</v>
      </c>
      <c r="F239" s="51"/>
      <c r="G239" s="52"/>
    </row>
    <row r="240" spans="1:7" ht="15.6" x14ac:dyDescent="0.3">
      <c r="A240" s="63" t="s">
        <v>614</v>
      </c>
      <c r="B240" s="53"/>
      <c r="C240" s="53" t="s">
        <v>23</v>
      </c>
      <c r="D240" s="53"/>
      <c r="E240" s="53" t="s">
        <v>653</v>
      </c>
      <c r="F240" s="53"/>
      <c r="G240" s="54"/>
    </row>
    <row r="243" spans="1:7" ht="21" x14ac:dyDescent="0.4">
      <c r="A243" s="1"/>
      <c r="B243" s="355" t="s">
        <v>0</v>
      </c>
      <c r="C243" s="357"/>
      <c r="D243" s="388" t="s">
        <v>1</v>
      </c>
      <c r="E243" s="389"/>
      <c r="F243" s="389"/>
      <c r="G243" s="390"/>
    </row>
    <row r="244" spans="1:7" ht="21" x14ac:dyDescent="0.4">
      <c r="A244" s="2"/>
      <c r="B244" s="358"/>
      <c r="C244" s="360"/>
      <c r="D244" s="391" t="s">
        <v>2</v>
      </c>
      <c r="E244" s="392"/>
      <c r="F244" s="368" t="s">
        <v>1043</v>
      </c>
      <c r="G244" s="393"/>
    </row>
    <row r="245" spans="1:7" ht="21" x14ac:dyDescent="0.4">
      <c r="A245" s="2"/>
      <c r="B245" s="358"/>
      <c r="C245" s="360"/>
      <c r="D245" s="204" t="s">
        <v>419</v>
      </c>
      <c r="E245" s="205"/>
      <c r="F245" s="195">
        <v>18</v>
      </c>
      <c r="G245" s="4"/>
    </row>
    <row r="246" spans="1:7" ht="21" x14ac:dyDescent="0.4">
      <c r="A246" s="5"/>
      <c r="B246" s="361"/>
      <c r="C246" s="363"/>
      <c r="D246" s="407" t="s">
        <v>5</v>
      </c>
      <c r="E246" s="408"/>
      <c r="F246" s="370" t="s">
        <v>1046</v>
      </c>
      <c r="G246" s="409"/>
    </row>
    <row r="247" spans="1:7" ht="20.399999999999999" x14ac:dyDescent="0.35">
      <c r="A247" s="8" t="s">
        <v>6</v>
      </c>
      <c r="B247" s="9" t="s">
        <v>663</v>
      </c>
      <c r="C247" s="10"/>
      <c r="D247" s="10"/>
      <c r="E247" s="374"/>
      <c r="F247" s="374"/>
      <c r="G247" s="375"/>
    </row>
    <row r="248" spans="1:7" ht="20.399999999999999" x14ac:dyDescent="0.35">
      <c r="A248" s="8" t="s">
        <v>7</v>
      </c>
      <c r="B248" s="376" t="s">
        <v>878</v>
      </c>
      <c r="C248" s="377"/>
      <c r="D248" s="377"/>
      <c r="E248" s="377"/>
      <c r="F248" s="377"/>
      <c r="G248" s="378"/>
    </row>
    <row r="249" spans="1:7" ht="20.399999999999999" x14ac:dyDescent="0.35">
      <c r="A249" s="8" t="s">
        <v>8</v>
      </c>
      <c r="B249" s="376" t="s">
        <v>1049</v>
      </c>
      <c r="C249" s="377"/>
      <c r="D249" s="377"/>
      <c r="E249" s="377"/>
      <c r="F249" s="377"/>
      <c r="G249" s="378"/>
    </row>
    <row r="250" spans="1:7" ht="20.399999999999999" x14ac:dyDescent="0.35">
      <c r="A250" s="8" t="s">
        <v>9</v>
      </c>
      <c r="B250" s="376" t="s">
        <v>320</v>
      </c>
      <c r="C250" s="377"/>
      <c r="D250" s="377"/>
      <c r="E250" s="377"/>
      <c r="F250" s="377"/>
      <c r="G250" s="378"/>
    </row>
    <row r="251" spans="1:7" ht="15" x14ac:dyDescent="0.3">
      <c r="A251" s="57" t="s">
        <v>10</v>
      </c>
      <c r="B251" s="57" t="s">
        <v>11</v>
      </c>
      <c r="C251" s="57" t="s">
        <v>12</v>
      </c>
      <c r="D251" s="57" t="s">
        <v>13</v>
      </c>
      <c r="E251" s="57" t="s">
        <v>14</v>
      </c>
      <c r="F251" s="57" t="s">
        <v>15</v>
      </c>
      <c r="G251" s="57" t="s">
        <v>16</v>
      </c>
    </row>
    <row r="252" spans="1:7" ht="15.6" x14ac:dyDescent="0.3">
      <c r="A252" s="15"/>
      <c r="B252" s="16"/>
      <c r="C252" s="16"/>
      <c r="D252" s="17"/>
      <c r="E252" s="78"/>
      <c r="F252" s="94">
        <f t="shared" ref="F252:F262" si="8">A252*E252</f>
        <v>0</v>
      </c>
      <c r="G252" s="114"/>
    </row>
    <row r="253" spans="1:7" ht="15.6" x14ac:dyDescent="0.3">
      <c r="A253" s="27"/>
      <c r="B253" s="22"/>
      <c r="C253" s="22"/>
      <c r="D253" s="23"/>
      <c r="E253" s="80"/>
      <c r="F253" s="95">
        <f t="shared" si="8"/>
        <v>0</v>
      </c>
      <c r="G253" s="26"/>
    </row>
    <row r="254" spans="1:7" ht="15.6" x14ac:dyDescent="0.3">
      <c r="A254" s="21"/>
      <c r="B254" s="22"/>
      <c r="C254" s="22"/>
      <c r="D254" s="23"/>
      <c r="E254" s="80"/>
      <c r="F254" s="95">
        <f t="shared" si="8"/>
        <v>0</v>
      </c>
      <c r="G254" s="26"/>
    </row>
    <row r="255" spans="1:7" ht="15.6" x14ac:dyDescent="0.3">
      <c r="A255" s="27"/>
      <c r="B255" s="22"/>
      <c r="C255" s="22"/>
      <c r="D255" s="23"/>
      <c r="E255" s="80"/>
      <c r="F255" s="95">
        <f t="shared" si="8"/>
        <v>0</v>
      </c>
      <c r="G255" s="26"/>
    </row>
    <row r="256" spans="1:7" ht="46.8" x14ac:dyDescent="0.3">
      <c r="A256" s="27">
        <v>12</v>
      </c>
      <c r="B256" s="22" t="s">
        <v>30</v>
      </c>
      <c r="C256" s="22" t="s">
        <v>879</v>
      </c>
      <c r="D256" s="23"/>
      <c r="E256" s="80">
        <v>1406</v>
      </c>
      <c r="F256" s="95">
        <f t="shared" si="8"/>
        <v>16872</v>
      </c>
      <c r="G256" s="26"/>
    </row>
    <row r="257" spans="1:7" ht="15.6" x14ac:dyDescent="0.3">
      <c r="A257" s="27"/>
      <c r="B257" s="22"/>
      <c r="C257" s="22"/>
      <c r="D257" s="23"/>
      <c r="E257" s="80"/>
      <c r="F257" s="95">
        <f t="shared" si="8"/>
        <v>0</v>
      </c>
      <c r="G257" s="26"/>
    </row>
    <row r="258" spans="1:7" ht="15.6" x14ac:dyDescent="0.3">
      <c r="A258" s="27"/>
      <c r="B258" s="22"/>
      <c r="C258" s="22"/>
      <c r="D258" s="23"/>
      <c r="E258" s="80"/>
      <c r="F258" s="95">
        <f t="shared" si="8"/>
        <v>0</v>
      </c>
      <c r="G258" s="26"/>
    </row>
    <row r="259" spans="1:7" ht="15.6" x14ac:dyDescent="0.3">
      <c r="A259" s="27"/>
      <c r="B259" s="22"/>
      <c r="C259" s="22"/>
      <c r="D259" s="23"/>
      <c r="E259" s="80"/>
      <c r="F259" s="95">
        <f t="shared" si="8"/>
        <v>0</v>
      </c>
      <c r="G259" s="26"/>
    </row>
    <row r="260" spans="1:7" ht="15.6" x14ac:dyDescent="0.3">
      <c r="A260" s="27"/>
      <c r="B260" s="22"/>
      <c r="C260" s="22"/>
      <c r="D260" s="23"/>
      <c r="E260" s="80"/>
      <c r="F260" s="95">
        <f t="shared" si="8"/>
        <v>0</v>
      </c>
      <c r="G260" s="26"/>
    </row>
    <row r="261" spans="1:7" ht="15.6" x14ac:dyDescent="0.3">
      <c r="A261" s="27"/>
      <c r="B261" s="22"/>
      <c r="C261" s="22"/>
      <c r="D261" s="23"/>
      <c r="E261" s="80"/>
      <c r="F261" s="95">
        <f t="shared" si="8"/>
        <v>0</v>
      </c>
      <c r="G261" s="26"/>
    </row>
    <row r="262" spans="1:7" ht="15.6" x14ac:dyDescent="0.3">
      <c r="A262" s="28"/>
      <c r="B262" s="29"/>
      <c r="C262" s="29"/>
      <c r="D262" s="30"/>
      <c r="E262" s="82"/>
      <c r="F262" s="83">
        <f t="shared" si="8"/>
        <v>0</v>
      </c>
      <c r="G262" s="33"/>
    </row>
    <row r="263" spans="1:7" ht="17.399999999999999" x14ac:dyDescent="0.3">
      <c r="A263" s="34"/>
      <c r="B263" s="35"/>
      <c r="C263" s="406" t="s">
        <v>17</v>
      </c>
      <c r="D263" s="406"/>
      <c r="E263" s="85"/>
      <c r="F263" s="86">
        <f>SUM(F252:F261)</f>
        <v>16872</v>
      </c>
      <c r="G263" s="39"/>
    </row>
    <row r="264" spans="1:7" ht="17.399999999999999" x14ac:dyDescent="0.3">
      <c r="A264" s="40"/>
      <c r="B264" s="41"/>
      <c r="C264" s="398" t="s">
        <v>18</v>
      </c>
      <c r="D264" s="398"/>
      <c r="E264" s="88"/>
      <c r="F264" s="89">
        <f>F263*0.16</f>
        <v>2699.52</v>
      </c>
      <c r="G264" s="45"/>
    </row>
    <row r="265" spans="1:7" ht="17.399999999999999" x14ac:dyDescent="0.3">
      <c r="A265" s="40"/>
      <c r="B265" s="41"/>
      <c r="C265" s="399" t="s">
        <v>19</v>
      </c>
      <c r="D265" s="399"/>
      <c r="E265" s="91"/>
      <c r="F265" s="92">
        <f>F263+F264</f>
        <v>19571.52</v>
      </c>
      <c r="G265" s="49"/>
    </row>
    <row r="266" spans="1:7" ht="15.6" x14ac:dyDescent="0.3">
      <c r="A266" s="400" t="s">
        <v>20</v>
      </c>
      <c r="B266" s="401"/>
      <c r="C266" s="51" t="s">
        <v>21</v>
      </c>
      <c r="D266" s="51"/>
      <c r="E266" s="401" t="s">
        <v>22</v>
      </c>
      <c r="F266" s="401"/>
      <c r="G266" s="402"/>
    </row>
    <row r="267" spans="1:7" ht="15.6" x14ac:dyDescent="0.3">
      <c r="A267" s="403" t="s">
        <v>614</v>
      </c>
      <c r="B267" s="404"/>
      <c r="C267" s="53" t="s">
        <v>23</v>
      </c>
      <c r="D267" s="53"/>
      <c r="E267" s="404" t="s">
        <v>653</v>
      </c>
      <c r="F267" s="404"/>
      <c r="G267" s="405"/>
    </row>
    <row r="268" spans="1:7" x14ac:dyDescent="0.3">
      <c r="A268" s="55"/>
      <c r="B268" s="55"/>
      <c r="C268" s="55"/>
      <c r="D268" s="55"/>
      <c r="E268" s="55"/>
      <c r="F268" s="55"/>
      <c r="G268" s="55"/>
    </row>
    <row r="270" spans="1:7" ht="21" x14ac:dyDescent="0.4">
      <c r="A270" s="1"/>
      <c r="B270" s="355" t="s">
        <v>0</v>
      </c>
      <c r="C270" s="357"/>
      <c r="D270" s="388" t="s">
        <v>1</v>
      </c>
      <c r="E270" s="389"/>
      <c r="F270" s="389"/>
      <c r="G270" s="390"/>
    </row>
    <row r="271" spans="1:7" ht="21" x14ac:dyDescent="0.4">
      <c r="A271" s="2"/>
      <c r="B271" s="358"/>
      <c r="C271" s="360"/>
      <c r="D271" s="391" t="s">
        <v>2</v>
      </c>
      <c r="E271" s="392"/>
      <c r="F271" s="368" t="s">
        <v>1043</v>
      </c>
      <c r="G271" s="393"/>
    </row>
    <row r="272" spans="1:7" ht="21" x14ac:dyDescent="0.4">
      <c r="A272" s="2"/>
      <c r="B272" s="358"/>
      <c r="C272" s="360"/>
      <c r="D272" s="204" t="s">
        <v>419</v>
      </c>
      <c r="E272" s="205"/>
      <c r="F272" s="195">
        <v>18</v>
      </c>
      <c r="G272" s="4"/>
    </row>
    <row r="273" spans="1:7" ht="21" x14ac:dyDescent="0.4">
      <c r="A273" s="5"/>
      <c r="B273" s="361"/>
      <c r="C273" s="363"/>
      <c r="D273" s="407" t="s">
        <v>5</v>
      </c>
      <c r="E273" s="408"/>
      <c r="F273" s="370" t="s">
        <v>1047</v>
      </c>
      <c r="G273" s="409"/>
    </row>
    <row r="274" spans="1:7" ht="20.399999999999999" x14ac:dyDescent="0.35">
      <c r="A274" s="8" t="s">
        <v>6</v>
      </c>
      <c r="B274" s="9" t="s">
        <v>663</v>
      </c>
      <c r="C274" s="10"/>
      <c r="D274" s="10"/>
      <c r="E274" s="374"/>
      <c r="F274" s="374"/>
      <c r="G274" s="375"/>
    </row>
    <row r="275" spans="1:7" ht="20.399999999999999" x14ac:dyDescent="0.35">
      <c r="A275" s="8" t="s">
        <v>7</v>
      </c>
      <c r="B275" s="376" t="s">
        <v>878</v>
      </c>
      <c r="C275" s="377"/>
      <c r="D275" s="377"/>
      <c r="E275" s="377"/>
      <c r="F275" s="377"/>
      <c r="G275" s="378"/>
    </row>
    <row r="276" spans="1:7" ht="20.399999999999999" x14ac:dyDescent="0.35">
      <c r="A276" s="8" t="s">
        <v>8</v>
      </c>
      <c r="B276" s="376" t="s">
        <v>1048</v>
      </c>
      <c r="C276" s="377"/>
      <c r="D276" s="377"/>
      <c r="E276" s="377"/>
      <c r="F276" s="377"/>
      <c r="G276" s="378"/>
    </row>
    <row r="277" spans="1:7" ht="20.399999999999999" x14ac:dyDescent="0.35">
      <c r="A277" s="8" t="s">
        <v>9</v>
      </c>
      <c r="B277" s="376" t="s">
        <v>320</v>
      </c>
      <c r="C277" s="377"/>
      <c r="D277" s="377"/>
      <c r="E277" s="377"/>
      <c r="F277" s="377"/>
      <c r="G277" s="378"/>
    </row>
    <row r="278" spans="1:7" ht="15" x14ac:dyDescent="0.3">
      <c r="A278" s="57" t="s">
        <v>10</v>
      </c>
      <c r="B278" s="57" t="s">
        <v>11</v>
      </c>
      <c r="C278" s="57" t="s">
        <v>12</v>
      </c>
      <c r="D278" s="57" t="s">
        <v>13</v>
      </c>
      <c r="E278" s="57" t="s">
        <v>14</v>
      </c>
      <c r="F278" s="57" t="s">
        <v>15</v>
      </c>
      <c r="G278" s="57" t="s">
        <v>16</v>
      </c>
    </row>
    <row r="279" spans="1:7" ht="15.6" x14ac:dyDescent="0.3">
      <c r="A279" s="15"/>
      <c r="B279" s="16"/>
      <c r="C279" s="16"/>
      <c r="D279" s="17"/>
      <c r="E279" s="78"/>
      <c r="F279" s="94">
        <f t="shared" ref="F279:F289" si="9">A279*E279</f>
        <v>0</v>
      </c>
      <c r="G279" s="114"/>
    </row>
    <row r="280" spans="1:7" ht="15.6" x14ac:dyDescent="0.3">
      <c r="A280" s="27"/>
      <c r="B280" s="22"/>
      <c r="C280" s="22"/>
      <c r="D280" s="23"/>
      <c r="E280" s="80"/>
      <c r="F280" s="95">
        <f t="shared" si="9"/>
        <v>0</v>
      </c>
      <c r="G280" s="26"/>
    </row>
    <row r="281" spans="1:7" ht="15.6" x14ac:dyDescent="0.3">
      <c r="A281" s="21"/>
      <c r="B281" s="22"/>
      <c r="C281" s="22"/>
      <c r="D281" s="23"/>
      <c r="E281" s="80"/>
      <c r="F281" s="95">
        <f t="shared" si="9"/>
        <v>0</v>
      </c>
      <c r="G281" s="26"/>
    </row>
    <row r="282" spans="1:7" ht="15.6" x14ac:dyDescent="0.3">
      <c r="A282" s="27"/>
      <c r="B282" s="22"/>
      <c r="C282" s="22"/>
      <c r="D282" s="23"/>
      <c r="E282" s="80"/>
      <c r="F282" s="95">
        <f t="shared" si="9"/>
        <v>0</v>
      </c>
      <c r="G282" s="26"/>
    </row>
    <row r="283" spans="1:7" ht="15.6" x14ac:dyDescent="0.3">
      <c r="A283" s="27"/>
      <c r="B283" s="22"/>
      <c r="C283" s="22"/>
      <c r="D283" s="23"/>
      <c r="E283" s="80"/>
      <c r="F283" s="95">
        <f t="shared" si="9"/>
        <v>0</v>
      </c>
      <c r="G283" s="26"/>
    </row>
    <row r="284" spans="1:7" ht="15.6" x14ac:dyDescent="0.3">
      <c r="A284" s="27">
        <v>15</v>
      </c>
      <c r="B284" s="22" t="s">
        <v>30</v>
      </c>
      <c r="C284" s="22" t="s">
        <v>983</v>
      </c>
      <c r="D284" s="23"/>
      <c r="E284" s="80">
        <v>690.12</v>
      </c>
      <c r="F284" s="95">
        <f t="shared" si="9"/>
        <v>10351.799999999999</v>
      </c>
      <c r="G284" s="26"/>
    </row>
    <row r="285" spans="1:7" ht="31.2" x14ac:dyDescent="0.3">
      <c r="A285" s="27">
        <v>15</v>
      </c>
      <c r="B285" s="22" t="s">
        <v>100</v>
      </c>
      <c r="C285" s="22" t="s">
        <v>984</v>
      </c>
      <c r="D285" s="23"/>
      <c r="E285" s="80">
        <v>159.85</v>
      </c>
      <c r="F285" s="95">
        <f t="shared" si="9"/>
        <v>2397.75</v>
      </c>
      <c r="G285" s="26"/>
    </row>
    <row r="286" spans="1:7" ht="31.2" x14ac:dyDescent="0.3">
      <c r="A286" s="27">
        <v>15</v>
      </c>
      <c r="B286" s="22" t="s">
        <v>100</v>
      </c>
      <c r="C286" s="22" t="s">
        <v>985</v>
      </c>
      <c r="D286" s="23"/>
      <c r="E286" s="80">
        <v>204.79</v>
      </c>
      <c r="F286" s="95">
        <f t="shared" si="9"/>
        <v>3071.85</v>
      </c>
      <c r="G286" s="26"/>
    </row>
    <row r="287" spans="1:7" ht="31.2" x14ac:dyDescent="0.3">
      <c r="A287" s="27">
        <v>15</v>
      </c>
      <c r="B287" s="22" t="s">
        <v>100</v>
      </c>
      <c r="C287" s="22" t="s">
        <v>986</v>
      </c>
      <c r="D287" s="23"/>
      <c r="E287" s="80">
        <v>640.54999999999995</v>
      </c>
      <c r="F287" s="95">
        <f t="shared" si="9"/>
        <v>9608.25</v>
      </c>
      <c r="G287" s="26"/>
    </row>
    <row r="288" spans="1:7" ht="15.6" x14ac:dyDescent="0.3">
      <c r="A288" s="27"/>
      <c r="B288" s="22"/>
      <c r="C288" s="22"/>
      <c r="D288" s="23"/>
      <c r="E288" s="80"/>
      <c r="F288" s="95">
        <f t="shared" si="9"/>
        <v>0</v>
      </c>
      <c r="G288" s="26"/>
    </row>
    <row r="289" spans="1:7" ht="15.6" x14ac:dyDescent="0.3">
      <c r="A289" s="28"/>
      <c r="B289" s="29"/>
      <c r="C289" s="29"/>
      <c r="D289" s="30"/>
      <c r="E289" s="82"/>
      <c r="F289" s="83">
        <f t="shared" si="9"/>
        <v>0</v>
      </c>
      <c r="G289" s="33"/>
    </row>
    <row r="290" spans="1:7" ht="17.399999999999999" x14ac:dyDescent="0.3">
      <c r="A290" s="34"/>
      <c r="B290" s="35"/>
      <c r="C290" s="406" t="s">
        <v>17</v>
      </c>
      <c r="D290" s="406"/>
      <c r="E290" s="85"/>
      <c r="F290" s="86">
        <f>SUM(F279:F288)</f>
        <v>25429.65</v>
      </c>
      <c r="G290" s="39"/>
    </row>
    <row r="291" spans="1:7" ht="17.399999999999999" x14ac:dyDescent="0.3">
      <c r="A291" s="40"/>
      <c r="B291" s="41"/>
      <c r="C291" s="398" t="s">
        <v>18</v>
      </c>
      <c r="D291" s="398"/>
      <c r="E291" s="88"/>
      <c r="F291" s="89">
        <f>F290*0.16</f>
        <v>4068.7440000000001</v>
      </c>
      <c r="G291" s="45"/>
    </row>
    <row r="292" spans="1:7" ht="17.399999999999999" x14ac:dyDescent="0.3">
      <c r="A292" s="40"/>
      <c r="B292" s="41"/>
      <c r="C292" s="399" t="s">
        <v>19</v>
      </c>
      <c r="D292" s="399"/>
      <c r="E292" s="91"/>
      <c r="F292" s="92">
        <f>F290+F291</f>
        <v>29498.394</v>
      </c>
      <c r="G292" s="49"/>
    </row>
    <row r="293" spans="1:7" ht="15.6" x14ac:dyDescent="0.3">
      <c r="A293" s="400" t="s">
        <v>20</v>
      </c>
      <c r="B293" s="401"/>
      <c r="C293" s="51" t="s">
        <v>21</v>
      </c>
      <c r="D293" s="51"/>
      <c r="E293" s="401" t="s">
        <v>22</v>
      </c>
      <c r="F293" s="401"/>
      <c r="G293" s="402"/>
    </row>
    <row r="294" spans="1:7" ht="15.6" x14ac:dyDescent="0.3">
      <c r="A294" s="403" t="s">
        <v>614</v>
      </c>
      <c r="B294" s="404"/>
      <c r="C294" s="53" t="s">
        <v>23</v>
      </c>
      <c r="D294" s="53"/>
      <c r="E294" s="404" t="s">
        <v>653</v>
      </c>
      <c r="F294" s="404"/>
      <c r="G294" s="405"/>
    </row>
    <row r="295" spans="1:7" x14ac:dyDescent="0.3">
      <c r="A295" s="55"/>
      <c r="B295" s="55"/>
      <c r="C295" s="55"/>
      <c r="D295" s="55"/>
      <c r="E295" s="55"/>
      <c r="F295" s="55"/>
      <c r="G295" s="55"/>
    </row>
  </sheetData>
  <mergeCells count="111">
    <mergeCell ref="A181:B181"/>
    <mergeCell ref="E181:G181"/>
    <mergeCell ref="E159:G159"/>
    <mergeCell ref="B160:G160"/>
    <mergeCell ref="B161:G161"/>
    <mergeCell ref="B162:G162"/>
    <mergeCell ref="C177:D177"/>
    <mergeCell ref="C178:D178"/>
    <mergeCell ref="C179:D179"/>
    <mergeCell ref="A180:B180"/>
    <mergeCell ref="E180:G180"/>
    <mergeCell ref="A120:B120"/>
    <mergeCell ref="E120:G120"/>
    <mergeCell ref="A123:C126"/>
    <mergeCell ref="D123:G123"/>
    <mergeCell ref="E124:F124"/>
    <mergeCell ref="B155:C158"/>
    <mergeCell ref="D155:G155"/>
    <mergeCell ref="D156:E156"/>
    <mergeCell ref="F156:G156"/>
    <mergeCell ref="D158:E158"/>
    <mergeCell ref="F158:G158"/>
    <mergeCell ref="E125:F125"/>
    <mergeCell ref="E126:F126"/>
    <mergeCell ref="E99:G99"/>
    <mergeCell ref="B100:G100"/>
    <mergeCell ref="B101:G101"/>
    <mergeCell ref="B102:G102"/>
    <mergeCell ref="C116:D116"/>
    <mergeCell ref="C117:D117"/>
    <mergeCell ref="C118:D118"/>
    <mergeCell ref="A119:B119"/>
    <mergeCell ref="E119:G119"/>
    <mergeCell ref="A91:B91"/>
    <mergeCell ref="E91:G91"/>
    <mergeCell ref="B95:C98"/>
    <mergeCell ref="D95:G95"/>
    <mergeCell ref="D96:E96"/>
    <mergeCell ref="F96:G96"/>
    <mergeCell ref="D97:E97"/>
    <mergeCell ref="D98:E98"/>
    <mergeCell ref="F98:G98"/>
    <mergeCell ref="E38:F38"/>
    <mergeCell ref="E70:G70"/>
    <mergeCell ref="B71:G71"/>
    <mergeCell ref="B72:G72"/>
    <mergeCell ref="B73:G73"/>
    <mergeCell ref="C87:D87"/>
    <mergeCell ref="C88:D88"/>
    <mergeCell ref="C89:D89"/>
    <mergeCell ref="A90:B90"/>
    <mergeCell ref="E90:G90"/>
    <mergeCell ref="B184:C187"/>
    <mergeCell ref="D184:G184"/>
    <mergeCell ref="A212:C215"/>
    <mergeCell ref="D212:G212"/>
    <mergeCell ref="E213:F213"/>
    <mergeCell ref="E214:F214"/>
    <mergeCell ref="E215:F215"/>
    <mergeCell ref="A4:C7"/>
    <mergeCell ref="D4:G4"/>
    <mergeCell ref="E5:F5"/>
    <mergeCell ref="E6:F6"/>
    <mergeCell ref="E7:F7"/>
    <mergeCell ref="B10:G10"/>
    <mergeCell ref="B66:C69"/>
    <mergeCell ref="D66:G66"/>
    <mergeCell ref="D67:E67"/>
    <mergeCell ref="F67:G67"/>
    <mergeCell ref="D68:E68"/>
    <mergeCell ref="D69:E69"/>
    <mergeCell ref="F69:G69"/>
    <mergeCell ref="B35:C38"/>
    <mergeCell ref="D35:G35"/>
    <mergeCell ref="E36:F36"/>
    <mergeCell ref="E37:F37"/>
    <mergeCell ref="E247:G247"/>
    <mergeCell ref="B248:G248"/>
    <mergeCell ref="B249:G249"/>
    <mergeCell ref="B250:G250"/>
    <mergeCell ref="C263:D263"/>
    <mergeCell ref="E216:G218"/>
    <mergeCell ref="B243:C246"/>
    <mergeCell ref="D243:G243"/>
    <mergeCell ref="D244:E244"/>
    <mergeCell ref="F244:G244"/>
    <mergeCell ref="D246:E246"/>
    <mergeCell ref="F246:G246"/>
    <mergeCell ref="B270:C273"/>
    <mergeCell ref="D270:G270"/>
    <mergeCell ref="D271:E271"/>
    <mergeCell ref="F271:G271"/>
    <mergeCell ref="D273:E273"/>
    <mergeCell ref="F273:G273"/>
    <mergeCell ref="C264:D264"/>
    <mergeCell ref="C265:D265"/>
    <mergeCell ref="A266:B266"/>
    <mergeCell ref="E266:G266"/>
    <mergeCell ref="A267:B267"/>
    <mergeCell ref="E267:G267"/>
    <mergeCell ref="C291:D291"/>
    <mergeCell ref="C292:D292"/>
    <mergeCell ref="A293:B293"/>
    <mergeCell ref="E293:G293"/>
    <mergeCell ref="A294:B294"/>
    <mergeCell ref="E294:G294"/>
    <mergeCell ref="E274:G274"/>
    <mergeCell ref="B275:G275"/>
    <mergeCell ref="B276:G276"/>
    <mergeCell ref="B277:G277"/>
    <mergeCell ref="C290:D290"/>
  </mergeCells>
  <dataValidations disablePrompts="1"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A31 A62 A90 A119 A150 A180 A208 A239 A266 A293" xr:uid="{9452C7EC-54A1-4BB3-8111-61F80E346EE9}">
      <formula1>0</formula1>
      <formula2>256</formula2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21FAF-E75C-4E66-B86F-7E1687D20499}">
  <sheetPr>
    <pageSetUpPr fitToPage="1"/>
  </sheetPr>
  <dimension ref="A3:G386"/>
  <sheetViews>
    <sheetView topLeftCell="A211" workbookViewId="0">
      <selection activeCell="D67" sqref="A67:G96"/>
    </sheetView>
  </sheetViews>
  <sheetFormatPr baseColWidth="10" defaultRowHeight="14.4" x14ac:dyDescent="0.3"/>
  <cols>
    <col min="1" max="1" width="22" customWidth="1"/>
    <col min="2" max="2" width="19.109375" customWidth="1"/>
    <col min="3" max="3" width="36.77734375" customWidth="1"/>
    <col min="4" max="4" width="28.88671875" customWidth="1"/>
    <col min="5" max="5" width="18.77734375" customWidth="1"/>
    <col min="6" max="6" width="20.77734375" customWidth="1"/>
    <col min="7" max="7" width="25.109375" customWidth="1"/>
  </cols>
  <sheetData>
    <row r="3" spans="1:7" ht="24.6" x14ac:dyDescent="0.4">
      <c r="A3" s="1"/>
      <c r="B3" s="355" t="s">
        <v>0</v>
      </c>
      <c r="C3" s="357"/>
      <c r="D3" s="364" t="s">
        <v>1</v>
      </c>
      <c r="E3" s="365"/>
      <c r="F3" s="365"/>
      <c r="G3" s="366"/>
    </row>
    <row r="4" spans="1:7" ht="21" x14ac:dyDescent="0.4">
      <c r="A4" s="2"/>
      <c r="B4" s="358"/>
      <c r="C4" s="360"/>
      <c r="D4" s="3" t="s">
        <v>2</v>
      </c>
      <c r="E4" s="368" t="s">
        <v>980</v>
      </c>
      <c r="F4" s="368"/>
      <c r="G4" s="4"/>
    </row>
    <row r="5" spans="1:7" ht="21" x14ac:dyDescent="0.4">
      <c r="A5" s="2"/>
      <c r="B5" s="358"/>
      <c r="C5" s="360"/>
      <c r="D5" s="3" t="s">
        <v>4</v>
      </c>
      <c r="E5" s="368">
        <v>17</v>
      </c>
      <c r="F5" s="368"/>
      <c r="G5" s="4"/>
    </row>
    <row r="6" spans="1:7" ht="30" x14ac:dyDescent="0.4">
      <c r="A6" s="5"/>
      <c r="B6" s="361"/>
      <c r="C6" s="363"/>
      <c r="D6" s="6" t="s">
        <v>5</v>
      </c>
      <c r="E6" s="370" t="s">
        <v>979</v>
      </c>
      <c r="F6" s="370"/>
      <c r="G6" s="7"/>
    </row>
    <row r="7" spans="1:7" ht="20.399999999999999" x14ac:dyDescent="0.35">
      <c r="A7" s="8" t="s">
        <v>6</v>
      </c>
      <c r="B7" s="9" t="s">
        <v>653</v>
      </c>
      <c r="C7" s="10"/>
      <c r="D7" s="10"/>
      <c r="E7" s="10"/>
      <c r="F7" s="10"/>
      <c r="G7" s="11"/>
    </row>
    <row r="8" spans="1:7" ht="20.399999999999999" x14ac:dyDescent="0.35">
      <c r="A8" s="8" t="s">
        <v>7</v>
      </c>
      <c r="B8" s="12"/>
      <c r="C8" s="13"/>
      <c r="D8" s="13"/>
      <c r="E8" s="13" t="s">
        <v>709</v>
      </c>
      <c r="F8" s="13"/>
      <c r="G8" s="14"/>
    </row>
    <row r="9" spans="1:7" ht="20.399999999999999" x14ac:dyDescent="0.35">
      <c r="A9" s="8" t="s">
        <v>8</v>
      </c>
      <c r="B9" s="12" t="s">
        <v>29</v>
      </c>
      <c r="C9" s="13"/>
      <c r="D9" s="13"/>
      <c r="E9" s="13"/>
      <c r="F9" s="13"/>
      <c r="G9" s="14"/>
    </row>
    <row r="10" spans="1:7" ht="20.399999999999999" x14ac:dyDescent="0.35">
      <c r="A10" s="8" t="s">
        <v>9</v>
      </c>
      <c r="B10" s="12" t="s">
        <v>829</v>
      </c>
      <c r="C10" s="13"/>
      <c r="D10" s="13"/>
      <c r="E10" s="13"/>
      <c r="F10" s="13"/>
      <c r="G10" s="14"/>
    </row>
    <row r="11" spans="1:7" ht="60" x14ac:dyDescent="0.3">
      <c r="A11" s="57" t="s">
        <v>10</v>
      </c>
      <c r="B11" s="57" t="s">
        <v>11</v>
      </c>
      <c r="C11" s="57" t="s">
        <v>12</v>
      </c>
      <c r="D11" s="57" t="s">
        <v>13</v>
      </c>
      <c r="E11" s="57" t="s">
        <v>14</v>
      </c>
      <c r="F11" s="57" t="s">
        <v>15</v>
      </c>
      <c r="G11" s="57" t="s">
        <v>16</v>
      </c>
    </row>
    <row r="12" spans="1:7" ht="15.6" x14ac:dyDescent="0.3">
      <c r="A12" s="15">
        <v>12</v>
      </c>
      <c r="B12" s="16" t="s">
        <v>30</v>
      </c>
      <c r="C12" s="16" t="s">
        <v>981</v>
      </c>
      <c r="D12" s="123"/>
      <c r="E12" s="18">
        <v>19.47</v>
      </c>
      <c r="F12" s="18">
        <f>A12*E12</f>
        <v>233.64</v>
      </c>
      <c r="G12" s="20"/>
    </row>
    <row r="13" spans="1:7" ht="15.6" x14ac:dyDescent="0.3">
      <c r="A13" s="21"/>
      <c r="B13" s="22"/>
      <c r="C13" s="22"/>
      <c r="D13" s="58"/>
      <c r="E13" s="24"/>
      <c r="F13" s="24">
        <f>A13*E13</f>
        <v>0</v>
      </c>
      <c r="G13" s="20"/>
    </row>
    <row r="14" spans="1:7" ht="15.6" x14ac:dyDescent="0.3">
      <c r="A14" s="21"/>
      <c r="B14" s="22"/>
      <c r="C14" s="22"/>
      <c r="D14" s="58"/>
      <c r="E14" s="24"/>
      <c r="F14" s="24">
        <f t="shared" ref="F14:F26" si="0">A14*E14</f>
        <v>0</v>
      </c>
      <c r="G14" s="20"/>
    </row>
    <row r="15" spans="1:7" ht="15.6" x14ac:dyDescent="0.3">
      <c r="A15" s="21"/>
      <c r="B15" s="59"/>
      <c r="C15" s="59"/>
      <c r="D15" s="58"/>
      <c r="E15" s="24"/>
      <c r="F15" s="24">
        <f t="shared" si="0"/>
        <v>0</v>
      </c>
      <c r="G15" s="26"/>
    </row>
    <row r="16" spans="1:7" ht="15.6" x14ac:dyDescent="0.3">
      <c r="A16" s="21"/>
      <c r="B16" s="59"/>
      <c r="C16" s="59"/>
      <c r="D16" s="58"/>
      <c r="E16" s="24"/>
      <c r="F16" s="24">
        <f t="shared" si="0"/>
        <v>0</v>
      </c>
      <c r="G16" s="26"/>
    </row>
    <row r="17" spans="1:7" ht="15.6" x14ac:dyDescent="0.3">
      <c r="A17" s="21"/>
      <c r="B17" s="59"/>
      <c r="C17" s="59"/>
      <c r="D17" s="58"/>
      <c r="E17" s="24"/>
      <c r="F17" s="24">
        <f t="shared" si="0"/>
        <v>0</v>
      </c>
      <c r="G17" s="26"/>
    </row>
    <row r="18" spans="1:7" ht="15.6" x14ac:dyDescent="0.3">
      <c r="A18" s="21"/>
      <c r="B18" s="59"/>
      <c r="C18" s="59"/>
      <c r="D18" s="66"/>
      <c r="E18" s="24"/>
      <c r="F18" s="24">
        <f t="shared" si="0"/>
        <v>0</v>
      </c>
      <c r="G18" s="26"/>
    </row>
    <row r="19" spans="1:7" ht="15.6" x14ac:dyDescent="0.3">
      <c r="A19" s="27"/>
      <c r="B19" s="59"/>
      <c r="C19" s="59"/>
      <c r="D19" s="65"/>
      <c r="E19" s="24"/>
      <c r="F19" s="24">
        <f t="shared" si="0"/>
        <v>0</v>
      </c>
      <c r="G19" s="26"/>
    </row>
    <row r="20" spans="1:7" ht="15.6" x14ac:dyDescent="0.3">
      <c r="A20" s="27"/>
      <c r="B20" s="59"/>
      <c r="C20" s="59"/>
      <c r="D20" s="65"/>
      <c r="E20" s="24"/>
      <c r="F20" s="24">
        <f t="shared" si="0"/>
        <v>0</v>
      </c>
      <c r="G20" s="26"/>
    </row>
    <row r="21" spans="1:7" ht="15.6" x14ac:dyDescent="0.3">
      <c r="A21" s="27"/>
      <c r="B21" s="22"/>
      <c r="C21" s="22"/>
      <c r="D21" s="23"/>
      <c r="E21" s="24"/>
      <c r="F21" s="24">
        <f t="shared" si="0"/>
        <v>0</v>
      </c>
      <c r="G21" s="26"/>
    </row>
    <row r="22" spans="1:7" ht="15.6" x14ac:dyDescent="0.3">
      <c r="A22" s="27"/>
      <c r="B22" s="22"/>
      <c r="C22" s="22"/>
      <c r="D22" s="23"/>
      <c r="E22" s="24"/>
      <c r="F22" s="24">
        <f t="shared" si="0"/>
        <v>0</v>
      </c>
      <c r="G22" s="26"/>
    </row>
    <row r="23" spans="1:7" ht="15.6" x14ac:dyDescent="0.3">
      <c r="A23" s="27"/>
      <c r="B23" s="22"/>
      <c r="C23" s="22"/>
      <c r="D23" s="23"/>
      <c r="E23" s="24"/>
      <c r="F23" s="24">
        <f t="shared" si="0"/>
        <v>0</v>
      </c>
      <c r="G23" s="26"/>
    </row>
    <row r="24" spans="1:7" ht="15.6" x14ac:dyDescent="0.3">
      <c r="A24" s="27"/>
      <c r="B24" s="22"/>
      <c r="C24" s="22"/>
      <c r="D24" s="23"/>
      <c r="E24" s="24"/>
      <c r="F24" s="24">
        <f t="shared" si="0"/>
        <v>0</v>
      </c>
      <c r="G24" s="26"/>
    </row>
    <row r="25" spans="1:7" ht="15.6" x14ac:dyDescent="0.3">
      <c r="A25" s="27"/>
      <c r="B25" s="22"/>
      <c r="C25" s="22"/>
      <c r="D25" s="23"/>
      <c r="E25" s="24"/>
      <c r="F25" s="24">
        <f t="shared" si="0"/>
        <v>0</v>
      </c>
      <c r="G25" s="26"/>
    </row>
    <row r="26" spans="1:7" ht="15.6" x14ac:dyDescent="0.3">
      <c r="A26" s="28"/>
      <c r="B26" s="29"/>
      <c r="C26" s="29"/>
      <c r="D26" s="30"/>
      <c r="E26" s="31"/>
      <c r="F26" s="32">
        <f t="shared" si="0"/>
        <v>0</v>
      </c>
      <c r="G26" s="33"/>
    </row>
    <row r="27" spans="1:7" ht="17.399999999999999" x14ac:dyDescent="0.3">
      <c r="A27" s="34"/>
      <c r="B27" s="35"/>
      <c r="C27" s="36" t="s">
        <v>17</v>
      </c>
      <c r="D27" s="36"/>
      <c r="E27" s="37"/>
      <c r="F27" s="149">
        <f>SUM(F12:F25)</f>
        <v>233.64</v>
      </c>
      <c r="G27" s="39"/>
    </row>
    <row r="28" spans="1:7" ht="17.399999999999999" x14ac:dyDescent="0.3">
      <c r="A28" s="40"/>
      <c r="B28" s="41"/>
      <c r="C28" s="42" t="s">
        <v>18</v>
      </c>
      <c r="D28" s="42"/>
      <c r="E28" s="43"/>
      <c r="F28" s="150">
        <f>F27*0.16</f>
        <v>37.382399999999997</v>
      </c>
      <c r="G28" s="45"/>
    </row>
    <row r="29" spans="1:7" ht="17.399999999999999" x14ac:dyDescent="0.3">
      <c r="A29" s="40"/>
      <c r="B29" s="41"/>
      <c r="C29" s="46" t="s">
        <v>19</v>
      </c>
      <c r="D29" s="46"/>
      <c r="E29" s="47"/>
      <c r="F29" s="151">
        <f>F27+F28</f>
        <v>271.0224</v>
      </c>
      <c r="G29" s="49"/>
    </row>
    <row r="30" spans="1:7" ht="15.6" x14ac:dyDescent="0.3">
      <c r="A30" s="50" t="s">
        <v>20</v>
      </c>
      <c r="B30" s="51"/>
      <c r="C30" s="51" t="s">
        <v>21</v>
      </c>
      <c r="D30" s="51"/>
      <c r="E30" s="51" t="s">
        <v>22</v>
      </c>
      <c r="F30" s="51"/>
      <c r="G30" s="52"/>
    </row>
    <row r="31" spans="1:7" ht="15.6" x14ac:dyDescent="0.3">
      <c r="A31" s="63" t="s">
        <v>614</v>
      </c>
      <c r="B31" s="53"/>
      <c r="C31" s="53" t="s">
        <v>23</v>
      </c>
      <c r="D31" s="53"/>
      <c r="E31" s="53" t="s">
        <v>653</v>
      </c>
      <c r="F31" s="53"/>
      <c r="G31" s="54"/>
    </row>
    <row r="36" spans="1:7" ht="24.6" x14ac:dyDescent="0.4">
      <c r="A36" s="1"/>
      <c r="B36" s="355" t="s">
        <v>0</v>
      </c>
      <c r="C36" s="357"/>
      <c r="D36" s="364" t="s">
        <v>1</v>
      </c>
      <c r="E36" s="365"/>
      <c r="F36" s="365"/>
      <c r="G36" s="366"/>
    </row>
    <row r="37" spans="1:7" ht="21" x14ac:dyDescent="0.4">
      <c r="A37" s="2"/>
      <c r="B37" s="358"/>
      <c r="C37" s="360"/>
      <c r="D37" s="3" t="s">
        <v>2</v>
      </c>
      <c r="E37" s="368" t="s">
        <v>980</v>
      </c>
      <c r="F37" s="368"/>
      <c r="G37" s="4"/>
    </row>
    <row r="38" spans="1:7" ht="21" x14ac:dyDescent="0.4">
      <c r="A38" s="2"/>
      <c r="B38" s="358"/>
      <c r="C38" s="360"/>
      <c r="D38" s="3" t="s">
        <v>4</v>
      </c>
      <c r="E38" s="368">
        <v>17</v>
      </c>
      <c r="F38" s="368"/>
      <c r="G38" s="4"/>
    </row>
    <row r="39" spans="1:7" ht="30" x14ac:dyDescent="0.4">
      <c r="A39" s="5"/>
      <c r="B39" s="361"/>
      <c r="C39" s="363"/>
      <c r="D39" s="6" t="s">
        <v>5</v>
      </c>
      <c r="E39" s="370" t="s">
        <v>982</v>
      </c>
      <c r="F39" s="370"/>
      <c r="G39" s="7"/>
    </row>
    <row r="40" spans="1:7" ht="20.399999999999999" x14ac:dyDescent="0.35">
      <c r="A40" s="8" t="s">
        <v>6</v>
      </c>
      <c r="B40" s="9" t="s">
        <v>653</v>
      </c>
      <c r="C40" s="10"/>
      <c r="D40" s="10"/>
      <c r="E40" s="10"/>
      <c r="F40" s="10"/>
      <c r="G40" s="11"/>
    </row>
    <row r="41" spans="1:7" ht="20.399999999999999" x14ac:dyDescent="0.35">
      <c r="A41" s="8" t="s">
        <v>7</v>
      </c>
      <c r="B41" s="12"/>
      <c r="C41" s="13"/>
      <c r="D41" s="13"/>
      <c r="E41" s="13" t="s">
        <v>709</v>
      </c>
      <c r="F41" s="13"/>
      <c r="G41" s="14"/>
    </row>
    <row r="42" spans="1:7" ht="20.399999999999999" x14ac:dyDescent="0.35">
      <c r="A42" s="8" t="s">
        <v>8</v>
      </c>
      <c r="B42" s="12" t="s">
        <v>987</v>
      </c>
      <c r="C42" s="13"/>
      <c r="D42" s="13"/>
      <c r="E42" s="13"/>
      <c r="F42" s="13"/>
      <c r="G42" s="14"/>
    </row>
    <row r="43" spans="1:7" ht="20.399999999999999" x14ac:dyDescent="0.35">
      <c r="A43" s="8" t="s">
        <v>9</v>
      </c>
      <c r="B43" s="12" t="s">
        <v>829</v>
      </c>
      <c r="C43" s="13"/>
      <c r="D43" s="13"/>
      <c r="E43" s="13"/>
      <c r="F43" s="13"/>
      <c r="G43" s="14"/>
    </row>
    <row r="44" spans="1:7" ht="15" x14ac:dyDescent="0.3">
      <c r="A44" s="57" t="s">
        <v>10</v>
      </c>
      <c r="B44" s="57" t="s">
        <v>11</v>
      </c>
      <c r="C44" s="57" t="s">
        <v>12</v>
      </c>
      <c r="D44" s="57" t="s">
        <v>13</v>
      </c>
      <c r="E44" s="57" t="s">
        <v>14</v>
      </c>
      <c r="F44" s="57" t="s">
        <v>15</v>
      </c>
      <c r="G44" s="57" t="s">
        <v>16</v>
      </c>
    </row>
    <row r="45" spans="1:7" ht="15.6" x14ac:dyDescent="0.3">
      <c r="A45" s="15">
        <v>6</v>
      </c>
      <c r="B45" s="16" t="s">
        <v>30</v>
      </c>
      <c r="C45" s="16" t="s">
        <v>983</v>
      </c>
      <c r="D45" s="123"/>
      <c r="E45" s="18">
        <v>690.12</v>
      </c>
      <c r="F45" s="18">
        <f>A45*E45</f>
        <v>4140.72</v>
      </c>
      <c r="G45" s="20"/>
    </row>
    <row r="46" spans="1:7" ht="31.2" x14ac:dyDescent="0.3">
      <c r="A46" s="21">
        <v>7</v>
      </c>
      <c r="B46" s="22" t="s">
        <v>100</v>
      </c>
      <c r="C46" s="22" t="s">
        <v>984</v>
      </c>
      <c r="D46" s="58"/>
      <c r="E46" s="24">
        <v>159.85</v>
      </c>
      <c r="F46" s="24">
        <f>A46*E46</f>
        <v>1118.95</v>
      </c>
      <c r="G46" s="20"/>
    </row>
    <row r="47" spans="1:7" ht="31.2" x14ac:dyDescent="0.3">
      <c r="A47" s="21">
        <v>7</v>
      </c>
      <c r="B47" s="22" t="s">
        <v>100</v>
      </c>
      <c r="C47" s="22" t="s">
        <v>985</v>
      </c>
      <c r="D47" s="58"/>
      <c r="E47" s="24">
        <v>204.79</v>
      </c>
      <c r="F47" s="24">
        <f t="shared" ref="F47:F59" si="1">A47*E47</f>
        <v>1433.53</v>
      </c>
      <c r="G47" s="20"/>
    </row>
    <row r="48" spans="1:7" ht="31.2" x14ac:dyDescent="0.3">
      <c r="A48" s="21">
        <v>6</v>
      </c>
      <c r="B48" s="59" t="s">
        <v>100</v>
      </c>
      <c r="C48" s="59" t="s">
        <v>986</v>
      </c>
      <c r="D48" s="58"/>
      <c r="E48" s="24">
        <v>640.54999999999995</v>
      </c>
      <c r="F48" s="24">
        <f t="shared" si="1"/>
        <v>3843.2999999999997</v>
      </c>
      <c r="G48" s="26"/>
    </row>
    <row r="49" spans="1:7" ht="15.6" x14ac:dyDescent="0.3">
      <c r="A49" s="21"/>
      <c r="B49" s="59"/>
      <c r="C49" s="59"/>
      <c r="D49" s="58"/>
      <c r="E49" s="24"/>
      <c r="F49" s="24">
        <f t="shared" si="1"/>
        <v>0</v>
      </c>
      <c r="G49" s="26"/>
    </row>
    <row r="50" spans="1:7" ht="15.6" x14ac:dyDescent="0.3">
      <c r="A50" s="21"/>
      <c r="B50" s="59"/>
      <c r="C50" s="59"/>
      <c r="D50" s="58"/>
      <c r="E50" s="24"/>
      <c r="F50" s="24">
        <f t="shared" si="1"/>
        <v>0</v>
      </c>
      <c r="G50" s="26"/>
    </row>
    <row r="51" spans="1:7" ht="15.6" x14ac:dyDescent="0.3">
      <c r="A51" s="21"/>
      <c r="B51" s="59"/>
      <c r="C51" s="59"/>
      <c r="D51" s="66"/>
      <c r="E51" s="24"/>
      <c r="F51" s="24">
        <f t="shared" si="1"/>
        <v>0</v>
      </c>
      <c r="G51" s="26"/>
    </row>
    <row r="52" spans="1:7" ht="15.6" x14ac:dyDescent="0.3">
      <c r="A52" s="27"/>
      <c r="B52" s="59"/>
      <c r="C52" s="59"/>
      <c r="D52" s="65"/>
      <c r="E52" s="24"/>
      <c r="F52" s="24">
        <f t="shared" si="1"/>
        <v>0</v>
      </c>
      <c r="G52" s="26"/>
    </row>
    <row r="53" spans="1:7" ht="15.6" x14ac:dyDescent="0.3">
      <c r="A53" s="27"/>
      <c r="B53" s="59"/>
      <c r="C53" s="59"/>
      <c r="D53" s="65"/>
      <c r="E53" s="24"/>
      <c r="F53" s="24">
        <f t="shared" si="1"/>
        <v>0</v>
      </c>
      <c r="G53" s="26"/>
    </row>
    <row r="54" spans="1:7" ht="15.6" x14ac:dyDescent="0.3">
      <c r="A54" s="27"/>
      <c r="B54" s="22"/>
      <c r="C54" s="22"/>
      <c r="D54" s="23"/>
      <c r="E54" s="24"/>
      <c r="F54" s="24">
        <f t="shared" si="1"/>
        <v>0</v>
      </c>
      <c r="G54" s="26"/>
    </row>
    <row r="55" spans="1:7" ht="15.6" x14ac:dyDescent="0.3">
      <c r="A55" s="27"/>
      <c r="B55" s="22"/>
      <c r="C55" s="22"/>
      <c r="D55" s="23"/>
      <c r="E55" s="24"/>
      <c r="F55" s="24">
        <f t="shared" si="1"/>
        <v>0</v>
      </c>
      <c r="G55" s="26"/>
    </row>
    <row r="56" spans="1:7" ht="15.6" x14ac:dyDescent="0.3">
      <c r="A56" s="27"/>
      <c r="B56" s="22"/>
      <c r="C56" s="22"/>
      <c r="D56" s="23"/>
      <c r="E56" s="24"/>
      <c r="F56" s="24">
        <f t="shared" si="1"/>
        <v>0</v>
      </c>
      <c r="G56" s="26"/>
    </row>
    <row r="57" spans="1:7" ht="15.6" x14ac:dyDescent="0.3">
      <c r="A57" s="27"/>
      <c r="B57" s="22"/>
      <c r="C57" s="22"/>
      <c r="D57" s="23"/>
      <c r="E57" s="24"/>
      <c r="F57" s="24">
        <f t="shared" si="1"/>
        <v>0</v>
      </c>
      <c r="G57" s="26"/>
    </row>
    <row r="58" spans="1:7" ht="15.6" x14ac:dyDescent="0.3">
      <c r="A58" s="27"/>
      <c r="B58" s="22"/>
      <c r="C58" s="22"/>
      <c r="D58" s="23"/>
      <c r="E58" s="24"/>
      <c r="F58" s="24">
        <f t="shared" si="1"/>
        <v>0</v>
      </c>
      <c r="G58" s="26"/>
    </row>
    <row r="59" spans="1:7" ht="15.6" x14ac:dyDescent="0.3">
      <c r="A59" s="28"/>
      <c r="B59" s="29"/>
      <c r="C59" s="29"/>
      <c r="D59" s="30"/>
      <c r="E59" s="31"/>
      <c r="F59" s="32">
        <f t="shared" si="1"/>
        <v>0</v>
      </c>
      <c r="G59" s="33"/>
    </row>
    <row r="60" spans="1:7" ht="17.399999999999999" x14ac:dyDescent="0.3">
      <c r="A60" s="34"/>
      <c r="B60" s="35"/>
      <c r="C60" s="36" t="s">
        <v>17</v>
      </c>
      <c r="D60" s="36"/>
      <c r="E60" s="37"/>
      <c r="F60" s="149">
        <f>SUM(F45:F58)</f>
        <v>10536.5</v>
      </c>
      <c r="G60" s="39"/>
    </row>
    <row r="61" spans="1:7" ht="17.399999999999999" x14ac:dyDescent="0.3">
      <c r="A61" s="40"/>
      <c r="B61" s="41"/>
      <c r="C61" s="42" t="s">
        <v>18</v>
      </c>
      <c r="D61" s="42"/>
      <c r="E61" s="43"/>
      <c r="F61" s="150">
        <f>F60*0.16</f>
        <v>1685.8400000000001</v>
      </c>
      <c r="G61" s="45"/>
    </row>
    <row r="62" spans="1:7" ht="17.399999999999999" x14ac:dyDescent="0.3">
      <c r="A62" s="40"/>
      <c r="B62" s="41"/>
      <c r="C62" s="46" t="s">
        <v>19</v>
      </c>
      <c r="D62" s="46"/>
      <c r="E62" s="47"/>
      <c r="F62" s="151">
        <f>F60+F61</f>
        <v>12222.34</v>
      </c>
      <c r="G62" s="49"/>
    </row>
    <row r="63" spans="1:7" ht="15.6" x14ac:dyDescent="0.3">
      <c r="A63" s="50" t="s">
        <v>20</v>
      </c>
      <c r="B63" s="51"/>
      <c r="C63" s="51" t="s">
        <v>21</v>
      </c>
      <c r="D63" s="51"/>
      <c r="E63" s="51" t="s">
        <v>22</v>
      </c>
      <c r="F63" s="51"/>
      <c r="G63" s="52"/>
    </row>
    <row r="64" spans="1:7" ht="15.6" x14ac:dyDescent="0.3">
      <c r="A64" s="63" t="s">
        <v>614</v>
      </c>
      <c r="B64" s="53"/>
      <c r="C64" s="53" t="s">
        <v>23</v>
      </c>
      <c r="D64" s="53"/>
      <c r="E64" s="53" t="s">
        <v>653</v>
      </c>
      <c r="F64" s="53"/>
      <c r="G64" s="54"/>
    </row>
    <row r="67" spans="1:7" ht="24.6" x14ac:dyDescent="0.4">
      <c r="A67" s="1"/>
      <c r="B67" s="355" t="s">
        <v>0</v>
      </c>
      <c r="C67" s="357"/>
      <c r="D67" s="364" t="s">
        <v>1</v>
      </c>
      <c r="E67" s="365"/>
      <c r="F67" s="365"/>
      <c r="G67" s="366"/>
    </row>
    <row r="68" spans="1:7" ht="21" x14ac:dyDescent="0.4">
      <c r="A68" s="2"/>
      <c r="B68" s="358"/>
      <c r="C68" s="360"/>
      <c r="D68" s="3" t="s">
        <v>2</v>
      </c>
      <c r="E68" s="368" t="s">
        <v>980</v>
      </c>
      <c r="F68" s="368"/>
      <c r="G68" s="4"/>
    </row>
    <row r="69" spans="1:7" ht="21" x14ac:dyDescent="0.4">
      <c r="A69" s="2"/>
      <c r="B69" s="358"/>
      <c r="C69" s="360"/>
      <c r="D69" s="3" t="s">
        <v>4</v>
      </c>
      <c r="E69" s="368">
        <v>17</v>
      </c>
      <c r="F69" s="368"/>
      <c r="G69" s="4"/>
    </row>
    <row r="70" spans="1:7" ht="30" x14ac:dyDescent="0.4">
      <c r="A70" s="5"/>
      <c r="B70" s="361"/>
      <c r="C70" s="363"/>
      <c r="D70" s="6" t="s">
        <v>5</v>
      </c>
      <c r="E70" s="370" t="s">
        <v>989</v>
      </c>
      <c r="F70" s="370"/>
      <c r="G70" s="7"/>
    </row>
    <row r="71" spans="1:7" ht="20.399999999999999" x14ac:dyDescent="0.35">
      <c r="A71" s="8" t="s">
        <v>6</v>
      </c>
      <c r="B71" s="9" t="s">
        <v>653</v>
      </c>
      <c r="C71" s="10"/>
      <c r="D71" s="10"/>
      <c r="E71" s="10"/>
      <c r="F71" s="10"/>
      <c r="G71" s="11"/>
    </row>
    <row r="72" spans="1:7" ht="20.399999999999999" x14ac:dyDescent="0.35">
      <c r="A72" s="8" t="s">
        <v>7</v>
      </c>
      <c r="B72" s="12"/>
      <c r="C72" s="13"/>
      <c r="D72" s="13"/>
      <c r="E72" s="13"/>
      <c r="F72" s="13"/>
      <c r="G72" s="14"/>
    </row>
    <row r="73" spans="1:7" ht="20.399999999999999" x14ac:dyDescent="0.35">
      <c r="A73" s="8" t="s">
        <v>8</v>
      </c>
      <c r="B73" s="12" t="s">
        <v>988</v>
      </c>
      <c r="C73" s="13"/>
      <c r="D73" s="13"/>
      <c r="E73" s="13"/>
      <c r="F73" s="13"/>
      <c r="G73" s="14"/>
    </row>
    <row r="74" spans="1:7" ht="20.399999999999999" x14ac:dyDescent="0.35">
      <c r="A74" s="8" t="s">
        <v>9</v>
      </c>
      <c r="B74" s="12" t="s">
        <v>829</v>
      </c>
      <c r="C74" s="13"/>
      <c r="D74" s="13"/>
      <c r="E74" s="13"/>
      <c r="F74" s="13"/>
      <c r="G74" s="14"/>
    </row>
    <row r="75" spans="1:7" ht="15" x14ac:dyDescent="0.3">
      <c r="A75" s="57" t="s">
        <v>10</v>
      </c>
      <c r="B75" s="57" t="s">
        <v>11</v>
      </c>
      <c r="C75" s="57" t="s">
        <v>12</v>
      </c>
      <c r="D75" s="57" t="s">
        <v>13</v>
      </c>
      <c r="E75" s="57" t="s">
        <v>14</v>
      </c>
      <c r="F75" s="57" t="s">
        <v>15</v>
      </c>
      <c r="G75" s="57" t="s">
        <v>16</v>
      </c>
    </row>
    <row r="76" spans="1:7" ht="15.6" x14ac:dyDescent="0.3">
      <c r="A76" s="15">
        <v>6</v>
      </c>
      <c r="B76" s="16" t="s">
        <v>30</v>
      </c>
      <c r="C76" s="16" t="s">
        <v>983</v>
      </c>
      <c r="D76" s="123"/>
      <c r="E76" s="18">
        <v>690.12</v>
      </c>
      <c r="F76" s="18">
        <f>A76*E76</f>
        <v>4140.72</v>
      </c>
      <c r="G76" s="20"/>
    </row>
    <row r="77" spans="1:7" ht="31.2" x14ac:dyDescent="0.3">
      <c r="A77" s="21">
        <v>6</v>
      </c>
      <c r="B77" s="22" t="s">
        <v>100</v>
      </c>
      <c r="C77" s="22" t="s">
        <v>984</v>
      </c>
      <c r="D77" s="58"/>
      <c r="E77" s="24">
        <v>159.85</v>
      </c>
      <c r="F77" s="24">
        <f>A77*E77</f>
        <v>959.09999999999991</v>
      </c>
      <c r="G77" s="20"/>
    </row>
    <row r="78" spans="1:7" ht="31.2" x14ac:dyDescent="0.3">
      <c r="A78" s="21">
        <v>6</v>
      </c>
      <c r="B78" s="22" t="s">
        <v>100</v>
      </c>
      <c r="C78" s="22" t="s">
        <v>985</v>
      </c>
      <c r="D78" s="58"/>
      <c r="E78" s="24">
        <v>204.79</v>
      </c>
      <c r="F78" s="24">
        <f t="shared" ref="F78:F90" si="2">A78*E78</f>
        <v>1228.74</v>
      </c>
      <c r="G78" s="20"/>
    </row>
    <row r="79" spans="1:7" ht="31.2" x14ac:dyDescent="0.3">
      <c r="A79" s="21">
        <v>6</v>
      </c>
      <c r="B79" s="59" t="s">
        <v>100</v>
      </c>
      <c r="C79" s="59" t="s">
        <v>986</v>
      </c>
      <c r="D79" s="58"/>
      <c r="E79" s="24">
        <v>640.54999999999995</v>
      </c>
      <c r="F79" s="24">
        <f t="shared" si="2"/>
        <v>3843.2999999999997</v>
      </c>
      <c r="G79" s="26"/>
    </row>
    <row r="80" spans="1:7" ht="15.6" x14ac:dyDescent="0.3">
      <c r="A80" s="21"/>
      <c r="B80" s="59"/>
      <c r="C80" s="59"/>
      <c r="D80" s="58"/>
      <c r="E80" s="24"/>
      <c r="F80" s="24">
        <f t="shared" si="2"/>
        <v>0</v>
      </c>
      <c r="G80" s="26"/>
    </row>
    <row r="81" spans="1:7" ht="15.6" x14ac:dyDescent="0.3">
      <c r="A81" s="21"/>
      <c r="B81" s="59"/>
      <c r="C81" s="59"/>
      <c r="D81" s="58"/>
      <c r="E81" s="24"/>
      <c r="F81" s="24">
        <f t="shared" si="2"/>
        <v>0</v>
      </c>
      <c r="G81" s="26"/>
    </row>
    <row r="82" spans="1:7" ht="15.6" x14ac:dyDescent="0.3">
      <c r="A82" s="21"/>
      <c r="B82" s="59"/>
      <c r="C82" s="59"/>
      <c r="D82" s="66"/>
      <c r="E82" s="24"/>
      <c r="F82" s="24">
        <f t="shared" si="2"/>
        <v>0</v>
      </c>
      <c r="G82" s="26"/>
    </row>
    <row r="83" spans="1:7" ht="15.6" x14ac:dyDescent="0.3">
      <c r="A83" s="27"/>
      <c r="B83" s="59"/>
      <c r="C83" s="59"/>
      <c r="D83" s="65"/>
      <c r="E83" s="24"/>
      <c r="F83" s="24">
        <f t="shared" si="2"/>
        <v>0</v>
      </c>
      <c r="G83" s="26"/>
    </row>
    <row r="84" spans="1:7" ht="15.6" x14ac:dyDescent="0.3">
      <c r="A84" s="27"/>
      <c r="B84" s="59"/>
      <c r="C84" s="59"/>
      <c r="D84" s="65"/>
      <c r="E84" s="24"/>
      <c r="F84" s="24">
        <f t="shared" si="2"/>
        <v>0</v>
      </c>
      <c r="G84" s="26"/>
    </row>
    <row r="85" spans="1:7" ht="15.6" x14ac:dyDescent="0.3">
      <c r="A85" s="27"/>
      <c r="B85" s="22"/>
      <c r="C85" s="22"/>
      <c r="D85" s="23"/>
      <c r="E85" s="24"/>
      <c r="F85" s="24">
        <f t="shared" si="2"/>
        <v>0</v>
      </c>
      <c r="G85" s="26"/>
    </row>
    <row r="86" spans="1:7" ht="15.6" x14ac:dyDescent="0.3">
      <c r="A86" s="27"/>
      <c r="B86" s="22"/>
      <c r="C86" s="22"/>
      <c r="D86" s="23"/>
      <c r="E86" s="24"/>
      <c r="F86" s="24">
        <f t="shared" si="2"/>
        <v>0</v>
      </c>
      <c r="G86" s="26"/>
    </row>
    <row r="87" spans="1:7" ht="15.6" x14ac:dyDescent="0.3">
      <c r="A87" s="27"/>
      <c r="B87" s="22"/>
      <c r="C87" s="22"/>
      <c r="D87" s="23"/>
      <c r="E87" s="24"/>
      <c r="F87" s="24">
        <f t="shared" si="2"/>
        <v>0</v>
      </c>
      <c r="G87" s="26"/>
    </row>
    <row r="88" spans="1:7" ht="15.6" x14ac:dyDescent="0.3">
      <c r="A88" s="27"/>
      <c r="B88" s="22"/>
      <c r="C88" s="22"/>
      <c r="D88" s="23"/>
      <c r="E88" s="24"/>
      <c r="F88" s="24">
        <f t="shared" si="2"/>
        <v>0</v>
      </c>
      <c r="G88" s="26"/>
    </row>
    <row r="89" spans="1:7" ht="15.6" x14ac:dyDescent="0.3">
      <c r="A89" s="27"/>
      <c r="B89" s="22"/>
      <c r="C89" s="22"/>
      <c r="D89" s="23"/>
      <c r="E89" s="24"/>
      <c r="F89" s="24">
        <f t="shared" si="2"/>
        <v>0</v>
      </c>
      <c r="G89" s="26"/>
    </row>
    <row r="90" spans="1:7" ht="15.6" x14ac:dyDescent="0.3">
      <c r="A90" s="28"/>
      <c r="B90" s="29"/>
      <c r="C90" s="29"/>
      <c r="D90" s="30"/>
      <c r="E90" s="31"/>
      <c r="F90" s="32">
        <f t="shared" si="2"/>
        <v>0</v>
      </c>
      <c r="G90" s="33"/>
    </row>
    <row r="91" spans="1:7" ht="17.399999999999999" x14ac:dyDescent="0.3">
      <c r="A91" s="34"/>
      <c r="B91" s="35"/>
      <c r="C91" s="36" t="s">
        <v>17</v>
      </c>
      <c r="D91" s="36"/>
      <c r="E91" s="37"/>
      <c r="F91" s="149">
        <f>SUM(F76:F89)</f>
        <v>10171.859999999999</v>
      </c>
      <c r="G91" s="39"/>
    </row>
    <row r="92" spans="1:7" ht="17.399999999999999" x14ac:dyDescent="0.3">
      <c r="A92" s="40"/>
      <c r="B92" s="41"/>
      <c r="C92" s="42" t="s">
        <v>18</v>
      </c>
      <c r="D92" s="42"/>
      <c r="E92" s="43"/>
      <c r="F92" s="150">
        <f>F91*0.16</f>
        <v>1627.4975999999999</v>
      </c>
      <c r="G92" s="45"/>
    </row>
    <row r="93" spans="1:7" ht="17.399999999999999" x14ac:dyDescent="0.3">
      <c r="A93" s="40"/>
      <c r="B93" s="41"/>
      <c r="C93" s="46" t="s">
        <v>19</v>
      </c>
      <c r="D93" s="46"/>
      <c r="E93" s="47"/>
      <c r="F93" s="151">
        <f>F91+F92</f>
        <v>11799.357599999999</v>
      </c>
      <c r="G93" s="49"/>
    </row>
    <row r="94" spans="1:7" ht="15.6" x14ac:dyDescent="0.3">
      <c r="A94" s="50" t="s">
        <v>20</v>
      </c>
      <c r="B94" s="51"/>
      <c r="C94" s="51" t="s">
        <v>21</v>
      </c>
      <c r="D94" s="51"/>
      <c r="E94" s="51" t="s">
        <v>22</v>
      </c>
      <c r="F94" s="51"/>
      <c r="G94" s="52"/>
    </row>
    <row r="95" spans="1:7" ht="15.6" x14ac:dyDescent="0.3">
      <c r="A95" s="63" t="s">
        <v>614</v>
      </c>
      <c r="B95" s="53"/>
      <c r="C95" s="53" t="s">
        <v>23</v>
      </c>
      <c r="D95" s="53"/>
      <c r="E95" s="53" t="s">
        <v>653</v>
      </c>
      <c r="F95" s="53"/>
      <c r="G95" s="54"/>
    </row>
    <row r="99" spans="1:7" ht="24.6" x14ac:dyDescent="0.3">
      <c r="A99" s="355" t="s">
        <v>0</v>
      </c>
      <c r="B99" s="356"/>
      <c r="C99" s="357"/>
      <c r="D99" s="364" t="s">
        <v>1</v>
      </c>
      <c r="E99" s="365"/>
      <c r="F99" s="365"/>
      <c r="G99" s="366"/>
    </row>
    <row r="100" spans="1:7" ht="21" x14ac:dyDescent="0.4">
      <c r="A100" s="358"/>
      <c r="B100" s="359"/>
      <c r="C100" s="360"/>
      <c r="D100" s="3" t="s">
        <v>2</v>
      </c>
      <c r="E100" s="367" t="s">
        <v>980</v>
      </c>
      <c r="F100" s="368"/>
      <c r="G100" s="4"/>
    </row>
    <row r="101" spans="1:7" ht="21" x14ac:dyDescent="0.4">
      <c r="A101" s="358"/>
      <c r="B101" s="359"/>
      <c r="C101" s="360"/>
      <c r="D101" s="3" t="s">
        <v>4</v>
      </c>
      <c r="E101" s="369">
        <v>17</v>
      </c>
      <c r="F101" s="368"/>
      <c r="G101" s="4"/>
    </row>
    <row r="102" spans="1:7" ht="30" x14ac:dyDescent="0.3">
      <c r="A102" s="361"/>
      <c r="B102" s="362"/>
      <c r="C102" s="363"/>
      <c r="D102" s="6" t="s">
        <v>5</v>
      </c>
      <c r="E102" s="370" t="s">
        <v>990</v>
      </c>
      <c r="F102" s="370"/>
      <c r="G102" s="7"/>
    </row>
    <row r="103" spans="1:7" ht="20.399999999999999" x14ac:dyDescent="0.35">
      <c r="A103" s="8" t="s">
        <v>6</v>
      </c>
      <c r="B103" s="9" t="s">
        <v>663</v>
      </c>
      <c r="C103" s="10"/>
      <c r="D103" s="10"/>
      <c r="E103" s="324"/>
      <c r="F103" s="325"/>
      <c r="G103" s="326"/>
    </row>
    <row r="104" spans="1:7" ht="20.399999999999999" x14ac:dyDescent="0.35">
      <c r="A104" s="8" t="s">
        <v>7</v>
      </c>
      <c r="B104" s="12"/>
      <c r="C104" s="13"/>
      <c r="D104" s="13"/>
      <c r="E104" s="327"/>
      <c r="F104" s="328"/>
      <c r="G104" s="329"/>
    </row>
    <row r="105" spans="1:7" ht="20.399999999999999" x14ac:dyDescent="0.35">
      <c r="A105" s="8" t="s">
        <v>8</v>
      </c>
      <c r="B105" s="12" t="s">
        <v>29</v>
      </c>
      <c r="C105" s="13"/>
      <c r="D105" s="13"/>
      <c r="E105" s="330"/>
      <c r="F105" s="331"/>
      <c r="G105" s="332"/>
    </row>
    <row r="106" spans="1:7" ht="20.399999999999999" x14ac:dyDescent="0.35">
      <c r="A106" s="8" t="s">
        <v>9</v>
      </c>
      <c r="B106" s="12" t="s">
        <v>91</v>
      </c>
      <c r="C106" s="13"/>
      <c r="D106" s="13"/>
      <c r="E106" s="13"/>
      <c r="F106" s="13"/>
      <c r="G106" s="14"/>
    </row>
    <row r="107" spans="1:7" ht="15" x14ac:dyDescent="0.3">
      <c r="A107" s="342" t="s">
        <v>10</v>
      </c>
      <c r="B107" s="57" t="s">
        <v>11</v>
      </c>
      <c r="C107" s="57" t="s">
        <v>12</v>
      </c>
      <c r="D107" s="57" t="s">
        <v>13</v>
      </c>
      <c r="E107" s="57" t="s">
        <v>14</v>
      </c>
      <c r="F107" s="57" t="s">
        <v>15</v>
      </c>
      <c r="G107" s="57" t="s">
        <v>16</v>
      </c>
    </row>
    <row r="108" spans="1:7" ht="15.6" x14ac:dyDescent="0.3">
      <c r="A108" s="15"/>
      <c r="B108" s="16"/>
      <c r="C108" s="16"/>
      <c r="D108" s="123"/>
      <c r="E108" s="18"/>
      <c r="F108" s="18">
        <f>A108*E108</f>
        <v>0</v>
      </c>
      <c r="G108" s="20"/>
    </row>
    <row r="109" spans="1:7" ht="15.6" x14ac:dyDescent="0.3">
      <c r="A109" s="21"/>
      <c r="B109" s="22"/>
      <c r="C109" s="22"/>
      <c r="D109" s="58"/>
      <c r="E109" s="24"/>
      <c r="F109" s="24">
        <f t="shared" ref="F109:F122" si="3">A109*E109</f>
        <v>0</v>
      </c>
      <c r="G109" s="20"/>
    </row>
    <row r="110" spans="1:7" ht="15.6" x14ac:dyDescent="0.3">
      <c r="A110" s="21">
        <v>120</v>
      </c>
      <c r="B110" s="22" t="s">
        <v>126</v>
      </c>
      <c r="C110" s="22" t="s">
        <v>913</v>
      </c>
      <c r="D110" s="58"/>
      <c r="E110" s="24">
        <v>105</v>
      </c>
      <c r="F110" s="24">
        <f t="shared" si="3"/>
        <v>12600</v>
      </c>
      <c r="G110" s="20"/>
    </row>
    <row r="111" spans="1:7" ht="15.6" x14ac:dyDescent="0.3">
      <c r="A111" s="21"/>
      <c r="B111" s="59"/>
      <c r="C111" s="59"/>
      <c r="D111" s="58"/>
      <c r="E111" s="24"/>
      <c r="F111" s="24">
        <f t="shared" si="3"/>
        <v>0</v>
      </c>
      <c r="G111" s="26"/>
    </row>
    <row r="112" spans="1:7" ht="15.6" x14ac:dyDescent="0.3">
      <c r="A112" s="21"/>
      <c r="B112" s="59"/>
      <c r="C112" s="59"/>
      <c r="D112" s="58"/>
      <c r="E112" s="24"/>
      <c r="F112" s="24">
        <f t="shared" si="3"/>
        <v>0</v>
      </c>
      <c r="G112" s="26"/>
    </row>
    <row r="113" spans="1:7" ht="15.6" x14ac:dyDescent="0.3">
      <c r="A113" s="21"/>
      <c r="B113" s="59"/>
      <c r="C113" s="59"/>
      <c r="D113" s="58"/>
      <c r="E113" s="24"/>
      <c r="F113" s="24">
        <f t="shared" si="3"/>
        <v>0</v>
      </c>
      <c r="G113" s="26"/>
    </row>
    <row r="114" spans="1:7" ht="15.6" x14ac:dyDescent="0.3">
      <c r="A114" s="21"/>
      <c r="B114" s="59"/>
      <c r="C114" s="59"/>
      <c r="D114" s="58"/>
      <c r="E114" s="24"/>
      <c r="F114" s="24">
        <f t="shared" si="3"/>
        <v>0</v>
      </c>
      <c r="G114" s="26"/>
    </row>
    <row r="115" spans="1:7" ht="15.6" x14ac:dyDescent="0.3">
      <c r="A115" s="27"/>
      <c r="B115" s="59"/>
      <c r="C115" s="59"/>
      <c r="D115" s="58"/>
      <c r="E115" s="24"/>
      <c r="F115" s="24">
        <f t="shared" si="3"/>
        <v>0</v>
      </c>
      <c r="G115" s="26"/>
    </row>
    <row r="116" spans="1:7" ht="15.6" x14ac:dyDescent="0.3">
      <c r="A116" s="27"/>
      <c r="B116" s="59"/>
      <c r="C116" s="59"/>
      <c r="D116" s="65"/>
      <c r="E116" s="24"/>
      <c r="F116" s="24">
        <f t="shared" si="3"/>
        <v>0</v>
      </c>
      <c r="G116" s="26"/>
    </row>
    <row r="117" spans="1:7" ht="15.6" x14ac:dyDescent="0.3">
      <c r="A117" s="27"/>
      <c r="B117" s="22"/>
      <c r="C117" s="22"/>
      <c r="D117" s="23"/>
      <c r="E117" s="24"/>
      <c r="F117" s="24">
        <f t="shared" si="3"/>
        <v>0</v>
      </c>
      <c r="G117" s="26"/>
    </row>
    <row r="118" spans="1:7" ht="15.6" x14ac:dyDescent="0.3">
      <c r="A118" s="27"/>
      <c r="B118" s="22"/>
      <c r="C118" s="22"/>
      <c r="D118" s="23"/>
      <c r="E118" s="24"/>
      <c r="F118" s="24">
        <f t="shared" si="3"/>
        <v>0</v>
      </c>
      <c r="G118" s="26"/>
    </row>
    <row r="119" spans="1:7" ht="15.6" x14ac:dyDescent="0.3">
      <c r="A119" s="27"/>
      <c r="B119" s="22"/>
      <c r="C119" s="22"/>
      <c r="D119" s="23"/>
      <c r="E119" s="24"/>
      <c r="F119" s="24">
        <f t="shared" si="3"/>
        <v>0</v>
      </c>
      <c r="G119" s="26"/>
    </row>
    <row r="120" spans="1:7" ht="15.6" x14ac:dyDescent="0.3">
      <c r="A120" s="27"/>
      <c r="B120" s="22"/>
      <c r="C120" s="22"/>
      <c r="D120" s="23"/>
      <c r="E120" s="24"/>
      <c r="F120" s="24">
        <f t="shared" si="3"/>
        <v>0</v>
      </c>
      <c r="G120" s="26"/>
    </row>
    <row r="121" spans="1:7" ht="15.6" x14ac:dyDescent="0.3">
      <c r="A121" s="27"/>
      <c r="B121" s="22"/>
      <c r="C121" s="22"/>
      <c r="D121" s="23"/>
      <c r="E121" s="24"/>
      <c r="F121" s="24">
        <f t="shared" si="3"/>
        <v>0</v>
      </c>
      <c r="G121" s="26"/>
    </row>
    <row r="122" spans="1:7" ht="15.6" x14ac:dyDescent="0.3">
      <c r="A122" s="28"/>
      <c r="B122" s="29"/>
      <c r="C122" s="29"/>
      <c r="D122" s="30"/>
      <c r="E122" s="31"/>
      <c r="F122" s="31">
        <f t="shared" si="3"/>
        <v>0</v>
      </c>
      <c r="G122" s="33"/>
    </row>
    <row r="123" spans="1:7" ht="17.399999999999999" x14ac:dyDescent="0.3">
      <c r="A123" s="34"/>
      <c r="B123" s="35"/>
      <c r="C123" s="36" t="s">
        <v>17</v>
      </c>
      <c r="D123" s="36"/>
      <c r="E123" s="37"/>
      <c r="F123" s="38">
        <f>SUM(F108:F121)</f>
        <v>12600</v>
      </c>
      <c r="G123" s="39"/>
    </row>
    <row r="124" spans="1:7" ht="17.399999999999999" x14ac:dyDescent="0.3">
      <c r="A124" s="40"/>
      <c r="B124" s="41"/>
      <c r="C124" s="42" t="s">
        <v>18</v>
      </c>
      <c r="D124" s="42"/>
      <c r="E124" s="43"/>
      <c r="F124" s="44">
        <f>F123*0.16</f>
        <v>2016</v>
      </c>
      <c r="G124" s="45"/>
    </row>
    <row r="125" spans="1:7" ht="17.399999999999999" x14ac:dyDescent="0.3">
      <c r="A125" s="40"/>
      <c r="B125" s="41"/>
      <c r="C125" s="46" t="s">
        <v>19</v>
      </c>
      <c r="D125" s="46"/>
      <c r="E125" s="47"/>
      <c r="F125" s="48">
        <f>F123+F124</f>
        <v>14616</v>
      </c>
      <c r="G125" s="49"/>
    </row>
    <row r="126" spans="1:7" ht="15.6" x14ac:dyDescent="0.3">
      <c r="A126" s="50" t="s">
        <v>20</v>
      </c>
      <c r="B126" s="51"/>
      <c r="C126" s="51" t="s">
        <v>21</v>
      </c>
      <c r="D126" s="51"/>
      <c r="E126" s="51" t="s">
        <v>22</v>
      </c>
      <c r="F126" s="51"/>
      <c r="G126" s="52"/>
    </row>
    <row r="127" spans="1:7" ht="15.6" x14ac:dyDescent="0.3">
      <c r="A127" s="63" t="s">
        <v>614</v>
      </c>
      <c r="B127" s="53"/>
      <c r="C127" s="333" t="s">
        <v>23</v>
      </c>
      <c r="D127" s="53"/>
      <c r="E127" s="53" t="s">
        <v>653</v>
      </c>
      <c r="F127" s="53"/>
      <c r="G127" s="54"/>
    </row>
    <row r="131" spans="1:7" ht="21" x14ac:dyDescent="0.4">
      <c r="A131" s="1"/>
      <c r="B131" s="382" t="s">
        <v>0</v>
      </c>
      <c r="C131" s="383"/>
      <c r="D131" s="388" t="s">
        <v>1</v>
      </c>
      <c r="E131" s="389"/>
      <c r="F131" s="389"/>
      <c r="G131" s="390"/>
    </row>
    <row r="132" spans="1:7" ht="21" x14ac:dyDescent="0.4">
      <c r="A132" s="2"/>
      <c r="B132" s="384"/>
      <c r="C132" s="385"/>
      <c r="D132" s="3" t="s">
        <v>2</v>
      </c>
      <c r="E132" s="155"/>
      <c r="F132" s="154" t="s">
        <v>980</v>
      </c>
      <c r="G132" s="4"/>
    </row>
    <row r="133" spans="1:7" ht="21" x14ac:dyDescent="0.4">
      <c r="A133" s="2"/>
      <c r="B133" s="384"/>
      <c r="C133" s="385"/>
      <c r="D133" s="3" t="s">
        <v>419</v>
      </c>
      <c r="E133" s="154"/>
      <c r="F133" s="195">
        <v>17</v>
      </c>
      <c r="G133" s="4"/>
    </row>
    <row r="134" spans="1:7" ht="21" x14ac:dyDescent="0.4">
      <c r="A134" s="5"/>
      <c r="B134" s="386"/>
      <c r="C134" s="387"/>
      <c r="D134" s="156" t="s">
        <v>5</v>
      </c>
      <c r="E134" s="370" t="s">
        <v>991</v>
      </c>
      <c r="F134" s="370" t="s">
        <v>991</v>
      </c>
      <c r="G134" s="230"/>
    </row>
    <row r="135" spans="1:7" ht="20.399999999999999" x14ac:dyDescent="0.35">
      <c r="A135" s="8" t="s">
        <v>6</v>
      </c>
      <c r="B135" s="376" t="s">
        <v>663</v>
      </c>
      <c r="C135" s="377"/>
      <c r="D135" s="377"/>
      <c r="E135" s="377"/>
      <c r="F135" s="377"/>
      <c r="G135" s="11"/>
    </row>
    <row r="136" spans="1:7" ht="20.399999999999999" x14ac:dyDescent="0.35">
      <c r="A136" s="8" t="s">
        <v>7</v>
      </c>
      <c r="B136" s="158"/>
      <c r="C136" s="159"/>
      <c r="D136" s="159"/>
      <c r="E136" s="159" t="s">
        <v>511</v>
      </c>
      <c r="F136" s="159"/>
      <c r="G136" s="160"/>
    </row>
    <row r="137" spans="1:7" ht="20.399999999999999" x14ac:dyDescent="0.35">
      <c r="A137" s="8" t="s">
        <v>8</v>
      </c>
      <c r="B137" s="12" t="s">
        <v>29</v>
      </c>
      <c r="C137" s="13"/>
      <c r="D137" s="13"/>
      <c r="E137" s="13"/>
      <c r="F137" s="13"/>
      <c r="G137" s="14"/>
    </row>
    <row r="138" spans="1:7" ht="20.399999999999999" x14ac:dyDescent="0.35">
      <c r="A138" s="8" t="s">
        <v>9</v>
      </c>
      <c r="B138" s="12" t="s">
        <v>326</v>
      </c>
      <c r="C138" s="13"/>
      <c r="D138" s="13"/>
      <c r="E138" s="161"/>
      <c r="F138" s="161"/>
      <c r="G138" s="162"/>
    </row>
    <row r="139" spans="1:7" x14ac:dyDescent="0.3">
      <c r="A139" s="163" t="s">
        <v>10</v>
      </c>
      <c r="B139" s="163" t="s">
        <v>11</v>
      </c>
      <c r="C139" s="163" t="s">
        <v>12</v>
      </c>
      <c r="D139" s="163" t="s">
        <v>422</v>
      </c>
      <c r="E139" s="163" t="s">
        <v>14</v>
      </c>
      <c r="F139" s="163" t="s">
        <v>15</v>
      </c>
      <c r="G139" s="163" t="s">
        <v>16</v>
      </c>
    </row>
    <row r="140" spans="1:7" ht="27.6" x14ac:dyDescent="0.3">
      <c r="A140" s="147">
        <v>200</v>
      </c>
      <c r="B140" s="147" t="s">
        <v>222</v>
      </c>
      <c r="C140" s="164" t="s">
        <v>938</v>
      </c>
      <c r="D140" s="60"/>
      <c r="E140" s="165">
        <v>57.78</v>
      </c>
      <c r="F140" s="165">
        <f t="shared" ref="F140:F153" si="4">A140*E140</f>
        <v>11556</v>
      </c>
      <c r="G140" s="114"/>
    </row>
    <row r="141" spans="1:7" ht="15.6" x14ac:dyDescent="0.3">
      <c r="A141" s="20"/>
      <c r="B141" s="20"/>
      <c r="C141" s="166"/>
      <c r="D141" s="61"/>
      <c r="E141" s="167"/>
      <c r="F141" s="167">
        <f t="shared" si="4"/>
        <v>0</v>
      </c>
      <c r="G141" s="26"/>
    </row>
    <row r="142" spans="1:7" ht="27.6" x14ac:dyDescent="0.3">
      <c r="A142" s="20">
        <v>2</v>
      </c>
      <c r="B142" s="20" t="s">
        <v>340</v>
      </c>
      <c r="C142" s="166" t="s">
        <v>992</v>
      </c>
      <c r="D142" s="61"/>
      <c r="E142" s="168">
        <v>84.89</v>
      </c>
      <c r="F142" s="167">
        <f t="shared" si="4"/>
        <v>169.78</v>
      </c>
      <c r="G142" s="26"/>
    </row>
    <row r="143" spans="1:7" x14ac:dyDescent="0.3">
      <c r="A143" s="20"/>
      <c r="B143" s="20"/>
      <c r="C143" s="166"/>
      <c r="D143" s="20"/>
      <c r="E143" s="167"/>
      <c r="F143" s="167">
        <f t="shared" si="4"/>
        <v>0</v>
      </c>
      <c r="G143" s="26"/>
    </row>
    <row r="144" spans="1:7" ht="15.6" x14ac:dyDescent="0.3">
      <c r="A144" s="26"/>
      <c r="B144" s="26"/>
      <c r="C144" s="59"/>
      <c r="D144" s="26"/>
      <c r="E144" s="169"/>
      <c r="F144" s="167">
        <f t="shared" si="4"/>
        <v>0</v>
      </c>
      <c r="G144" s="26"/>
    </row>
    <row r="145" spans="1:7" ht="15.6" x14ac:dyDescent="0.3">
      <c r="A145" s="26"/>
      <c r="B145" s="26"/>
      <c r="C145" s="26"/>
      <c r="D145" s="170"/>
      <c r="E145" s="169"/>
      <c r="F145" s="167">
        <f t="shared" si="4"/>
        <v>0</v>
      </c>
      <c r="G145" s="26"/>
    </row>
    <row r="146" spans="1:7" x14ac:dyDescent="0.3">
      <c r="A146" s="26"/>
      <c r="B146" s="26"/>
      <c r="C146" s="26"/>
      <c r="D146" s="26"/>
      <c r="E146" s="169"/>
      <c r="F146" s="167">
        <f t="shared" si="4"/>
        <v>0</v>
      </c>
      <c r="G146" s="26"/>
    </row>
    <row r="147" spans="1:7" x14ac:dyDescent="0.3">
      <c r="A147" s="26"/>
      <c r="B147" s="26"/>
      <c r="C147" s="26"/>
      <c r="D147" s="26"/>
      <c r="E147" s="169"/>
      <c r="F147" s="167">
        <f t="shared" si="4"/>
        <v>0</v>
      </c>
      <c r="G147" s="26"/>
    </row>
    <row r="148" spans="1:7" ht="15.6" x14ac:dyDescent="0.3">
      <c r="A148" s="171"/>
      <c r="B148" s="26"/>
      <c r="C148" s="26"/>
      <c r="D148" s="26"/>
      <c r="E148" s="169"/>
      <c r="F148" s="167">
        <f t="shared" si="4"/>
        <v>0</v>
      </c>
      <c r="G148" s="26"/>
    </row>
    <row r="149" spans="1:7" ht="15.6" x14ac:dyDescent="0.3">
      <c r="A149" s="171"/>
      <c r="B149" s="26"/>
      <c r="C149" s="26"/>
      <c r="D149" s="26"/>
      <c r="E149" s="169"/>
      <c r="F149" s="167">
        <f t="shared" si="4"/>
        <v>0</v>
      </c>
      <c r="G149" s="26"/>
    </row>
    <row r="150" spans="1:7" ht="15.6" x14ac:dyDescent="0.3">
      <c r="A150" s="171"/>
      <c r="B150" s="26"/>
      <c r="C150" s="26"/>
      <c r="D150" s="26"/>
      <c r="E150" s="169"/>
      <c r="F150" s="167">
        <f t="shared" si="4"/>
        <v>0</v>
      </c>
      <c r="G150" s="26"/>
    </row>
    <row r="151" spans="1:7" ht="15.6" x14ac:dyDescent="0.3">
      <c r="A151" s="171"/>
      <c r="B151" s="26"/>
      <c r="C151" s="26"/>
      <c r="D151" s="26"/>
      <c r="E151" s="169"/>
      <c r="F151" s="167">
        <f t="shared" si="4"/>
        <v>0</v>
      </c>
      <c r="G151" s="26"/>
    </row>
    <row r="152" spans="1:7" ht="15.6" x14ac:dyDescent="0.3">
      <c r="A152" s="171"/>
      <c r="B152" s="26"/>
      <c r="C152" s="26"/>
      <c r="D152" s="26"/>
      <c r="E152" s="169"/>
      <c r="F152" s="167">
        <f t="shared" si="4"/>
        <v>0</v>
      </c>
      <c r="G152" s="26"/>
    </row>
    <row r="153" spans="1:7" x14ac:dyDescent="0.3">
      <c r="A153" s="33"/>
      <c r="B153" s="33"/>
      <c r="C153" s="33"/>
      <c r="D153" s="33"/>
      <c r="E153" s="172"/>
      <c r="F153" s="173">
        <f t="shared" si="4"/>
        <v>0</v>
      </c>
      <c r="G153" s="33"/>
    </row>
    <row r="154" spans="1:7" x14ac:dyDescent="0.3">
      <c r="A154" s="174"/>
      <c r="B154" s="175"/>
      <c r="C154" s="174" t="s">
        <v>17</v>
      </c>
      <c r="D154" s="175"/>
      <c r="E154" s="176"/>
      <c r="F154" s="176">
        <f>SUM(F140:F152)</f>
        <v>11725.78</v>
      </c>
      <c r="G154" s="178"/>
    </row>
    <row r="155" spans="1:7" x14ac:dyDescent="0.3">
      <c r="A155" s="179"/>
      <c r="B155" s="55"/>
      <c r="C155" s="179" t="s">
        <v>18</v>
      </c>
      <c r="D155" s="55"/>
      <c r="E155" s="180"/>
      <c r="F155" s="180">
        <f>F154*0.16</f>
        <v>1876.1248000000001</v>
      </c>
      <c r="G155" s="182"/>
    </row>
    <row r="156" spans="1:7" x14ac:dyDescent="0.3">
      <c r="A156" s="179"/>
      <c r="B156" s="55"/>
      <c r="C156" s="183" t="s">
        <v>19</v>
      </c>
      <c r="D156" s="184"/>
      <c r="E156" s="185"/>
      <c r="F156" s="185">
        <f>F154+F155</f>
        <v>13601.9048</v>
      </c>
      <c r="G156" s="187"/>
    </row>
    <row r="157" spans="1:7" x14ac:dyDescent="0.3">
      <c r="A157" s="179"/>
      <c r="B157" s="55"/>
      <c r="C157" s="55"/>
      <c r="D157" s="55"/>
      <c r="E157" s="188"/>
      <c r="F157" s="188"/>
      <c r="G157" s="182"/>
    </row>
    <row r="158" spans="1:7" x14ac:dyDescent="0.3">
      <c r="A158" s="179"/>
      <c r="B158" s="55"/>
      <c r="C158" s="55"/>
      <c r="D158" s="55"/>
      <c r="E158" s="55"/>
      <c r="F158" s="55"/>
      <c r="G158" s="182"/>
    </row>
    <row r="159" spans="1:7" x14ac:dyDescent="0.3">
      <c r="A159" s="189" t="s">
        <v>20</v>
      </c>
      <c r="B159" s="190"/>
      <c r="C159" s="190" t="s">
        <v>21</v>
      </c>
      <c r="D159" s="190"/>
      <c r="E159" s="190" t="s">
        <v>22</v>
      </c>
      <c r="F159" s="190"/>
      <c r="G159" s="191"/>
    </row>
    <row r="160" spans="1:7" x14ac:dyDescent="0.3">
      <c r="A160" s="192" t="s">
        <v>614</v>
      </c>
      <c r="B160" s="193"/>
      <c r="C160" s="193" t="s">
        <v>23</v>
      </c>
      <c r="D160" s="193"/>
      <c r="E160" s="193" t="s">
        <v>24</v>
      </c>
      <c r="F160" s="193"/>
      <c r="G160" s="194"/>
    </row>
    <row r="164" spans="1:7" ht="21" x14ac:dyDescent="0.4">
      <c r="A164" s="1"/>
      <c r="B164" s="355" t="s">
        <v>0</v>
      </c>
      <c r="C164" s="357"/>
      <c r="D164" s="388" t="s">
        <v>1</v>
      </c>
      <c r="E164" s="389"/>
      <c r="F164" s="389"/>
      <c r="G164" s="390"/>
    </row>
    <row r="165" spans="1:7" ht="21" x14ac:dyDescent="0.4">
      <c r="A165" s="2"/>
      <c r="B165" s="358"/>
      <c r="C165" s="360"/>
      <c r="D165" s="391" t="s">
        <v>2</v>
      </c>
      <c r="E165" s="392"/>
      <c r="F165" s="368" t="s">
        <v>980</v>
      </c>
      <c r="G165" s="393"/>
    </row>
    <row r="166" spans="1:7" ht="21" x14ac:dyDescent="0.4">
      <c r="A166" s="2"/>
      <c r="B166" s="358"/>
      <c r="C166" s="360"/>
      <c r="D166" s="204" t="s">
        <v>419</v>
      </c>
      <c r="E166" s="205"/>
      <c r="F166" s="195">
        <v>17</v>
      </c>
      <c r="G166" s="4"/>
    </row>
    <row r="167" spans="1:7" ht="21" x14ac:dyDescent="0.4">
      <c r="A167" s="5"/>
      <c r="B167" s="361"/>
      <c r="C167" s="363"/>
      <c r="D167" s="407" t="s">
        <v>5</v>
      </c>
      <c r="E167" s="408"/>
      <c r="F167" s="370" t="s">
        <v>1001</v>
      </c>
      <c r="G167" s="409"/>
    </row>
    <row r="168" spans="1:7" ht="20.399999999999999" x14ac:dyDescent="0.35">
      <c r="A168" s="8" t="s">
        <v>6</v>
      </c>
      <c r="B168" s="9" t="s">
        <v>663</v>
      </c>
      <c r="C168" s="10"/>
      <c r="D168" s="10"/>
      <c r="E168" s="374"/>
      <c r="F168" s="374"/>
      <c r="G168" s="375"/>
    </row>
    <row r="169" spans="1:7" ht="20.399999999999999" x14ac:dyDescent="0.35">
      <c r="A169" s="8" t="s">
        <v>7</v>
      </c>
      <c r="B169" s="376" t="s">
        <v>878</v>
      </c>
      <c r="C169" s="377"/>
      <c r="D169" s="377"/>
      <c r="E169" s="377"/>
      <c r="F169" s="377"/>
      <c r="G169" s="378"/>
    </row>
    <row r="170" spans="1:7" ht="20.399999999999999" x14ac:dyDescent="0.35">
      <c r="A170" s="8" t="s">
        <v>8</v>
      </c>
      <c r="B170" s="376" t="s">
        <v>1005</v>
      </c>
      <c r="C170" s="377"/>
      <c r="D170" s="377"/>
      <c r="E170" s="377"/>
      <c r="F170" s="377"/>
      <c r="G170" s="378"/>
    </row>
    <row r="171" spans="1:7" ht="20.399999999999999" x14ac:dyDescent="0.35">
      <c r="A171" s="8" t="s">
        <v>9</v>
      </c>
      <c r="B171" s="376" t="s">
        <v>320</v>
      </c>
      <c r="C171" s="377"/>
      <c r="D171" s="377"/>
      <c r="E171" s="377"/>
      <c r="F171" s="377"/>
      <c r="G171" s="378"/>
    </row>
    <row r="172" spans="1:7" ht="15" x14ac:dyDescent="0.3">
      <c r="A172" s="57" t="s">
        <v>10</v>
      </c>
      <c r="B172" s="57" t="s">
        <v>11</v>
      </c>
      <c r="C172" s="57" t="s">
        <v>12</v>
      </c>
      <c r="D172" s="57" t="s">
        <v>13</v>
      </c>
      <c r="E172" s="57" t="s">
        <v>14</v>
      </c>
      <c r="F172" s="57" t="s">
        <v>15</v>
      </c>
      <c r="G172" s="57" t="s">
        <v>16</v>
      </c>
    </row>
    <row r="173" spans="1:7" ht="15.6" x14ac:dyDescent="0.3">
      <c r="A173" s="15"/>
      <c r="B173" s="16"/>
      <c r="C173" s="16"/>
      <c r="D173" s="17"/>
      <c r="E173" s="18"/>
      <c r="F173" s="19">
        <f t="shared" ref="F173:F185" si="5">A173*E173</f>
        <v>0</v>
      </c>
      <c r="G173" s="114"/>
    </row>
    <row r="174" spans="1:7" ht="15.6" x14ac:dyDescent="0.3">
      <c r="A174" s="21"/>
      <c r="B174" s="22"/>
      <c r="C174" s="22"/>
      <c r="D174" s="23"/>
      <c r="E174" s="24"/>
      <c r="F174" s="25">
        <f t="shared" si="5"/>
        <v>0</v>
      </c>
      <c r="G174" s="26"/>
    </row>
    <row r="175" spans="1:7" ht="15.6" x14ac:dyDescent="0.3">
      <c r="A175" s="21"/>
      <c r="B175" s="22"/>
      <c r="C175" s="22"/>
      <c r="D175" s="23"/>
      <c r="E175" s="24"/>
      <c r="F175" s="25">
        <f t="shared" si="5"/>
        <v>0</v>
      </c>
      <c r="G175" s="26"/>
    </row>
    <row r="176" spans="1:7" ht="31.2" x14ac:dyDescent="0.3">
      <c r="A176" s="27">
        <v>8</v>
      </c>
      <c r="B176" s="22" t="s">
        <v>100</v>
      </c>
      <c r="C176" s="22" t="s">
        <v>993</v>
      </c>
      <c r="D176" s="23"/>
      <c r="E176" s="24">
        <v>215.03</v>
      </c>
      <c r="F176" s="25">
        <f t="shared" si="5"/>
        <v>1720.24</v>
      </c>
      <c r="G176" s="26"/>
    </row>
    <row r="177" spans="1:7" ht="31.2" x14ac:dyDescent="0.3">
      <c r="A177" s="27">
        <v>8</v>
      </c>
      <c r="B177" s="22" t="s">
        <v>100</v>
      </c>
      <c r="C177" s="22" t="s">
        <v>994</v>
      </c>
      <c r="D177" s="23"/>
      <c r="E177" s="24">
        <v>356.37</v>
      </c>
      <c r="F177" s="25">
        <f t="shared" si="5"/>
        <v>2850.96</v>
      </c>
      <c r="G177" s="26"/>
    </row>
    <row r="178" spans="1:7" ht="31.2" x14ac:dyDescent="0.3">
      <c r="A178" s="27">
        <v>8</v>
      </c>
      <c r="B178" s="22" t="s">
        <v>649</v>
      </c>
      <c r="C178" s="22" t="s">
        <v>995</v>
      </c>
      <c r="D178" s="23"/>
      <c r="E178" s="24">
        <v>1088.2</v>
      </c>
      <c r="F178" s="25">
        <f t="shared" si="5"/>
        <v>8705.6</v>
      </c>
      <c r="G178" s="26"/>
    </row>
    <row r="179" spans="1:7" ht="15.6" x14ac:dyDescent="0.3">
      <c r="A179" s="27">
        <v>4</v>
      </c>
      <c r="B179" s="22" t="s">
        <v>100</v>
      </c>
      <c r="C179" s="22" t="s">
        <v>996</v>
      </c>
      <c r="D179" s="23" t="s">
        <v>997</v>
      </c>
      <c r="E179" s="24">
        <v>257.72000000000003</v>
      </c>
      <c r="F179" s="25">
        <f t="shared" si="5"/>
        <v>1030.8800000000001</v>
      </c>
      <c r="G179" s="26"/>
    </row>
    <row r="180" spans="1:7" ht="15.6" x14ac:dyDescent="0.3">
      <c r="A180" s="27">
        <v>4</v>
      </c>
      <c r="B180" s="22" t="s">
        <v>100</v>
      </c>
      <c r="C180" s="22" t="s">
        <v>1003</v>
      </c>
      <c r="D180" s="23" t="s">
        <v>1004</v>
      </c>
      <c r="E180" s="24">
        <v>139.19</v>
      </c>
      <c r="F180" s="25">
        <f t="shared" si="5"/>
        <v>556.76</v>
      </c>
      <c r="G180" s="26"/>
    </row>
    <row r="181" spans="1:7" ht="15.6" x14ac:dyDescent="0.3">
      <c r="A181" s="27"/>
      <c r="B181" s="22"/>
      <c r="C181" s="22"/>
      <c r="D181" s="23"/>
      <c r="E181" s="24"/>
      <c r="F181" s="25">
        <f t="shared" si="5"/>
        <v>0</v>
      </c>
      <c r="G181" s="26"/>
    </row>
    <row r="182" spans="1:7" ht="15.6" x14ac:dyDescent="0.3">
      <c r="A182" s="27"/>
      <c r="B182" s="22"/>
      <c r="C182" s="22"/>
      <c r="D182" s="23"/>
      <c r="E182" s="24"/>
      <c r="F182" s="25">
        <f t="shared" si="5"/>
        <v>0</v>
      </c>
      <c r="G182" s="26"/>
    </row>
    <row r="183" spans="1:7" ht="15.6" x14ac:dyDescent="0.3">
      <c r="A183" s="27"/>
      <c r="B183" s="22"/>
      <c r="C183" s="22"/>
      <c r="D183" s="23"/>
      <c r="E183" s="24"/>
      <c r="F183" s="25">
        <f t="shared" si="5"/>
        <v>0</v>
      </c>
      <c r="G183" s="26"/>
    </row>
    <row r="184" spans="1:7" ht="15.6" x14ac:dyDescent="0.3">
      <c r="A184" s="27"/>
      <c r="B184" s="22"/>
      <c r="C184" s="22"/>
      <c r="D184" s="23"/>
      <c r="E184" s="24"/>
      <c r="F184" s="25">
        <f t="shared" si="5"/>
        <v>0</v>
      </c>
      <c r="G184" s="26"/>
    </row>
    <row r="185" spans="1:7" ht="15.6" x14ac:dyDescent="0.3">
      <c r="A185" s="28"/>
      <c r="B185" s="29"/>
      <c r="C185" s="29"/>
      <c r="D185" s="30"/>
      <c r="E185" s="31"/>
      <c r="F185" s="32">
        <f t="shared" si="5"/>
        <v>0</v>
      </c>
      <c r="G185" s="33"/>
    </row>
    <row r="186" spans="1:7" ht="17.399999999999999" x14ac:dyDescent="0.3">
      <c r="A186" s="34"/>
      <c r="B186" s="35"/>
      <c r="C186" s="406" t="s">
        <v>17</v>
      </c>
      <c r="D186" s="406"/>
      <c r="E186" s="37"/>
      <c r="F186" s="38">
        <f>SUM(F173:F184)</f>
        <v>14864.44</v>
      </c>
      <c r="G186" s="39"/>
    </row>
    <row r="187" spans="1:7" ht="17.399999999999999" x14ac:dyDescent="0.3">
      <c r="A187" s="40"/>
      <c r="B187" s="41"/>
      <c r="C187" s="398" t="s">
        <v>18</v>
      </c>
      <c r="D187" s="398"/>
      <c r="E187" s="43"/>
      <c r="F187" s="44">
        <f>F186*0.16</f>
        <v>2378.3104000000003</v>
      </c>
      <c r="G187" s="45"/>
    </row>
    <row r="188" spans="1:7" ht="17.399999999999999" x14ac:dyDescent="0.3">
      <c r="A188" s="40"/>
      <c r="B188" s="41"/>
      <c r="C188" s="399" t="s">
        <v>19</v>
      </c>
      <c r="D188" s="399"/>
      <c r="E188" s="47"/>
      <c r="F188" s="48">
        <f>F186+F187</f>
        <v>17242.750400000001</v>
      </c>
      <c r="G188" s="49"/>
    </row>
    <row r="189" spans="1:7" ht="15.6" x14ac:dyDescent="0.3">
      <c r="A189" s="400" t="s">
        <v>20</v>
      </c>
      <c r="B189" s="401"/>
      <c r="C189" s="51" t="s">
        <v>21</v>
      </c>
      <c r="D189" s="51"/>
      <c r="E189" s="401" t="s">
        <v>22</v>
      </c>
      <c r="F189" s="401"/>
      <c r="G189" s="402"/>
    </row>
    <row r="190" spans="1:7" ht="15.6" x14ac:dyDescent="0.3">
      <c r="A190" s="403" t="s">
        <v>614</v>
      </c>
      <c r="B190" s="404"/>
      <c r="C190" s="53" t="s">
        <v>23</v>
      </c>
      <c r="D190" s="53"/>
      <c r="E190" s="404" t="s">
        <v>24</v>
      </c>
      <c r="F190" s="404"/>
      <c r="G190" s="405"/>
    </row>
    <row r="191" spans="1:7" x14ac:dyDescent="0.3">
      <c r="A191" s="55"/>
      <c r="B191" s="55"/>
      <c r="C191" s="55"/>
      <c r="D191" s="55"/>
      <c r="E191" s="55"/>
      <c r="F191" s="55"/>
      <c r="G191" s="55"/>
    </row>
    <row r="195" spans="1:7" ht="21" x14ac:dyDescent="0.4">
      <c r="A195" s="1"/>
      <c r="B195" s="382" t="s">
        <v>0</v>
      </c>
      <c r="C195" s="383"/>
      <c r="D195" s="388" t="s">
        <v>1</v>
      </c>
      <c r="E195" s="389"/>
      <c r="F195" s="389"/>
      <c r="G195" s="390"/>
    </row>
    <row r="196" spans="1:7" ht="21" x14ac:dyDescent="0.4">
      <c r="A196" s="2"/>
      <c r="B196" s="384"/>
      <c r="C196" s="385"/>
      <c r="D196" s="391" t="s">
        <v>2</v>
      </c>
      <c r="E196" s="392"/>
      <c r="F196" s="368" t="s">
        <v>1000</v>
      </c>
      <c r="G196" s="393"/>
    </row>
    <row r="197" spans="1:7" ht="21" x14ac:dyDescent="0.4">
      <c r="A197" s="2"/>
      <c r="B197" s="384"/>
      <c r="C197" s="385"/>
      <c r="D197" s="204" t="s">
        <v>419</v>
      </c>
      <c r="E197" s="205"/>
      <c r="F197" s="195">
        <v>17</v>
      </c>
      <c r="G197" s="4"/>
    </row>
    <row r="198" spans="1:7" ht="21" x14ac:dyDescent="0.4">
      <c r="A198" s="5"/>
      <c r="B198" s="386"/>
      <c r="C198" s="387"/>
      <c r="D198" s="394" t="s">
        <v>5</v>
      </c>
      <c r="E198" s="395"/>
      <c r="F198" s="396" t="s">
        <v>1002</v>
      </c>
      <c r="G198" s="397"/>
    </row>
    <row r="199" spans="1:7" ht="20.399999999999999" x14ac:dyDescent="0.35">
      <c r="A199" s="8" t="s">
        <v>6</v>
      </c>
      <c r="B199" s="9" t="s">
        <v>653</v>
      </c>
      <c r="C199" s="10"/>
      <c r="D199" s="10"/>
      <c r="E199" s="374" t="s">
        <v>495</v>
      </c>
      <c r="F199" s="374"/>
      <c r="G199" s="375"/>
    </row>
    <row r="200" spans="1:7" ht="20.399999999999999" x14ac:dyDescent="0.35">
      <c r="A200" s="8" t="s">
        <v>7</v>
      </c>
      <c r="B200" s="376"/>
      <c r="C200" s="377"/>
      <c r="D200" s="377"/>
      <c r="E200" s="377"/>
      <c r="F200" s="377"/>
      <c r="G200" s="378"/>
    </row>
    <row r="201" spans="1:7" ht="20.399999999999999" x14ac:dyDescent="0.35">
      <c r="A201" s="8" t="s">
        <v>8</v>
      </c>
      <c r="B201" s="376" t="s">
        <v>923</v>
      </c>
      <c r="C201" s="377"/>
      <c r="D201" s="377"/>
      <c r="E201" s="377"/>
      <c r="F201" s="377"/>
      <c r="G201" s="378"/>
    </row>
    <row r="202" spans="1:7" ht="20.399999999999999" x14ac:dyDescent="0.35">
      <c r="A202" s="8" t="s">
        <v>9</v>
      </c>
      <c r="B202" s="376" t="s">
        <v>829</v>
      </c>
      <c r="C202" s="377"/>
      <c r="D202" s="377"/>
      <c r="E202" s="377"/>
      <c r="F202" s="377"/>
      <c r="G202" s="378"/>
    </row>
    <row r="203" spans="1:7" ht="15" x14ac:dyDescent="0.3">
      <c r="A203" s="57" t="s">
        <v>10</v>
      </c>
      <c r="B203" s="57" t="s">
        <v>11</v>
      </c>
      <c r="C203" s="57" t="s">
        <v>12</v>
      </c>
      <c r="D203" s="57" t="s">
        <v>13</v>
      </c>
      <c r="E203" s="57" t="s">
        <v>14</v>
      </c>
      <c r="F203" s="57" t="s">
        <v>15</v>
      </c>
      <c r="G203" s="57" t="s">
        <v>16</v>
      </c>
    </row>
    <row r="204" spans="1:7" ht="42" x14ac:dyDescent="0.3">
      <c r="A204" s="20">
        <v>80</v>
      </c>
      <c r="B204" s="20" t="s">
        <v>30</v>
      </c>
      <c r="C204" s="313" t="s">
        <v>825</v>
      </c>
      <c r="D204" s="61" t="s">
        <v>975</v>
      </c>
      <c r="E204" s="167">
        <v>31.28</v>
      </c>
      <c r="F204" s="167">
        <v>2502.4</v>
      </c>
      <c r="G204" s="119" t="s">
        <v>914</v>
      </c>
    </row>
    <row r="205" spans="1:7" ht="27.6" x14ac:dyDescent="0.3">
      <c r="A205" s="20">
        <v>72</v>
      </c>
      <c r="B205" s="20" t="s">
        <v>30</v>
      </c>
      <c r="C205" s="313" t="s">
        <v>998</v>
      </c>
      <c r="D205" s="61" t="s">
        <v>999</v>
      </c>
      <c r="E205" s="167">
        <v>60.24</v>
      </c>
      <c r="F205" s="167">
        <f t="shared" ref="F205:F223" si="6">A205*E205</f>
        <v>4337.28</v>
      </c>
      <c r="G205" s="119"/>
    </row>
    <row r="206" spans="1:7" x14ac:dyDescent="0.3">
      <c r="A206" s="20"/>
      <c r="B206" s="20"/>
      <c r="C206" s="313"/>
      <c r="D206" s="20"/>
      <c r="E206" s="167"/>
      <c r="F206" s="167">
        <f t="shared" si="6"/>
        <v>0</v>
      </c>
      <c r="G206" s="119"/>
    </row>
    <row r="207" spans="1:7" x14ac:dyDescent="0.3">
      <c r="A207" s="20"/>
      <c r="B207" s="20"/>
      <c r="C207" s="313"/>
      <c r="D207" s="20"/>
      <c r="E207" s="167"/>
      <c r="F207" s="167">
        <f t="shared" si="6"/>
        <v>0</v>
      </c>
      <c r="G207" s="119"/>
    </row>
    <row r="208" spans="1:7" ht="15.6" x14ac:dyDescent="0.3">
      <c r="A208" s="20"/>
      <c r="B208" s="20"/>
      <c r="C208" s="313"/>
      <c r="D208" s="61"/>
      <c r="E208" s="167"/>
      <c r="F208" s="167">
        <f t="shared" si="6"/>
        <v>0</v>
      </c>
      <c r="G208" s="119"/>
    </row>
    <row r="209" spans="1:7" x14ac:dyDescent="0.3">
      <c r="A209" s="20"/>
      <c r="B209" s="20"/>
      <c r="C209" s="313"/>
      <c r="D209" s="20"/>
      <c r="E209" s="167"/>
      <c r="F209" s="167">
        <f t="shared" si="6"/>
        <v>0</v>
      </c>
      <c r="G209" s="119"/>
    </row>
    <row r="210" spans="1:7" x14ac:dyDescent="0.3">
      <c r="A210" s="20"/>
      <c r="B210" s="20"/>
      <c r="C210" s="313"/>
      <c r="D210" s="20"/>
      <c r="E210" s="167"/>
      <c r="F210" s="167">
        <f t="shared" si="6"/>
        <v>0</v>
      </c>
      <c r="G210" s="119"/>
    </row>
    <row r="211" spans="1:7" x14ac:dyDescent="0.3">
      <c r="A211" s="20"/>
      <c r="B211" s="20"/>
      <c r="C211" s="313"/>
      <c r="D211" s="20"/>
      <c r="E211" s="167"/>
      <c r="F211" s="167">
        <f t="shared" si="6"/>
        <v>0</v>
      </c>
      <c r="G211" s="119"/>
    </row>
    <row r="212" spans="1:7" x14ac:dyDescent="0.3">
      <c r="A212" s="20"/>
      <c r="B212" s="20"/>
      <c r="C212" s="313"/>
      <c r="D212" s="20"/>
      <c r="E212" s="167"/>
      <c r="F212" s="167">
        <f t="shared" si="6"/>
        <v>0</v>
      </c>
      <c r="G212" s="119"/>
    </row>
    <row r="213" spans="1:7" x14ac:dyDescent="0.3">
      <c r="A213" s="20"/>
      <c r="B213" s="20"/>
      <c r="C213" s="313"/>
      <c r="D213" s="20"/>
      <c r="E213" s="167"/>
      <c r="F213" s="167">
        <f t="shared" si="6"/>
        <v>0</v>
      </c>
      <c r="G213" s="119"/>
    </row>
    <row r="214" spans="1:7" x14ac:dyDescent="0.3">
      <c r="A214" s="20"/>
      <c r="B214" s="20"/>
      <c r="C214" s="313"/>
      <c r="D214" s="20"/>
      <c r="E214" s="167"/>
      <c r="F214" s="167">
        <f t="shared" si="6"/>
        <v>0</v>
      </c>
      <c r="G214" s="119"/>
    </row>
    <row r="215" spans="1:7" x14ac:dyDescent="0.3">
      <c r="A215" s="20"/>
      <c r="B215" s="20"/>
      <c r="C215" s="313"/>
      <c r="D215" s="20"/>
      <c r="E215" s="167"/>
      <c r="F215" s="167">
        <f t="shared" si="6"/>
        <v>0</v>
      </c>
      <c r="G215" s="119"/>
    </row>
    <row r="216" spans="1:7" x14ac:dyDescent="0.3">
      <c r="A216" s="20"/>
      <c r="B216" s="20"/>
      <c r="C216" s="313"/>
      <c r="D216" s="20"/>
      <c r="E216" s="167"/>
      <c r="F216" s="167">
        <f t="shared" si="6"/>
        <v>0</v>
      </c>
      <c r="G216" s="119"/>
    </row>
    <row r="217" spans="1:7" x14ac:dyDescent="0.3">
      <c r="A217" s="20"/>
      <c r="B217" s="20"/>
      <c r="C217" s="313"/>
      <c r="D217" s="20"/>
      <c r="E217" s="167"/>
      <c r="F217" s="167">
        <f t="shared" si="6"/>
        <v>0</v>
      </c>
      <c r="G217" s="119"/>
    </row>
    <row r="218" spans="1:7" x14ac:dyDescent="0.3">
      <c r="A218" s="20"/>
      <c r="B218" s="20"/>
      <c r="C218" s="313"/>
      <c r="D218" s="20"/>
      <c r="E218" s="167"/>
      <c r="F218" s="167">
        <f t="shared" si="6"/>
        <v>0</v>
      </c>
      <c r="G218" s="119"/>
    </row>
    <row r="219" spans="1:7" x14ac:dyDescent="0.3">
      <c r="A219" s="20"/>
      <c r="B219" s="20"/>
      <c r="C219" s="313"/>
      <c r="D219" s="26"/>
      <c r="E219" s="167"/>
      <c r="F219" s="167">
        <f t="shared" si="6"/>
        <v>0</v>
      </c>
      <c r="G219" s="26"/>
    </row>
    <row r="220" spans="1:7" x14ac:dyDescent="0.3">
      <c r="A220" s="20"/>
      <c r="B220" s="20"/>
      <c r="C220" s="241"/>
      <c r="D220" s="26"/>
      <c r="E220" s="167"/>
      <c r="F220" s="167">
        <f t="shared" si="6"/>
        <v>0</v>
      </c>
      <c r="G220" s="26"/>
    </row>
    <row r="221" spans="1:7" x14ac:dyDescent="0.3">
      <c r="A221" s="20"/>
      <c r="B221" s="20"/>
      <c r="C221" s="142"/>
      <c r="D221" s="26"/>
      <c r="E221" s="167"/>
      <c r="F221" s="167">
        <f t="shared" si="6"/>
        <v>0</v>
      </c>
      <c r="G221" s="26"/>
    </row>
    <row r="222" spans="1:7" x14ac:dyDescent="0.3">
      <c r="A222" s="20"/>
      <c r="B222" s="20"/>
      <c r="C222" s="20"/>
      <c r="D222" s="26"/>
      <c r="E222" s="167"/>
      <c r="F222" s="167">
        <f t="shared" si="6"/>
        <v>0</v>
      </c>
      <c r="G222" s="26"/>
    </row>
    <row r="223" spans="1:7" x14ac:dyDescent="0.3">
      <c r="A223" s="207"/>
      <c r="B223" s="207"/>
      <c r="C223" s="207"/>
      <c r="D223" s="33"/>
      <c r="E223" s="173"/>
      <c r="F223" s="173">
        <f t="shared" si="6"/>
        <v>0</v>
      </c>
      <c r="G223" s="33"/>
    </row>
    <row r="224" spans="1:7" ht="15.6" x14ac:dyDescent="0.3">
      <c r="A224" s="174"/>
      <c r="B224" s="175"/>
      <c r="C224" s="208" t="s">
        <v>17</v>
      </c>
      <c r="D224" s="35"/>
      <c r="E224" s="209"/>
      <c r="F224" s="209">
        <f>SUM(F204:F222)</f>
        <v>6839.68</v>
      </c>
      <c r="G224" s="178"/>
    </row>
    <row r="225" spans="1:7" ht="15.6" x14ac:dyDescent="0.3">
      <c r="A225" s="179"/>
      <c r="B225" s="55"/>
      <c r="C225" s="210" t="s">
        <v>18</v>
      </c>
      <c r="D225" s="41"/>
      <c r="E225" s="211"/>
      <c r="F225" s="211">
        <f>F224*0.16</f>
        <v>1094.3488</v>
      </c>
      <c r="G225" s="182"/>
    </row>
    <row r="226" spans="1:7" ht="15.6" x14ac:dyDescent="0.3">
      <c r="A226" s="179"/>
      <c r="B226" s="55"/>
      <c r="C226" s="212" t="s">
        <v>19</v>
      </c>
      <c r="D226" s="213"/>
      <c r="E226" s="214"/>
      <c r="F226" s="214">
        <f>F224+F225</f>
        <v>7934.0288</v>
      </c>
      <c r="G226" s="187"/>
    </row>
    <row r="227" spans="1:7" x14ac:dyDescent="0.3">
      <c r="A227" s="379" t="s">
        <v>20</v>
      </c>
      <c r="B227" s="380"/>
      <c r="C227" s="190" t="s">
        <v>21</v>
      </c>
      <c r="D227" s="190"/>
      <c r="E227" s="380" t="s">
        <v>22</v>
      </c>
      <c r="F227" s="380"/>
      <c r="G227" s="381"/>
    </row>
    <row r="228" spans="1:7" x14ac:dyDescent="0.3">
      <c r="A228" s="371" t="s">
        <v>614</v>
      </c>
      <c r="B228" s="372"/>
      <c r="C228" s="193" t="s">
        <v>23</v>
      </c>
      <c r="D228" s="193"/>
      <c r="E228" s="372" t="s">
        <v>653</v>
      </c>
      <c r="F228" s="372"/>
      <c r="G228" s="373"/>
    </row>
    <row r="229" spans="1:7" x14ac:dyDescent="0.3">
      <c r="A229" s="55"/>
      <c r="B229" s="55"/>
      <c r="C229" s="55"/>
      <c r="D229" s="55"/>
      <c r="E229" s="55"/>
      <c r="F229" s="55"/>
      <c r="G229" s="55"/>
    </row>
    <row r="232" spans="1:7" ht="24.6" x14ac:dyDescent="0.3">
      <c r="A232" s="355" t="s">
        <v>0</v>
      </c>
      <c r="B232" s="356"/>
      <c r="C232" s="357"/>
      <c r="D232" s="364" t="s">
        <v>1</v>
      </c>
      <c r="E232" s="365"/>
      <c r="F232" s="365"/>
      <c r="G232" s="366"/>
    </row>
    <row r="233" spans="1:7" ht="21" x14ac:dyDescent="0.4">
      <c r="A233" s="358"/>
      <c r="B233" s="359"/>
      <c r="C233" s="360"/>
      <c r="D233" s="3" t="s">
        <v>2</v>
      </c>
      <c r="E233" s="367" t="s">
        <v>1000</v>
      </c>
      <c r="F233" s="368"/>
      <c r="G233" s="4"/>
    </row>
    <row r="234" spans="1:7" ht="21" x14ac:dyDescent="0.4">
      <c r="A234" s="358"/>
      <c r="B234" s="359"/>
      <c r="C234" s="360"/>
      <c r="D234" s="3" t="s">
        <v>4</v>
      </c>
      <c r="E234" s="369">
        <v>17</v>
      </c>
      <c r="F234" s="368"/>
      <c r="G234" s="4"/>
    </row>
    <row r="235" spans="1:7" ht="30" x14ac:dyDescent="0.3">
      <c r="A235" s="361"/>
      <c r="B235" s="362"/>
      <c r="C235" s="363"/>
      <c r="D235" s="6" t="s">
        <v>5</v>
      </c>
      <c r="E235" s="370" t="s">
        <v>1010</v>
      </c>
      <c r="F235" s="370"/>
      <c r="G235" s="7"/>
    </row>
    <row r="236" spans="1:7" ht="20.399999999999999" x14ac:dyDescent="0.35">
      <c r="A236" s="8" t="s">
        <v>6</v>
      </c>
      <c r="B236" s="9" t="s">
        <v>1011</v>
      </c>
      <c r="C236" s="10"/>
      <c r="D236" s="10"/>
      <c r="E236" s="346"/>
      <c r="F236" s="347"/>
      <c r="G236" s="348"/>
    </row>
    <row r="237" spans="1:7" ht="20.399999999999999" x14ac:dyDescent="0.35">
      <c r="A237" s="8" t="s">
        <v>7</v>
      </c>
      <c r="B237" s="12"/>
      <c r="C237" s="13"/>
      <c r="D237" s="13"/>
      <c r="E237" s="349"/>
      <c r="F237" s="350"/>
      <c r="G237" s="351"/>
    </row>
    <row r="238" spans="1:7" ht="20.399999999999999" x14ac:dyDescent="0.35">
      <c r="A238" s="8" t="s">
        <v>8</v>
      </c>
      <c r="B238" s="12" t="s">
        <v>29</v>
      </c>
      <c r="C238" s="13"/>
      <c r="D238" s="13"/>
      <c r="E238" s="352"/>
      <c r="F238" s="353"/>
      <c r="G238" s="354"/>
    </row>
    <row r="239" spans="1:7" ht="20.399999999999999" x14ac:dyDescent="0.35">
      <c r="A239" s="8" t="s">
        <v>9</v>
      </c>
      <c r="B239" s="12" t="s">
        <v>38</v>
      </c>
      <c r="C239" s="13"/>
      <c r="D239" s="13"/>
      <c r="E239" s="13"/>
      <c r="F239" s="13"/>
      <c r="G239" s="14"/>
    </row>
    <row r="240" spans="1:7" ht="15" x14ac:dyDescent="0.3">
      <c r="A240" s="57" t="s">
        <v>10</v>
      </c>
      <c r="B240" s="57" t="s">
        <v>11</v>
      </c>
      <c r="C240" s="57" t="s">
        <v>12</v>
      </c>
      <c r="D240" s="57" t="s">
        <v>13</v>
      </c>
      <c r="E240" s="57" t="s">
        <v>14</v>
      </c>
      <c r="F240" s="57" t="s">
        <v>15</v>
      </c>
      <c r="G240" s="57" t="s">
        <v>16</v>
      </c>
    </row>
    <row r="241" spans="1:7" ht="15.6" x14ac:dyDescent="0.3">
      <c r="A241" s="15">
        <v>20</v>
      </c>
      <c r="B241" s="16" t="s">
        <v>906</v>
      </c>
      <c r="C241" s="16" t="s">
        <v>1006</v>
      </c>
      <c r="D241" s="123">
        <v>267550</v>
      </c>
      <c r="E241" s="18">
        <v>13.1</v>
      </c>
      <c r="F241" s="18">
        <f>A241*E241</f>
        <v>262</v>
      </c>
      <c r="G241" s="20"/>
    </row>
    <row r="242" spans="1:7" ht="31.2" x14ac:dyDescent="0.3">
      <c r="A242" s="21">
        <v>6</v>
      </c>
      <c r="B242" s="22" t="s">
        <v>906</v>
      </c>
      <c r="C242" s="22" t="s">
        <v>1007</v>
      </c>
      <c r="D242" s="58"/>
      <c r="E242" s="24">
        <v>104.52</v>
      </c>
      <c r="F242" s="24">
        <f t="shared" ref="F242:F255" si="7">A242*E242</f>
        <v>627.12</v>
      </c>
      <c r="G242" s="20"/>
    </row>
    <row r="243" spans="1:7" ht="15.6" x14ac:dyDescent="0.3">
      <c r="A243" s="21">
        <v>20</v>
      </c>
      <c r="B243" s="22" t="s">
        <v>906</v>
      </c>
      <c r="C243" s="22" t="s">
        <v>203</v>
      </c>
      <c r="D243" s="58" t="s">
        <v>163</v>
      </c>
      <c r="E243" s="24">
        <v>7.68</v>
      </c>
      <c r="F243" s="24">
        <f t="shared" si="7"/>
        <v>153.6</v>
      </c>
      <c r="G243" s="20"/>
    </row>
    <row r="244" spans="1:7" ht="15.6" x14ac:dyDescent="0.3">
      <c r="A244" s="21">
        <v>20</v>
      </c>
      <c r="B244" s="59" t="s">
        <v>906</v>
      </c>
      <c r="C244" s="59" t="s">
        <v>1008</v>
      </c>
      <c r="D244" s="58" t="s">
        <v>163</v>
      </c>
      <c r="E244" s="24">
        <v>5.27</v>
      </c>
      <c r="F244" s="24">
        <f t="shared" si="7"/>
        <v>105.39999999999999</v>
      </c>
      <c r="G244" s="26"/>
    </row>
    <row r="245" spans="1:7" ht="15.6" x14ac:dyDescent="0.3">
      <c r="A245" s="21">
        <v>10</v>
      </c>
      <c r="B245" s="59" t="s">
        <v>906</v>
      </c>
      <c r="C245" s="59" t="s">
        <v>458</v>
      </c>
      <c r="D245" s="58" t="s">
        <v>163</v>
      </c>
      <c r="E245" s="24">
        <v>12.69</v>
      </c>
      <c r="F245" s="24">
        <f t="shared" si="7"/>
        <v>126.89999999999999</v>
      </c>
      <c r="G245" s="26"/>
    </row>
    <row r="246" spans="1:7" ht="31.2" x14ac:dyDescent="0.3">
      <c r="A246" s="21">
        <v>9</v>
      </c>
      <c r="B246" s="59" t="s">
        <v>906</v>
      </c>
      <c r="C246" s="59" t="s">
        <v>1009</v>
      </c>
      <c r="D246" s="58"/>
      <c r="E246" s="24">
        <v>106.81</v>
      </c>
      <c r="F246" s="24">
        <f t="shared" si="7"/>
        <v>961.29</v>
      </c>
      <c r="G246" s="26"/>
    </row>
    <row r="247" spans="1:7" ht="15.6" x14ac:dyDescent="0.3">
      <c r="A247" s="21"/>
      <c r="B247" s="59"/>
      <c r="C247" s="59"/>
      <c r="D247" s="58"/>
      <c r="E247" s="24"/>
      <c r="F247" s="24">
        <f t="shared" si="7"/>
        <v>0</v>
      </c>
      <c r="G247" s="26"/>
    </row>
    <row r="248" spans="1:7" ht="15.6" x14ac:dyDescent="0.3">
      <c r="A248" s="27"/>
      <c r="B248" s="59"/>
      <c r="C248" s="59"/>
      <c r="D248" s="58"/>
      <c r="E248" s="24"/>
      <c r="F248" s="24">
        <f t="shared" si="7"/>
        <v>0</v>
      </c>
      <c r="G248" s="26"/>
    </row>
    <row r="249" spans="1:7" ht="15.6" x14ac:dyDescent="0.3">
      <c r="A249" s="27"/>
      <c r="B249" s="59"/>
      <c r="C249" s="59"/>
      <c r="D249" s="65"/>
      <c r="E249" s="24"/>
      <c r="F249" s="24">
        <f t="shared" si="7"/>
        <v>0</v>
      </c>
      <c r="G249" s="26"/>
    </row>
    <row r="250" spans="1:7" ht="15.6" x14ac:dyDescent="0.3">
      <c r="A250" s="27"/>
      <c r="B250" s="22"/>
      <c r="C250" s="22"/>
      <c r="D250" s="23"/>
      <c r="E250" s="24"/>
      <c r="F250" s="24">
        <f t="shared" si="7"/>
        <v>0</v>
      </c>
      <c r="G250" s="26"/>
    </row>
    <row r="251" spans="1:7" ht="15.6" x14ac:dyDescent="0.3">
      <c r="A251" s="27"/>
      <c r="B251" s="22"/>
      <c r="C251" s="22"/>
      <c r="D251" s="23"/>
      <c r="E251" s="24"/>
      <c r="F251" s="24">
        <f t="shared" si="7"/>
        <v>0</v>
      </c>
      <c r="G251" s="26"/>
    </row>
    <row r="252" spans="1:7" ht="15.6" x14ac:dyDescent="0.3">
      <c r="A252" s="27"/>
      <c r="B252" s="22"/>
      <c r="C252" s="22"/>
      <c r="D252" s="23"/>
      <c r="E252" s="24"/>
      <c r="F252" s="24">
        <f t="shared" si="7"/>
        <v>0</v>
      </c>
      <c r="G252" s="26"/>
    </row>
    <row r="253" spans="1:7" ht="15.6" x14ac:dyDescent="0.3">
      <c r="A253" s="27"/>
      <c r="B253" s="22"/>
      <c r="C253" s="22"/>
      <c r="D253" s="23"/>
      <c r="E253" s="24"/>
      <c r="F253" s="24">
        <f t="shared" si="7"/>
        <v>0</v>
      </c>
      <c r="G253" s="26"/>
    </row>
    <row r="254" spans="1:7" ht="15.6" x14ac:dyDescent="0.3">
      <c r="A254" s="27"/>
      <c r="B254" s="22"/>
      <c r="C254" s="22"/>
      <c r="D254" s="23"/>
      <c r="E254" s="24"/>
      <c r="F254" s="24">
        <f t="shared" si="7"/>
        <v>0</v>
      </c>
      <c r="G254" s="26"/>
    </row>
    <row r="255" spans="1:7" ht="15.6" x14ac:dyDescent="0.3">
      <c r="A255" s="28"/>
      <c r="B255" s="29"/>
      <c r="C255" s="29"/>
      <c r="D255" s="30"/>
      <c r="E255" s="31"/>
      <c r="F255" s="31">
        <f t="shared" si="7"/>
        <v>0</v>
      </c>
      <c r="G255" s="33"/>
    </row>
    <row r="256" spans="1:7" ht="17.399999999999999" x14ac:dyDescent="0.3">
      <c r="A256" s="34"/>
      <c r="B256" s="35"/>
      <c r="C256" s="36" t="s">
        <v>17</v>
      </c>
      <c r="D256" s="36"/>
      <c r="E256" s="37"/>
      <c r="F256" s="38">
        <f>SUM(F241:F254)</f>
        <v>2236.3100000000004</v>
      </c>
      <c r="G256" s="39"/>
    </row>
    <row r="257" spans="1:7" ht="17.399999999999999" x14ac:dyDescent="0.3">
      <c r="A257" s="40"/>
      <c r="B257" s="41"/>
      <c r="C257" s="42" t="s">
        <v>18</v>
      </c>
      <c r="D257" s="42"/>
      <c r="E257" s="43"/>
      <c r="F257" s="44">
        <f>F256*0.16</f>
        <v>357.80960000000005</v>
      </c>
      <c r="G257" s="45"/>
    </row>
    <row r="258" spans="1:7" ht="17.399999999999999" x14ac:dyDescent="0.3">
      <c r="A258" s="40"/>
      <c r="B258" s="41"/>
      <c r="C258" s="46" t="s">
        <v>19</v>
      </c>
      <c r="D258" s="46"/>
      <c r="E258" s="47"/>
      <c r="F258" s="48">
        <f>F256+F257</f>
        <v>2594.1196000000004</v>
      </c>
      <c r="G258" s="49"/>
    </row>
    <row r="259" spans="1:7" ht="15.6" x14ac:dyDescent="0.3">
      <c r="A259" s="50" t="s">
        <v>20</v>
      </c>
      <c r="B259" s="51"/>
      <c r="C259" s="51" t="s">
        <v>21</v>
      </c>
      <c r="D259" s="51"/>
      <c r="E259" s="51" t="s">
        <v>22</v>
      </c>
      <c r="F259" s="51"/>
      <c r="G259" s="52"/>
    </row>
    <row r="260" spans="1:7" ht="15.6" x14ac:dyDescent="0.3">
      <c r="A260" s="63" t="s">
        <v>614</v>
      </c>
      <c r="B260" s="53"/>
      <c r="C260" s="53" t="s">
        <v>23</v>
      </c>
      <c r="D260" s="53"/>
      <c r="E260" s="53" t="s">
        <v>653</v>
      </c>
      <c r="F260" s="53"/>
      <c r="G260" s="54"/>
    </row>
    <row r="264" spans="1:7" ht="24.6" x14ac:dyDescent="0.3">
      <c r="A264" s="355" t="s">
        <v>0</v>
      </c>
      <c r="B264" s="356"/>
      <c r="C264" s="357"/>
      <c r="D264" s="364" t="s">
        <v>1</v>
      </c>
      <c r="E264" s="365"/>
      <c r="F264" s="365"/>
      <c r="G264" s="366"/>
    </row>
    <row r="265" spans="1:7" ht="21" x14ac:dyDescent="0.4">
      <c r="A265" s="358"/>
      <c r="B265" s="359"/>
      <c r="C265" s="360"/>
      <c r="D265" s="3" t="s">
        <v>2</v>
      </c>
      <c r="E265" s="367" t="s">
        <v>1013</v>
      </c>
      <c r="F265" s="368"/>
      <c r="G265" s="4"/>
    </row>
    <row r="266" spans="1:7" ht="21" x14ac:dyDescent="0.4">
      <c r="A266" s="358"/>
      <c r="B266" s="359"/>
      <c r="C266" s="360"/>
      <c r="D266" s="3" t="s">
        <v>4</v>
      </c>
      <c r="E266" s="369">
        <v>17</v>
      </c>
      <c r="F266" s="368"/>
      <c r="G266" s="4"/>
    </row>
    <row r="267" spans="1:7" ht="30" x14ac:dyDescent="0.3">
      <c r="A267" s="361"/>
      <c r="B267" s="362"/>
      <c r="C267" s="363"/>
      <c r="D267" s="6" t="s">
        <v>5</v>
      </c>
      <c r="E267" s="370" t="s">
        <v>1014</v>
      </c>
      <c r="F267" s="370"/>
      <c r="G267" s="7"/>
    </row>
    <row r="268" spans="1:7" ht="20.399999999999999" x14ac:dyDescent="0.35">
      <c r="A268" s="8" t="s">
        <v>6</v>
      </c>
      <c r="B268" s="9" t="s">
        <v>921</v>
      </c>
      <c r="C268" s="10"/>
      <c r="D268" s="10"/>
      <c r="E268" s="346"/>
      <c r="F268" s="347"/>
      <c r="G268" s="348"/>
    </row>
    <row r="269" spans="1:7" ht="20.399999999999999" x14ac:dyDescent="0.35">
      <c r="A269" s="8" t="s">
        <v>7</v>
      </c>
      <c r="B269" s="12"/>
      <c r="C269" s="13"/>
      <c r="D269" s="13"/>
      <c r="E269" s="349"/>
      <c r="F269" s="350"/>
      <c r="G269" s="351"/>
    </row>
    <row r="270" spans="1:7" ht="20.399999999999999" x14ac:dyDescent="0.35">
      <c r="A270" s="8" t="s">
        <v>8</v>
      </c>
      <c r="B270" s="12" t="s">
        <v>29</v>
      </c>
      <c r="C270" s="13"/>
      <c r="D270" s="13"/>
      <c r="E270" s="352"/>
      <c r="F270" s="353"/>
      <c r="G270" s="354"/>
    </row>
    <row r="271" spans="1:7" ht="20.399999999999999" x14ac:dyDescent="0.35">
      <c r="A271" s="8" t="s">
        <v>9</v>
      </c>
      <c r="B271" s="12" t="s">
        <v>1015</v>
      </c>
      <c r="C271" s="13"/>
      <c r="D271" s="13"/>
      <c r="E271" s="13"/>
      <c r="F271" s="13"/>
      <c r="G271" s="14"/>
    </row>
    <row r="272" spans="1:7" ht="15" x14ac:dyDescent="0.3">
      <c r="A272" s="57" t="s">
        <v>10</v>
      </c>
      <c r="B272" s="57" t="s">
        <v>11</v>
      </c>
      <c r="C272" s="57" t="s">
        <v>12</v>
      </c>
      <c r="D272" s="57" t="s">
        <v>13</v>
      </c>
      <c r="E272" s="57" t="s">
        <v>14</v>
      </c>
      <c r="F272" s="57" t="s">
        <v>15</v>
      </c>
      <c r="G272" s="57" t="s">
        <v>16</v>
      </c>
    </row>
    <row r="273" spans="1:7" ht="31.2" x14ac:dyDescent="0.3">
      <c r="A273" s="15">
        <v>6</v>
      </c>
      <c r="B273" s="16" t="s">
        <v>30</v>
      </c>
      <c r="C273" s="16" t="s">
        <v>1012</v>
      </c>
      <c r="D273" s="123"/>
      <c r="E273" s="18">
        <v>4704</v>
      </c>
      <c r="F273" s="18">
        <f>A273*E273</f>
        <v>28224</v>
      </c>
      <c r="G273" s="20"/>
    </row>
    <row r="274" spans="1:7" ht="15.6" x14ac:dyDescent="0.3">
      <c r="A274" s="21"/>
      <c r="B274" s="22"/>
      <c r="C274" s="22"/>
      <c r="D274" s="58"/>
      <c r="E274" s="24"/>
      <c r="F274" s="24">
        <f t="shared" ref="F274:F287" si="8">A274*E274</f>
        <v>0</v>
      </c>
      <c r="G274" s="20"/>
    </row>
    <row r="275" spans="1:7" ht="15.6" x14ac:dyDescent="0.3">
      <c r="A275" s="21"/>
      <c r="B275" s="22"/>
      <c r="C275" s="22"/>
      <c r="D275" s="58"/>
      <c r="E275" s="24"/>
      <c r="F275" s="24">
        <f t="shared" si="8"/>
        <v>0</v>
      </c>
      <c r="G275" s="20"/>
    </row>
    <row r="276" spans="1:7" ht="15.6" x14ac:dyDescent="0.3">
      <c r="A276" s="21"/>
      <c r="B276" s="59"/>
      <c r="C276" s="59"/>
      <c r="D276" s="58"/>
      <c r="E276" s="24"/>
      <c r="F276" s="24">
        <f t="shared" si="8"/>
        <v>0</v>
      </c>
      <c r="G276" s="26"/>
    </row>
    <row r="277" spans="1:7" ht="15.6" x14ac:dyDescent="0.3">
      <c r="A277" s="21"/>
      <c r="B277" s="59"/>
      <c r="C277" s="59"/>
      <c r="D277" s="58"/>
      <c r="E277" s="24"/>
      <c r="F277" s="24">
        <f t="shared" si="8"/>
        <v>0</v>
      </c>
      <c r="G277" s="26"/>
    </row>
    <row r="278" spans="1:7" ht="15.6" x14ac:dyDescent="0.3">
      <c r="A278" s="21"/>
      <c r="B278" s="59"/>
      <c r="C278" s="59"/>
      <c r="D278" s="58"/>
      <c r="E278" s="24"/>
      <c r="F278" s="24">
        <f t="shared" si="8"/>
        <v>0</v>
      </c>
      <c r="G278" s="26"/>
    </row>
    <row r="279" spans="1:7" ht="15.6" x14ac:dyDescent="0.3">
      <c r="A279" s="21"/>
      <c r="B279" s="59"/>
      <c r="C279" s="59"/>
      <c r="D279" s="58"/>
      <c r="E279" s="24"/>
      <c r="F279" s="24">
        <f t="shared" si="8"/>
        <v>0</v>
      </c>
      <c r="G279" s="26"/>
    </row>
    <row r="280" spans="1:7" ht="15.6" x14ac:dyDescent="0.3">
      <c r="A280" s="27"/>
      <c r="B280" s="59"/>
      <c r="C280" s="59"/>
      <c r="D280" s="58"/>
      <c r="E280" s="24"/>
      <c r="F280" s="24">
        <f t="shared" si="8"/>
        <v>0</v>
      </c>
      <c r="G280" s="26"/>
    </row>
    <row r="281" spans="1:7" ht="15.6" x14ac:dyDescent="0.3">
      <c r="A281" s="27"/>
      <c r="B281" s="59"/>
      <c r="C281" s="59"/>
      <c r="D281" s="65"/>
      <c r="E281" s="24"/>
      <c r="F281" s="24">
        <f t="shared" si="8"/>
        <v>0</v>
      </c>
      <c r="G281" s="26"/>
    </row>
    <row r="282" spans="1:7" ht="15.6" x14ac:dyDescent="0.3">
      <c r="A282" s="27"/>
      <c r="B282" s="22"/>
      <c r="C282" s="22"/>
      <c r="D282" s="23"/>
      <c r="E282" s="24"/>
      <c r="F282" s="24">
        <f t="shared" si="8"/>
        <v>0</v>
      </c>
      <c r="G282" s="26"/>
    </row>
    <row r="283" spans="1:7" ht="15.6" x14ac:dyDescent="0.3">
      <c r="A283" s="27"/>
      <c r="B283" s="22"/>
      <c r="C283" s="22"/>
      <c r="D283" s="23"/>
      <c r="E283" s="24"/>
      <c r="F283" s="24">
        <f t="shared" si="8"/>
        <v>0</v>
      </c>
      <c r="G283" s="26"/>
    </row>
    <row r="284" spans="1:7" ht="15.6" x14ac:dyDescent="0.3">
      <c r="A284" s="27"/>
      <c r="B284" s="22"/>
      <c r="C284" s="22"/>
      <c r="D284" s="23"/>
      <c r="E284" s="24"/>
      <c r="F284" s="24">
        <f t="shared" si="8"/>
        <v>0</v>
      </c>
      <c r="G284" s="26"/>
    </row>
    <row r="285" spans="1:7" ht="15.6" x14ac:dyDescent="0.3">
      <c r="A285" s="27"/>
      <c r="B285" s="22"/>
      <c r="C285" s="22"/>
      <c r="D285" s="23"/>
      <c r="E285" s="24"/>
      <c r="F285" s="24">
        <f t="shared" si="8"/>
        <v>0</v>
      </c>
      <c r="G285" s="26"/>
    </row>
    <row r="286" spans="1:7" ht="15.6" x14ac:dyDescent="0.3">
      <c r="A286" s="27"/>
      <c r="B286" s="22"/>
      <c r="C286" s="22"/>
      <c r="D286" s="23"/>
      <c r="E286" s="24"/>
      <c r="F286" s="24">
        <f t="shared" si="8"/>
        <v>0</v>
      </c>
      <c r="G286" s="26"/>
    </row>
    <row r="287" spans="1:7" ht="15.6" x14ac:dyDescent="0.3">
      <c r="A287" s="28"/>
      <c r="B287" s="29"/>
      <c r="C287" s="29"/>
      <c r="D287" s="30"/>
      <c r="E287" s="31"/>
      <c r="F287" s="31">
        <f t="shared" si="8"/>
        <v>0</v>
      </c>
      <c r="G287" s="33"/>
    </row>
    <row r="288" spans="1:7" ht="17.399999999999999" x14ac:dyDescent="0.3">
      <c r="A288" s="34"/>
      <c r="B288" s="35"/>
      <c r="C288" s="36" t="s">
        <v>17</v>
      </c>
      <c r="D288" s="36"/>
      <c r="E288" s="37"/>
      <c r="F288" s="38">
        <f>SUM(F273:F286)</f>
        <v>28224</v>
      </c>
      <c r="G288" s="39"/>
    </row>
    <row r="289" spans="1:7" ht="17.399999999999999" x14ac:dyDescent="0.3">
      <c r="A289" s="40"/>
      <c r="B289" s="41"/>
      <c r="C289" s="42" t="s">
        <v>18</v>
      </c>
      <c r="D289" s="42"/>
      <c r="E289" s="43"/>
      <c r="F289" s="44">
        <f>F288*0.16</f>
        <v>4515.84</v>
      </c>
      <c r="G289" s="45"/>
    </row>
    <row r="290" spans="1:7" ht="17.399999999999999" x14ac:dyDescent="0.3">
      <c r="A290" s="40"/>
      <c r="B290" s="41"/>
      <c r="C290" s="46" t="s">
        <v>19</v>
      </c>
      <c r="D290" s="46"/>
      <c r="E290" s="47"/>
      <c r="F290" s="48">
        <f>F288+F289</f>
        <v>32739.84</v>
      </c>
      <c r="G290" s="49"/>
    </row>
    <row r="291" spans="1:7" ht="15.6" x14ac:dyDescent="0.3">
      <c r="A291" s="50" t="s">
        <v>20</v>
      </c>
      <c r="B291" s="51"/>
      <c r="C291" s="51" t="s">
        <v>21</v>
      </c>
      <c r="D291" s="51"/>
      <c r="E291" s="51" t="s">
        <v>22</v>
      </c>
      <c r="F291" s="51"/>
      <c r="G291" s="52"/>
    </row>
    <row r="292" spans="1:7" ht="15.6" x14ac:dyDescent="0.3">
      <c r="A292" s="63" t="s">
        <v>614</v>
      </c>
      <c r="B292" s="53"/>
      <c r="C292" s="53" t="s">
        <v>23</v>
      </c>
      <c r="D292" s="53"/>
      <c r="E292" s="53" t="s">
        <v>653</v>
      </c>
      <c r="F292" s="53"/>
      <c r="G292" s="54"/>
    </row>
    <row r="296" spans="1:7" ht="24.6" x14ac:dyDescent="0.3">
      <c r="A296" s="355" t="s">
        <v>0</v>
      </c>
      <c r="B296" s="356"/>
      <c r="C296" s="357"/>
      <c r="D296" s="364" t="s">
        <v>1</v>
      </c>
      <c r="E296" s="365"/>
      <c r="F296" s="365"/>
      <c r="G296" s="366"/>
    </row>
    <row r="297" spans="1:7" ht="21" x14ac:dyDescent="0.4">
      <c r="A297" s="358"/>
      <c r="B297" s="359"/>
      <c r="C297" s="360"/>
      <c r="D297" s="3" t="s">
        <v>2</v>
      </c>
      <c r="E297" s="367" t="s">
        <v>1023</v>
      </c>
      <c r="F297" s="368"/>
      <c r="G297" s="4"/>
    </row>
    <row r="298" spans="1:7" ht="21" x14ac:dyDescent="0.4">
      <c r="A298" s="358"/>
      <c r="B298" s="359"/>
      <c r="C298" s="360"/>
      <c r="D298" s="3" t="s">
        <v>4</v>
      </c>
      <c r="E298" s="369">
        <v>17</v>
      </c>
      <c r="F298" s="368"/>
      <c r="G298" s="4"/>
    </row>
    <row r="299" spans="1:7" ht="30" x14ac:dyDescent="0.3">
      <c r="A299" s="361"/>
      <c r="B299" s="362"/>
      <c r="C299" s="363"/>
      <c r="D299" s="6" t="s">
        <v>5</v>
      </c>
      <c r="E299" s="370" t="s">
        <v>1024</v>
      </c>
      <c r="F299" s="370"/>
      <c r="G299" s="7"/>
    </row>
    <row r="300" spans="1:7" ht="20.399999999999999" x14ac:dyDescent="0.35">
      <c r="A300" s="8" t="s">
        <v>6</v>
      </c>
      <c r="B300" s="9" t="s">
        <v>1011</v>
      </c>
      <c r="C300" s="10"/>
      <c r="D300" s="10"/>
      <c r="E300" s="346"/>
      <c r="F300" s="347"/>
      <c r="G300" s="348"/>
    </row>
    <row r="301" spans="1:7" ht="20.399999999999999" x14ac:dyDescent="0.35">
      <c r="A301" s="8" t="s">
        <v>7</v>
      </c>
      <c r="B301" s="12"/>
      <c r="C301" s="13"/>
      <c r="D301" s="13"/>
      <c r="E301" s="349"/>
      <c r="F301" s="350"/>
      <c r="G301" s="351"/>
    </row>
    <row r="302" spans="1:7" ht="20.399999999999999" x14ac:dyDescent="0.35">
      <c r="A302" s="8" t="s">
        <v>8</v>
      </c>
      <c r="B302" s="12" t="s">
        <v>29</v>
      </c>
      <c r="C302" s="13"/>
      <c r="D302" s="13"/>
      <c r="E302" s="352"/>
      <c r="F302" s="353"/>
      <c r="G302" s="354"/>
    </row>
    <row r="303" spans="1:7" ht="20.399999999999999" x14ac:dyDescent="0.35">
      <c r="A303" s="8" t="s">
        <v>9</v>
      </c>
      <c r="B303" s="12" t="s">
        <v>38</v>
      </c>
      <c r="C303" s="13"/>
      <c r="D303" s="13"/>
      <c r="E303" s="13"/>
      <c r="F303" s="13"/>
      <c r="G303" s="14"/>
    </row>
    <row r="304" spans="1:7" ht="15" x14ac:dyDescent="0.3">
      <c r="A304" s="57" t="s">
        <v>10</v>
      </c>
      <c r="B304" s="57" t="s">
        <v>11</v>
      </c>
      <c r="C304" s="57" t="s">
        <v>12</v>
      </c>
      <c r="D304" s="57" t="s">
        <v>13</v>
      </c>
      <c r="E304" s="57" t="s">
        <v>14</v>
      </c>
      <c r="F304" s="57" t="s">
        <v>15</v>
      </c>
      <c r="G304" s="57" t="s">
        <v>16</v>
      </c>
    </row>
    <row r="305" spans="1:7" ht="15.6" x14ac:dyDescent="0.3">
      <c r="A305" s="15"/>
      <c r="B305" s="16"/>
      <c r="C305" s="16"/>
      <c r="D305" s="123"/>
      <c r="E305" s="18"/>
      <c r="F305" s="18">
        <f>A305*E305</f>
        <v>0</v>
      </c>
      <c r="G305" s="20"/>
    </row>
    <row r="306" spans="1:7" ht="15.6" x14ac:dyDescent="0.3">
      <c r="A306" s="21"/>
      <c r="B306" s="22"/>
      <c r="C306" s="22"/>
      <c r="D306" s="58"/>
      <c r="E306" s="24"/>
      <c r="F306" s="24">
        <f t="shared" ref="F306:F319" si="9">A306*E306</f>
        <v>0</v>
      </c>
      <c r="G306" s="20"/>
    </row>
    <row r="307" spans="1:7" ht="15.6" x14ac:dyDescent="0.3">
      <c r="A307" s="21"/>
      <c r="B307" s="22"/>
      <c r="C307" s="22"/>
      <c r="D307" s="58"/>
      <c r="E307" s="24"/>
      <c r="F307" s="24">
        <f t="shared" si="9"/>
        <v>0</v>
      </c>
      <c r="G307" s="20"/>
    </row>
    <row r="308" spans="1:7" ht="31.2" x14ac:dyDescent="0.3">
      <c r="A308" s="21">
        <v>20</v>
      </c>
      <c r="B308" s="59" t="s">
        <v>906</v>
      </c>
      <c r="C308" s="59" t="s">
        <v>167</v>
      </c>
      <c r="D308" s="58"/>
      <c r="E308" s="24">
        <v>78.84</v>
      </c>
      <c r="F308" s="24">
        <f t="shared" si="9"/>
        <v>1576.8000000000002</v>
      </c>
      <c r="G308" s="26" t="s">
        <v>1022</v>
      </c>
    </row>
    <row r="309" spans="1:7" ht="15.6" x14ac:dyDescent="0.3">
      <c r="A309" s="21">
        <v>20</v>
      </c>
      <c r="B309" s="59" t="s">
        <v>906</v>
      </c>
      <c r="C309" s="59" t="s">
        <v>1016</v>
      </c>
      <c r="D309" s="58" t="s">
        <v>82</v>
      </c>
      <c r="E309" s="24">
        <v>53.74</v>
      </c>
      <c r="F309" s="24">
        <f t="shared" si="9"/>
        <v>1074.8</v>
      </c>
      <c r="G309" s="26" t="s">
        <v>1022</v>
      </c>
    </row>
    <row r="310" spans="1:7" ht="31.2" x14ac:dyDescent="0.3">
      <c r="A310" s="21">
        <v>10</v>
      </c>
      <c r="B310" s="59" t="s">
        <v>906</v>
      </c>
      <c r="C310" s="59" t="s">
        <v>1009</v>
      </c>
      <c r="D310" s="58"/>
      <c r="E310" s="24">
        <v>106.81</v>
      </c>
      <c r="F310" s="24">
        <f t="shared" si="9"/>
        <v>1068.0999999999999</v>
      </c>
      <c r="G310" s="26" t="s">
        <v>1022</v>
      </c>
    </row>
    <row r="311" spans="1:7" ht="15.6" x14ac:dyDescent="0.3">
      <c r="A311" s="21">
        <v>8</v>
      </c>
      <c r="B311" s="59" t="s">
        <v>906</v>
      </c>
      <c r="C311" s="59" t="s">
        <v>1017</v>
      </c>
      <c r="D311" s="58"/>
      <c r="E311" s="24">
        <v>8.42</v>
      </c>
      <c r="F311" s="24">
        <f t="shared" si="9"/>
        <v>67.36</v>
      </c>
      <c r="G311" s="26" t="s">
        <v>1021</v>
      </c>
    </row>
    <row r="312" spans="1:7" ht="31.2" x14ac:dyDescent="0.3">
      <c r="A312" s="27">
        <v>8</v>
      </c>
      <c r="B312" s="59" t="s">
        <v>906</v>
      </c>
      <c r="C312" s="59" t="s">
        <v>1018</v>
      </c>
      <c r="D312" s="58"/>
      <c r="E312" s="24">
        <v>12.17</v>
      </c>
      <c r="F312" s="24">
        <f t="shared" si="9"/>
        <v>97.36</v>
      </c>
      <c r="G312" s="26" t="s">
        <v>1021</v>
      </c>
    </row>
    <row r="313" spans="1:7" ht="15.6" x14ac:dyDescent="0.3">
      <c r="A313" s="27">
        <v>16</v>
      </c>
      <c r="B313" s="59" t="s">
        <v>906</v>
      </c>
      <c r="C313" s="59" t="s">
        <v>694</v>
      </c>
      <c r="D313" s="65"/>
      <c r="E313" s="24">
        <v>7.23</v>
      </c>
      <c r="F313" s="24">
        <f t="shared" si="9"/>
        <v>115.68</v>
      </c>
      <c r="G313" s="26" t="s">
        <v>1021</v>
      </c>
    </row>
    <row r="314" spans="1:7" ht="15.6" x14ac:dyDescent="0.3">
      <c r="A314" s="27">
        <v>1</v>
      </c>
      <c r="B314" s="22" t="s">
        <v>1020</v>
      </c>
      <c r="C314" s="22" t="s">
        <v>1019</v>
      </c>
      <c r="D314" s="23"/>
      <c r="E314" s="24">
        <v>887.69</v>
      </c>
      <c r="F314" s="24">
        <f t="shared" si="9"/>
        <v>887.69</v>
      </c>
      <c r="G314" s="26" t="s">
        <v>1021</v>
      </c>
    </row>
    <row r="315" spans="1:7" ht="15.6" x14ac:dyDescent="0.3">
      <c r="A315" s="27"/>
      <c r="B315" s="22"/>
      <c r="C315" s="22"/>
      <c r="D315" s="23"/>
      <c r="E315" s="24"/>
      <c r="F315" s="24">
        <f t="shared" si="9"/>
        <v>0</v>
      </c>
      <c r="G315" s="26"/>
    </row>
    <row r="316" spans="1:7" ht="15.6" x14ac:dyDescent="0.3">
      <c r="A316" s="27"/>
      <c r="B316" s="22"/>
      <c r="C316" s="22"/>
      <c r="D316" s="23"/>
      <c r="E316" s="24"/>
      <c r="F316" s="24">
        <f t="shared" si="9"/>
        <v>0</v>
      </c>
      <c r="G316" s="26"/>
    </row>
    <row r="317" spans="1:7" ht="15.6" x14ac:dyDescent="0.3">
      <c r="A317" s="27"/>
      <c r="B317" s="22"/>
      <c r="C317" s="22"/>
      <c r="D317" s="23"/>
      <c r="E317" s="24"/>
      <c r="F317" s="24">
        <f t="shared" si="9"/>
        <v>0</v>
      </c>
      <c r="G317" s="26"/>
    </row>
    <row r="318" spans="1:7" ht="15.6" x14ac:dyDescent="0.3">
      <c r="A318" s="27"/>
      <c r="B318" s="22"/>
      <c r="C318" s="22"/>
      <c r="D318" s="23"/>
      <c r="E318" s="24"/>
      <c r="F318" s="24">
        <f t="shared" si="9"/>
        <v>0</v>
      </c>
      <c r="G318" s="26"/>
    </row>
    <row r="319" spans="1:7" ht="15.6" x14ac:dyDescent="0.3">
      <c r="A319" s="28"/>
      <c r="B319" s="29"/>
      <c r="C319" s="29"/>
      <c r="D319" s="30"/>
      <c r="E319" s="31"/>
      <c r="F319" s="31">
        <f t="shared" si="9"/>
        <v>0</v>
      </c>
      <c r="G319" s="33"/>
    </row>
    <row r="320" spans="1:7" ht="17.399999999999999" x14ac:dyDescent="0.3">
      <c r="A320" s="34"/>
      <c r="B320" s="35"/>
      <c r="C320" s="36" t="s">
        <v>17</v>
      </c>
      <c r="D320" s="36"/>
      <c r="E320" s="37"/>
      <c r="F320" s="38">
        <f>SUM(F305:F318)</f>
        <v>4887.7900000000009</v>
      </c>
      <c r="G320" s="39"/>
    </row>
    <row r="321" spans="1:7" ht="17.399999999999999" x14ac:dyDescent="0.3">
      <c r="A321" s="40"/>
      <c r="B321" s="41"/>
      <c r="C321" s="42" t="s">
        <v>18</v>
      </c>
      <c r="D321" s="42"/>
      <c r="E321" s="43"/>
      <c r="F321" s="44">
        <f>F320*0.16</f>
        <v>782.04640000000018</v>
      </c>
      <c r="G321" s="45"/>
    </row>
    <row r="322" spans="1:7" ht="17.399999999999999" x14ac:dyDescent="0.3">
      <c r="A322" s="40"/>
      <c r="B322" s="41"/>
      <c r="C322" s="46" t="s">
        <v>19</v>
      </c>
      <c r="D322" s="46"/>
      <c r="E322" s="47"/>
      <c r="F322" s="48">
        <f>F320+F321</f>
        <v>5669.836400000001</v>
      </c>
      <c r="G322" s="49"/>
    </row>
    <row r="323" spans="1:7" ht="15.6" x14ac:dyDescent="0.3">
      <c r="A323" s="50" t="s">
        <v>20</v>
      </c>
      <c r="B323" s="51"/>
      <c r="C323" s="51" t="s">
        <v>21</v>
      </c>
      <c r="D323" s="51"/>
      <c r="E323" s="51" t="s">
        <v>22</v>
      </c>
      <c r="F323" s="51"/>
      <c r="G323" s="52"/>
    </row>
    <row r="324" spans="1:7" ht="15.6" x14ac:dyDescent="0.3">
      <c r="A324" s="63" t="s">
        <v>614</v>
      </c>
      <c r="B324" s="53"/>
      <c r="C324" s="53" t="s">
        <v>23</v>
      </c>
      <c r="D324" s="53"/>
      <c r="E324" s="53" t="s">
        <v>653</v>
      </c>
      <c r="F324" s="53"/>
      <c r="G324" s="54"/>
    </row>
    <row r="327" spans="1:7" ht="24.6" x14ac:dyDescent="0.3">
      <c r="A327" s="355" t="s">
        <v>0</v>
      </c>
      <c r="B327" s="356"/>
      <c r="C327" s="357"/>
      <c r="D327" s="364" t="s">
        <v>1</v>
      </c>
      <c r="E327" s="365"/>
      <c r="F327" s="365"/>
      <c r="G327" s="366"/>
    </row>
    <row r="328" spans="1:7" ht="21" x14ac:dyDescent="0.4">
      <c r="A328" s="358"/>
      <c r="B328" s="359"/>
      <c r="C328" s="360"/>
      <c r="D328" s="3" t="s">
        <v>2</v>
      </c>
      <c r="E328" s="367" t="s">
        <v>980</v>
      </c>
      <c r="F328" s="368"/>
      <c r="G328" s="4"/>
    </row>
    <row r="329" spans="1:7" ht="21" x14ac:dyDescent="0.4">
      <c r="A329" s="358"/>
      <c r="B329" s="359"/>
      <c r="C329" s="360"/>
      <c r="D329" s="3" t="s">
        <v>4</v>
      </c>
      <c r="E329" s="369">
        <v>17</v>
      </c>
      <c r="F329" s="368"/>
      <c r="G329" s="4"/>
    </row>
    <row r="330" spans="1:7" ht="30" x14ac:dyDescent="0.3">
      <c r="A330" s="361"/>
      <c r="B330" s="362"/>
      <c r="C330" s="363"/>
      <c r="D330" s="6" t="s">
        <v>5</v>
      </c>
      <c r="E330" s="370" t="s">
        <v>1037</v>
      </c>
      <c r="F330" s="370"/>
      <c r="G330" s="7"/>
    </row>
    <row r="331" spans="1:7" ht="20.399999999999999" x14ac:dyDescent="0.35">
      <c r="A331" s="8" t="s">
        <v>6</v>
      </c>
      <c r="B331" s="9" t="s">
        <v>663</v>
      </c>
      <c r="C331" s="10"/>
      <c r="D331" s="10"/>
      <c r="E331" s="324"/>
      <c r="F331" s="325"/>
      <c r="G331" s="326"/>
    </row>
    <row r="332" spans="1:7" ht="20.399999999999999" x14ac:dyDescent="0.35">
      <c r="A332" s="8" t="s">
        <v>7</v>
      </c>
      <c r="B332" s="12"/>
      <c r="C332" s="13"/>
      <c r="D332" s="13"/>
      <c r="E332" s="327"/>
      <c r="F332" s="328"/>
      <c r="G332" s="329"/>
    </row>
    <row r="333" spans="1:7" ht="20.399999999999999" x14ac:dyDescent="0.35">
      <c r="A333" s="8" t="s">
        <v>8</v>
      </c>
      <c r="B333" s="12" t="s">
        <v>29</v>
      </c>
      <c r="C333" s="13"/>
      <c r="D333" s="13"/>
      <c r="E333" s="330"/>
      <c r="F333" s="331"/>
      <c r="G333" s="332"/>
    </row>
    <row r="334" spans="1:7" ht="20.399999999999999" x14ac:dyDescent="0.35">
      <c r="A334" s="8" t="s">
        <v>9</v>
      </c>
      <c r="B334" s="12" t="s">
        <v>91</v>
      </c>
      <c r="C334" s="13"/>
      <c r="D334" s="13"/>
      <c r="E334" s="13"/>
      <c r="F334" s="13"/>
      <c r="G334" s="14"/>
    </row>
    <row r="335" spans="1:7" ht="15" x14ac:dyDescent="0.3">
      <c r="A335" s="342" t="s">
        <v>10</v>
      </c>
      <c r="B335" s="57" t="s">
        <v>11</v>
      </c>
      <c r="C335" s="57" t="s">
        <v>12</v>
      </c>
      <c r="D335" s="57" t="s">
        <v>13</v>
      </c>
      <c r="E335" s="57" t="s">
        <v>14</v>
      </c>
      <c r="F335" s="57" t="s">
        <v>15</v>
      </c>
      <c r="G335" s="57" t="s">
        <v>16</v>
      </c>
    </row>
    <row r="336" spans="1:7" ht="15.6" x14ac:dyDescent="0.3">
      <c r="A336" s="15">
        <v>20</v>
      </c>
      <c r="B336" s="16" t="s">
        <v>30</v>
      </c>
      <c r="C336" s="16" t="s">
        <v>1025</v>
      </c>
      <c r="D336" s="123"/>
      <c r="E336" s="18"/>
      <c r="F336" s="18">
        <f>A336*E336</f>
        <v>0</v>
      </c>
      <c r="G336" s="20"/>
    </row>
    <row r="337" spans="1:7" ht="15.6" x14ac:dyDescent="0.3">
      <c r="A337" s="21"/>
      <c r="B337" s="22"/>
      <c r="C337" s="22" t="s">
        <v>1026</v>
      </c>
      <c r="D337" s="58"/>
      <c r="E337" s="24"/>
      <c r="F337" s="24">
        <f t="shared" ref="F337:F350" si="10">A337*E337</f>
        <v>0</v>
      </c>
      <c r="G337" s="20"/>
    </row>
    <row r="338" spans="1:7" ht="15.6" x14ac:dyDescent="0.3">
      <c r="A338" s="21">
        <v>8</v>
      </c>
      <c r="B338" s="22"/>
      <c r="C338" s="22" t="s">
        <v>1027</v>
      </c>
      <c r="D338" s="58"/>
      <c r="E338" s="24"/>
      <c r="F338" s="24">
        <f t="shared" si="10"/>
        <v>0</v>
      </c>
      <c r="G338" s="20"/>
    </row>
    <row r="339" spans="1:7" ht="15.6" x14ac:dyDescent="0.3">
      <c r="A339" s="21"/>
      <c r="B339" s="59"/>
      <c r="C339" s="59"/>
      <c r="D339" s="58"/>
      <c r="E339" s="24"/>
      <c r="F339" s="24">
        <f t="shared" si="10"/>
        <v>0</v>
      </c>
      <c r="G339" s="26"/>
    </row>
    <row r="340" spans="1:7" ht="15.6" x14ac:dyDescent="0.3">
      <c r="A340" s="21"/>
      <c r="B340" s="59"/>
      <c r="C340" s="59"/>
      <c r="D340" s="58"/>
      <c r="E340" s="24"/>
      <c r="F340" s="24">
        <f t="shared" si="10"/>
        <v>0</v>
      </c>
      <c r="G340" s="26"/>
    </row>
    <row r="341" spans="1:7" ht="15.6" x14ac:dyDescent="0.3">
      <c r="A341" s="21"/>
      <c r="B341" s="59"/>
      <c r="C341" s="59"/>
      <c r="D341" s="58"/>
      <c r="E341" s="24"/>
      <c r="F341" s="24">
        <f t="shared" si="10"/>
        <v>0</v>
      </c>
      <c r="G341" s="26"/>
    </row>
    <row r="342" spans="1:7" ht="15.6" x14ac:dyDescent="0.3">
      <c r="A342" s="21"/>
      <c r="B342" s="59"/>
      <c r="C342" s="59"/>
      <c r="D342" s="58"/>
      <c r="E342" s="24"/>
      <c r="F342" s="24">
        <f t="shared" si="10"/>
        <v>0</v>
      </c>
      <c r="G342" s="26"/>
    </row>
    <row r="343" spans="1:7" ht="15.6" x14ac:dyDescent="0.3">
      <c r="A343" s="27"/>
      <c r="B343" s="59"/>
      <c r="C343" s="59"/>
      <c r="D343" s="58"/>
      <c r="E343" s="24"/>
      <c r="F343" s="24">
        <f t="shared" si="10"/>
        <v>0</v>
      </c>
      <c r="G343" s="26"/>
    </row>
    <row r="344" spans="1:7" ht="15.6" x14ac:dyDescent="0.3">
      <c r="A344" s="27"/>
      <c r="B344" s="59"/>
      <c r="C344" s="59"/>
      <c r="D344" s="65"/>
      <c r="E344" s="24"/>
      <c r="F344" s="24">
        <f t="shared" si="10"/>
        <v>0</v>
      </c>
      <c r="G344" s="26"/>
    </row>
    <row r="345" spans="1:7" ht="15.6" x14ac:dyDescent="0.3">
      <c r="A345" s="27"/>
      <c r="B345" s="22"/>
      <c r="C345" s="22"/>
      <c r="D345" s="23"/>
      <c r="E345" s="24"/>
      <c r="F345" s="24">
        <f t="shared" si="10"/>
        <v>0</v>
      </c>
      <c r="G345" s="26"/>
    </row>
    <row r="346" spans="1:7" ht="15.6" x14ac:dyDescent="0.3">
      <c r="A346" s="27"/>
      <c r="B346" s="22"/>
      <c r="C346" s="22"/>
      <c r="D346" s="23"/>
      <c r="E346" s="24"/>
      <c r="F346" s="24">
        <f t="shared" si="10"/>
        <v>0</v>
      </c>
      <c r="G346" s="26"/>
    </row>
    <row r="347" spans="1:7" ht="15.6" x14ac:dyDescent="0.3">
      <c r="A347" s="27"/>
      <c r="B347" s="22"/>
      <c r="C347" s="22"/>
      <c r="D347" s="23"/>
      <c r="E347" s="24"/>
      <c r="F347" s="24">
        <f t="shared" si="10"/>
        <v>0</v>
      </c>
      <c r="G347" s="26"/>
    </row>
    <row r="348" spans="1:7" ht="15.6" x14ac:dyDescent="0.3">
      <c r="A348" s="27"/>
      <c r="B348" s="22"/>
      <c r="C348" s="22"/>
      <c r="D348" s="23"/>
      <c r="E348" s="24"/>
      <c r="F348" s="24">
        <f t="shared" si="10"/>
        <v>0</v>
      </c>
      <c r="G348" s="26"/>
    </row>
    <row r="349" spans="1:7" ht="15.6" x14ac:dyDescent="0.3">
      <c r="A349" s="27"/>
      <c r="B349" s="22"/>
      <c r="C349" s="22"/>
      <c r="D349" s="23"/>
      <c r="E349" s="24"/>
      <c r="F349" s="24">
        <f t="shared" si="10"/>
        <v>0</v>
      </c>
      <c r="G349" s="26"/>
    </row>
    <row r="350" spans="1:7" ht="15.6" x14ac:dyDescent="0.3">
      <c r="A350" s="28"/>
      <c r="B350" s="29"/>
      <c r="C350" s="29"/>
      <c r="D350" s="30"/>
      <c r="E350" s="31"/>
      <c r="F350" s="31">
        <f t="shared" si="10"/>
        <v>0</v>
      </c>
      <c r="G350" s="33"/>
    </row>
    <row r="351" spans="1:7" ht="17.399999999999999" x14ac:dyDescent="0.3">
      <c r="A351" s="34"/>
      <c r="B351" s="35"/>
      <c r="C351" s="36" t="s">
        <v>17</v>
      </c>
      <c r="D351" s="36"/>
      <c r="E351" s="37"/>
      <c r="F351" s="38">
        <f>SUM(F336:F349)</f>
        <v>0</v>
      </c>
      <c r="G351" s="39"/>
    </row>
    <row r="352" spans="1:7" ht="17.399999999999999" x14ac:dyDescent="0.3">
      <c r="A352" s="40"/>
      <c r="B352" s="41"/>
      <c r="C352" s="42" t="s">
        <v>18</v>
      </c>
      <c r="D352" s="42"/>
      <c r="E352" s="43"/>
      <c r="F352" s="44">
        <f>F351*0.16</f>
        <v>0</v>
      </c>
      <c r="G352" s="45"/>
    </row>
    <row r="353" spans="1:7" ht="17.399999999999999" x14ac:dyDescent="0.3">
      <c r="A353" s="40"/>
      <c r="B353" s="41"/>
      <c r="C353" s="46" t="s">
        <v>19</v>
      </c>
      <c r="D353" s="46"/>
      <c r="E353" s="47"/>
      <c r="F353" s="48">
        <f>F351+F352</f>
        <v>0</v>
      </c>
      <c r="G353" s="49"/>
    </row>
    <row r="354" spans="1:7" ht="15.6" x14ac:dyDescent="0.3">
      <c r="A354" s="50" t="s">
        <v>20</v>
      </c>
      <c r="B354" s="51"/>
      <c r="C354" s="51" t="s">
        <v>21</v>
      </c>
      <c r="D354" s="51"/>
      <c r="E354" s="51" t="s">
        <v>22</v>
      </c>
      <c r="F354" s="51"/>
      <c r="G354" s="52"/>
    </row>
    <row r="355" spans="1:7" ht="15.6" x14ac:dyDescent="0.3">
      <c r="A355" s="63" t="s">
        <v>614</v>
      </c>
      <c r="B355" s="53"/>
      <c r="C355" s="333" t="s">
        <v>23</v>
      </c>
      <c r="D355" s="53"/>
      <c r="E355" s="53" t="s">
        <v>653</v>
      </c>
      <c r="F355" s="53"/>
      <c r="G355" s="54"/>
    </row>
    <row r="358" spans="1:7" ht="24.6" x14ac:dyDescent="0.3">
      <c r="A358" s="355" t="s">
        <v>0</v>
      </c>
      <c r="B358" s="356"/>
      <c r="C358" s="357"/>
      <c r="D358" s="364" t="s">
        <v>1</v>
      </c>
      <c r="E358" s="365"/>
      <c r="F358" s="365"/>
      <c r="G358" s="366"/>
    </row>
    <row r="359" spans="1:7" ht="21" x14ac:dyDescent="0.4">
      <c r="A359" s="358"/>
      <c r="B359" s="359"/>
      <c r="C359" s="360"/>
      <c r="D359" s="3" t="s">
        <v>2</v>
      </c>
      <c r="E359" s="367" t="s">
        <v>876</v>
      </c>
      <c r="F359" s="368"/>
      <c r="G359" s="4"/>
    </row>
    <row r="360" spans="1:7" ht="21" x14ac:dyDescent="0.4">
      <c r="A360" s="358"/>
      <c r="B360" s="359"/>
      <c r="C360" s="360"/>
      <c r="D360" s="3" t="s">
        <v>4</v>
      </c>
      <c r="E360" s="369">
        <v>13</v>
      </c>
      <c r="F360" s="368"/>
      <c r="G360" s="4"/>
    </row>
    <row r="361" spans="1:7" ht="30" x14ac:dyDescent="0.3">
      <c r="A361" s="361"/>
      <c r="B361" s="362"/>
      <c r="C361" s="363"/>
      <c r="D361" s="6" t="s">
        <v>5</v>
      </c>
      <c r="E361" s="410" t="s">
        <v>877</v>
      </c>
      <c r="F361" s="410"/>
      <c r="G361" s="7"/>
    </row>
    <row r="362" spans="1:7" ht="20.399999999999999" x14ac:dyDescent="0.35">
      <c r="A362" s="8" t="s">
        <v>6</v>
      </c>
      <c r="B362" s="9" t="s">
        <v>653</v>
      </c>
      <c r="C362" s="10"/>
      <c r="D362" s="10"/>
      <c r="E362" s="10"/>
      <c r="F362" s="10"/>
      <c r="G362" s="11"/>
    </row>
    <row r="363" spans="1:7" ht="20.399999999999999" x14ac:dyDescent="0.35">
      <c r="A363" s="8" t="s">
        <v>7</v>
      </c>
      <c r="B363" s="12"/>
      <c r="C363" s="13"/>
      <c r="D363" s="13"/>
      <c r="E363" s="13"/>
      <c r="F363" s="13"/>
      <c r="G363" s="14"/>
    </row>
    <row r="364" spans="1:7" ht="20.399999999999999" x14ac:dyDescent="0.35">
      <c r="A364" s="8" t="s">
        <v>8</v>
      </c>
      <c r="B364" s="376" t="s">
        <v>875</v>
      </c>
      <c r="C364" s="377"/>
      <c r="D364" s="377"/>
      <c r="E364" s="377"/>
      <c r="F364" s="377"/>
      <c r="G364" s="378"/>
    </row>
    <row r="365" spans="1:7" ht="20.399999999999999" x14ac:dyDescent="0.35">
      <c r="A365" s="8" t="s">
        <v>9</v>
      </c>
      <c r="B365" s="12" t="s">
        <v>608</v>
      </c>
      <c r="C365" s="13"/>
      <c r="D365" s="13"/>
      <c r="E365" s="13"/>
      <c r="F365" s="13"/>
      <c r="G365" s="14"/>
    </row>
    <row r="366" spans="1:7" ht="15" x14ac:dyDescent="0.3">
      <c r="A366" s="57" t="s">
        <v>10</v>
      </c>
      <c r="B366" s="57" t="s">
        <v>11</v>
      </c>
      <c r="C366" s="57" t="s">
        <v>12</v>
      </c>
      <c r="D366" s="57" t="s">
        <v>13</v>
      </c>
      <c r="E366" s="57" t="s">
        <v>14</v>
      </c>
      <c r="F366" s="57" t="s">
        <v>15</v>
      </c>
      <c r="G366" s="57" t="s">
        <v>16</v>
      </c>
    </row>
    <row r="367" spans="1:7" ht="15.6" x14ac:dyDescent="0.3">
      <c r="A367" s="15"/>
      <c r="B367" s="16"/>
      <c r="C367" s="16"/>
      <c r="D367" s="123"/>
      <c r="E367" s="18"/>
      <c r="F367" s="18">
        <f t="shared" ref="F367:F381" si="11">A367*E367</f>
        <v>0</v>
      </c>
      <c r="G367" s="20"/>
    </row>
    <row r="368" spans="1:7" ht="15.6" x14ac:dyDescent="0.3">
      <c r="A368" s="21"/>
      <c r="B368" s="22"/>
      <c r="C368" s="22"/>
      <c r="D368" s="58"/>
      <c r="E368" s="24"/>
      <c r="F368" s="24">
        <f t="shared" si="11"/>
        <v>0</v>
      </c>
      <c r="G368" s="20"/>
    </row>
    <row r="369" spans="1:7" ht="15.6" x14ac:dyDescent="0.3">
      <c r="A369" s="21">
        <v>19</v>
      </c>
      <c r="B369" s="22" t="s">
        <v>868</v>
      </c>
      <c r="C369" s="22" t="s">
        <v>869</v>
      </c>
      <c r="D369" s="58" t="s">
        <v>870</v>
      </c>
      <c r="E369" s="24">
        <v>96.82</v>
      </c>
      <c r="F369" s="24">
        <f t="shared" si="11"/>
        <v>1839.58</v>
      </c>
      <c r="G369" s="20"/>
    </row>
    <row r="370" spans="1:7" ht="15.6" x14ac:dyDescent="0.3">
      <c r="A370" s="21">
        <v>19</v>
      </c>
      <c r="B370" s="59" t="s">
        <v>868</v>
      </c>
      <c r="C370" s="59" t="s">
        <v>871</v>
      </c>
      <c r="D370" s="58" t="s">
        <v>872</v>
      </c>
      <c r="E370" s="24">
        <v>219.26</v>
      </c>
      <c r="F370" s="24">
        <f t="shared" si="11"/>
        <v>4165.9399999999996</v>
      </c>
      <c r="G370" s="26"/>
    </row>
    <row r="371" spans="1:7" ht="15.6" x14ac:dyDescent="0.3">
      <c r="A371" s="21">
        <v>10</v>
      </c>
      <c r="B371" s="59" t="s">
        <v>30</v>
      </c>
      <c r="C371" s="59" t="s">
        <v>873</v>
      </c>
      <c r="D371" s="58" t="s">
        <v>874</v>
      </c>
      <c r="E371" s="24">
        <v>71.25</v>
      </c>
      <c r="F371" s="24">
        <f>A371*E371</f>
        <v>712.5</v>
      </c>
      <c r="G371" s="26"/>
    </row>
    <row r="372" spans="1:7" ht="15.6" x14ac:dyDescent="0.3">
      <c r="A372" s="21"/>
      <c r="B372" s="59"/>
      <c r="C372" s="59"/>
      <c r="D372" s="58"/>
      <c r="E372" s="24"/>
      <c r="F372" s="24">
        <f>A372*E372</f>
        <v>0</v>
      </c>
      <c r="G372" s="26"/>
    </row>
    <row r="373" spans="1:7" ht="15.6" x14ac:dyDescent="0.3">
      <c r="A373" s="21"/>
      <c r="B373" s="59"/>
      <c r="C373" s="59"/>
      <c r="D373" s="58"/>
      <c r="E373" s="24"/>
      <c r="F373" s="24">
        <f t="shared" si="11"/>
        <v>0</v>
      </c>
      <c r="G373" s="26"/>
    </row>
    <row r="374" spans="1:7" ht="15.6" x14ac:dyDescent="0.3">
      <c r="A374" s="27"/>
      <c r="B374" s="59"/>
      <c r="C374" s="59"/>
      <c r="D374" s="58"/>
      <c r="E374" s="24"/>
      <c r="F374" s="24">
        <f t="shared" si="11"/>
        <v>0</v>
      </c>
      <c r="G374" s="26"/>
    </row>
    <row r="375" spans="1:7" ht="15.6" x14ac:dyDescent="0.3">
      <c r="A375" s="27"/>
      <c r="B375" s="59"/>
      <c r="C375" s="59"/>
      <c r="D375" s="65"/>
      <c r="E375" s="24"/>
      <c r="F375" s="24">
        <f t="shared" si="11"/>
        <v>0</v>
      </c>
      <c r="G375" s="26"/>
    </row>
    <row r="376" spans="1:7" ht="15.6" x14ac:dyDescent="0.3">
      <c r="A376" s="27"/>
      <c r="B376" s="22"/>
      <c r="C376" s="22"/>
      <c r="D376" s="23"/>
      <c r="E376" s="24"/>
      <c r="F376" s="24">
        <f t="shared" si="11"/>
        <v>0</v>
      </c>
      <c r="G376" s="26"/>
    </row>
    <row r="377" spans="1:7" ht="15.6" x14ac:dyDescent="0.3">
      <c r="A377" s="27"/>
      <c r="B377" s="22"/>
      <c r="C377" s="22"/>
      <c r="D377" s="23"/>
      <c r="E377" s="24"/>
      <c r="F377" s="24">
        <f t="shared" si="11"/>
        <v>0</v>
      </c>
      <c r="G377" s="26"/>
    </row>
    <row r="378" spans="1:7" ht="15.6" x14ac:dyDescent="0.3">
      <c r="A378" s="27"/>
      <c r="B378" s="22"/>
      <c r="C378" s="22"/>
      <c r="D378" s="23"/>
      <c r="E378" s="24"/>
      <c r="F378" s="24">
        <f t="shared" si="11"/>
        <v>0</v>
      </c>
      <c r="G378" s="26"/>
    </row>
    <row r="379" spans="1:7" ht="15.6" x14ac:dyDescent="0.3">
      <c r="A379" s="27"/>
      <c r="B379" s="22"/>
      <c r="C379" s="22"/>
      <c r="D379" s="23"/>
      <c r="E379" s="24"/>
      <c r="F379" s="24">
        <f t="shared" si="11"/>
        <v>0</v>
      </c>
      <c r="G379" s="26"/>
    </row>
    <row r="380" spans="1:7" ht="15.6" x14ac:dyDescent="0.3">
      <c r="A380" s="27"/>
      <c r="B380" s="22"/>
      <c r="C380" s="22"/>
      <c r="D380" s="23"/>
      <c r="E380" s="24"/>
      <c r="F380" s="24">
        <f t="shared" si="11"/>
        <v>0</v>
      </c>
      <c r="G380" s="26"/>
    </row>
    <row r="381" spans="1:7" ht="15.6" x14ac:dyDescent="0.3">
      <c r="A381" s="28"/>
      <c r="B381" s="29"/>
      <c r="C381" s="29"/>
      <c r="D381" s="30"/>
      <c r="E381" s="31"/>
      <c r="F381" s="31">
        <f t="shared" si="11"/>
        <v>0</v>
      </c>
      <c r="G381" s="33"/>
    </row>
    <row r="382" spans="1:7" ht="17.399999999999999" x14ac:dyDescent="0.3">
      <c r="A382" s="34"/>
      <c r="B382" s="35"/>
      <c r="C382" s="36" t="s">
        <v>17</v>
      </c>
      <c r="D382" s="36"/>
      <c r="E382" s="37"/>
      <c r="F382" s="38">
        <f>SUM(F367:F380)</f>
        <v>6718.0199999999995</v>
      </c>
      <c r="G382" s="39"/>
    </row>
    <row r="383" spans="1:7" ht="17.399999999999999" x14ac:dyDescent="0.3">
      <c r="A383" s="40"/>
      <c r="B383" s="41"/>
      <c r="C383" s="42" t="s">
        <v>18</v>
      </c>
      <c r="D383" s="42"/>
      <c r="E383" s="43"/>
      <c r="F383" s="44">
        <f>F382*0.16</f>
        <v>1074.8832</v>
      </c>
      <c r="G383" s="45"/>
    </row>
    <row r="384" spans="1:7" ht="17.399999999999999" x14ac:dyDescent="0.3">
      <c r="A384" s="40"/>
      <c r="B384" s="41"/>
      <c r="C384" s="46" t="s">
        <v>19</v>
      </c>
      <c r="D384" s="46"/>
      <c r="E384" s="47"/>
      <c r="F384" s="48">
        <f>F382+F383</f>
        <v>7792.9031999999997</v>
      </c>
      <c r="G384" s="49"/>
    </row>
    <row r="385" spans="1:7" ht="15.6" x14ac:dyDescent="0.3">
      <c r="A385" s="50" t="s">
        <v>20</v>
      </c>
      <c r="B385" s="51"/>
      <c r="C385" s="51" t="s">
        <v>21</v>
      </c>
      <c r="D385" s="51"/>
      <c r="E385" s="51" t="s">
        <v>22</v>
      </c>
      <c r="F385" s="51"/>
      <c r="G385" s="52"/>
    </row>
    <row r="386" spans="1:7" ht="15.6" x14ac:dyDescent="0.3">
      <c r="A386" s="63" t="s">
        <v>614</v>
      </c>
      <c r="B386" s="53"/>
      <c r="C386" s="53" t="s">
        <v>23</v>
      </c>
      <c r="D386" s="53"/>
      <c r="E386" s="53" t="s">
        <v>653</v>
      </c>
      <c r="F386" s="53"/>
      <c r="G386" s="54"/>
    </row>
  </sheetData>
  <mergeCells count="84">
    <mergeCell ref="B364:G364"/>
    <mergeCell ref="A358:C361"/>
    <mergeCell ref="D358:G358"/>
    <mergeCell ref="E359:F359"/>
    <mergeCell ref="E360:F360"/>
    <mergeCell ref="E361:F361"/>
    <mergeCell ref="E268:G270"/>
    <mergeCell ref="A264:C267"/>
    <mergeCell ref="D264:G264"/>
    <mergeCell ref="E265:F265"/>
    <mergeCell ref="E266:F266"/>
    <mergeCell ref="E267:F267"/>
    <mergeCell ref="B131:C134"/>
    <mergeCell ref="D131:G131"/>
    <mergeCell ref="B135:F135"/>
    <mergeCell ref="E134:F134"/>
    <mergeCell ref="B67:C70"/>
    <mergeCell ref="D67:G67"/>
    <mergeCell ref="E68:F68"/>
    <mergeCell ref="E69:F69"/>
    <mergeCell ref="E70:F70"/>
    <mergeCell ref="A99:C102"/>
    <mergeCell ref="D99:G99"/>
    <mergeCell ref="E100:F100"/>
    <mergeCell ref="E101:F101"/>
    <mergeCell ref="E102:F102"/>
    <mergeCell ref="B3:C6"/>
    <mergeCell ref="D3:G3"/>
    <mergeCell ref="E4:F4"/>
    <mergeCell ref="E5:F5"/>
    <mergeCell ref="E6:F6"/>
    <mergeCell ref="B36:C39"/>
    <mergeCell ref="D36:G36"/>
    <mergeCell ref="E37:F37"/>
    <mergeCell ref="E38:F38"/>
    <mergeCell ref="E39:F39"/>
    <mergeCell ref="B164:C167"/>
    <mergeCell ref="D164:G164"/>
    <mergeCell ref="D165:E165"/>
    <mergeCell ref="F165:G165"/>
    <mergeCell ref="D167:E167"/>
    <mergeCell ref="F167:G167"/>
    <mergeCell ref="E168:G168"/>
    <mergeCell ref="B169:G169"/>
    <mergeCell ref="B170:G170"/>
    <mergeCell ref="B171:G171"/>
    <mergeCell ref="C186:D186"/>
    <mergeCell ref="C187:D187"/>
    <mergeCell ref="C188:D188"/>
    <mergeCell ref="A189:B189"/>
    <mergeCell ref="E189:G189"/>
    <mergeCell ref="A190:B190"/>
    <mergeCell ref="E190:G190"/>
    <mergeCell ref="B195:C198"/>
    <mergeCell ref="D195:G195"/>
    <mergeCell ref="D196:E196"/>
    <mergeCell ref="F196:G196"/>
    <mergeCell ref="D198:E198"/>
    <mergeCell ref="F198:G198"/>
    <mergeCell ref="E199:G199"/>
    <mergeCell ref="B200:G200"/>
    <mergeCell ref="B201:G201"/>
    <mergeCell ref="B202:G202"/>
    <mergeCell ref="A227:B227"/>
    <mergeCell ref="E227:G227"/>
    <mergeCell ref="E236:G238"/>
    <mergeCell ref="A228:B228"/>
    <mergeCell ref="E228:G228"/>
    <mergeCell ref="A232:C235"/>
    <mergeCell ref="D232:G232"/>
    <mergeCell ref="E233:F233"/>
    <mergeCell ref="E234:F234"/>
    <mergeCell ref="E235:F235"/>
    <mergeCell ref="A296:C299"/>
    <mergeCell ref="D296:G296"/>
    <mergeCell ref="E297:F297"/>
    <mergeCell ref="E298:F298"/>
    <mergeCell ref="E299:F299"/>
    <mergeCell ref="E300:G302"/>
    <mergeCell ref="A327:C330"/>
    <mergeCell ref="D327:G327"/>
    <mergeCell ref="E328:F328"/>
    <mergeCell ref="E329:F329"/>
    <mergeCell ref="E330:F330"/>
  </mergeCells>
  <dataValidations disablePrompts="1"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A30 A63 A94 A126 A145:A146 A158:A159 A189 A208:A209 A227 A259 A291 A323 A354 A385" xr:uid="{6B440EAF-3F3B-4FDC-8554-B5B9B311A7E7}">
      <formula1>0</formula1>
      <formula2>256</formula2>
    </dataValidation>
  </dataValidations>
  <pageMargins left="0.7" right="0.7" top="0.75" bottom="0.75" header="0.3" footer="0.3"/>
  <pageSetup scale="1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5C6A6-920D-4363-B011-C720A7C19D9E}">
  <dimension ref="A2:G367"/>
  <sheetViews>
    <sheetView topLeftCell="A243" workbookViewId="0">
      <selection activeCell="D245" sqref="A245:G272"/>
    </sheetView>
  </sheetViews>
  <sheetFormatPr baseColWidth="10" defaultRowHeight="14.4" x14ac:dyDescent="0.3"/>
  <cols>
    <col min="1" max="1" width="27.21875" bestFit="1" customWidth="1"/>
    <col min="2" max="2" width="17.33203125" customWidth="1"/>
    <col min="3" max="3" width="32.5546875" customWidth="1"/>
    <col min="4" max="4" width="28.77734375" customWidth="1"/>
    <col min="5" max="5" width="15.33203125" customWidth="1"/>
    <col min="6" max="6" width="16.88671875" customWidth="1"/>
    <col min="7" max="7" width="23" customWidth="1"/>
  </cols>
  <sheetData>
    <row r="2" spans="1:7" ht="24.6" x14ac:dyDescent="0.3">
      <c r="A2" s="355" t="s">
        <v>0</v>
      </c>
      <c r="B2" s="356"/>
      <c r="C2" s="357"/>
      <c r="D2" s="364" t="s">
        <v>1</v>
      </c>
      <c r="E2" s="365"/>
      <c r="F2" s="365"/>
      <c r="G2" s="366"/>
    </row>
    <row r="3" spans="1:7" ht="21" x14ac:dyDescent="0.4">
      <c r="A3" s="358"/>
      <c r="B3" s="359"/>
      <c r="C3" s="360"/>
      <c r="D3" s="3" t="s">
        <v>2</v>
      </c>
      <c r="E3" s="367" t="s">
        <v>942</v>
      </c>
      <c r="F3" s="368"/>
      <c r="G3" s="4"/>
    </row>
    <row r="4" spans="1:7" ht="21" x14ac:dyDescent="0.4">
      <c r="A4" s="358"/>
      <c r="B4" s="359"/>
      <c r="C4" s="360"/>
      <c r="D4" s="3" t="s">
        <v>4</v>
      </c>
      <c r="E4" s="369">
        <v>16</v>
      </c>
      <c r="F4" s="368"/>
      <c r="G4" s="4"/>
    </row>
    <row r="5" spans="1:7" ht="30" x14ac:dyDescent="0.3">
      <c r="A5" s="361"/>
      <c r="B5" s="362"/>
      <c r="C5" s="363"/>
      <c r="D5" s="6" t="s">
        <v>5</v>
      </c>
      <c r="E5" s="370" t="s">
        <v>941</v>
      </c>
      <c r="F5" s="370"/>
      <c r="G5" s="7"/>
    </row>
    <row r="6" spans="1:7" ht="20.399999999999999" x14ac:dyDescent="0.35">
      <c r="A6" s="8" t="s">
        <v>6</v>
      </c>
      <c r="B6" s="9" t="s">
        <v>921</v>
      </c>
      <c r="C6" s="10"/>
      <c r="D6" s="10"/>
      <c r="E6" s="346"/>
      <c r="F6" s="347"/>
      <c r="G6" s="348"/>
    </row>
    <row r="7" spans="1:7" ht="20.399999999999999" x14ac:dyDescent="0.35">
      <c r="A7" s="8" t="s">
        <v>7</v>
      </c>
      <c r="B7" s="12"/>
      <c r="C7" s="13"/>
      <c r="D7" s="13"/>
      <c r="E7" s="349"/>
      <c r="F7" s="350"/>
      <c r="G7" s="351"/>
    </row>
    <row r="8" spans="1:7" ht="20.399999999999999" x14ac:dyDescent="0.35">
      <c r="A8" s="8" t="s">
        <v>8</v>
      </c>
      <c r="B8" s="12" t="s">
        <v>29</v>
      </c>
      <c r="C8" s="13"/>
      <c r="D8" s="13"/>
      <c r="E8" s="352"/>
      <c r="F8" s="353"/>
      <c r="G8" s="354"/>
    </row>
    <row r="9" spans="1:7" ht="20.399999999999999" x14ac:dyDescent="0.35">
      <c r="A9" s="8" t="s">
        <v>9</v>
      </c>
      <c r="B9" s="12" t="s">
        <v>91</v>
      </c>
      <c r="C9" s="13"/>
      <c r="D9" s="13"/>
      <c r="E9" s="13"/>
      <c r="F9" s="13"/>
      <c r="G9" s="14"/>
    </row>
    <row r="10" spans="1:7" ht="15" x14ac:dyDescent="0.3">
      <c r="A10" s="57" t="s">
        <v>10</v>
      </c>
      <c r="B10" s="57" t="s">
        <v>11</v>
      </c>
      <c r="C10" s="57" t="s">
        <v>12</v>
      </c>
      <c r="D10" s="57" t="s">
        <v>13</v>
      </c>
      <c r="E10" s="57" t="s">
        <v>14</v>
      </c>
      <c r="F10" s="57" t="s">
        <v>15</v>
      </c>
      <c r="G10" s="57" t="s">
        <v>16</v>
      </c>
    </row>
    <row r="11" spans="1:7" ht="31.2" x14ac:dyDescent="0.3">
      <c r="A11" s="15">
        <v>50</v>
      </c>
      <c r="B11" s="16" t="s">
        <v>340</v>
      </c>
      <c r="C11" s="16" t="s">
        <v>639</v>
      </c>
      <c r="D11" s="123"/>
      <c r="E11" s="18">
        <f>146.78*1.44</f>
        <v>211.36320000000001</v>
      </c>
      <c r="F11" s="18">
        <f>A11*E11</f>
        <v>10568.16</v>
      </c>
      <c r="G11" s="20"/>
    </row>
    <row r="12" spans="1:7" ht="15.6" x14ac:dyDescent="0.3">
      <c r="A12" s="21"/>
      <c r="B12" s="22"/>
      <c r="C12" s="22"/>
      <c r="D12" s="58"/>
      <c r="E12" s="24"/>
      <c r="F12" s="24">
        <f t="shared" ref="F12:F25" si="0">A12*E12</f>
        <v>0</v>
      </c>
      <c r="G12" s="20"/>
    </row>
    <row r="13" spans="1:7" ht="15.6" x14ac:dyDescent="0.3">
      <c r="A13" s="21"/>
      <c r="B13" s="22"/>
      <c r="C13" s="22"/>
      <c r="D13" s="58"/>
      <c r="E13" s="24"/>
      <c r="F13" s="24">
        <f t="shared" si="0"/>
        <v>0</v>
      </c>
      <c r="G13" s="20"/>
    </row>
    <row r="14" spans="1:7" ht="15.6" x14ac:dyDescent="0.3">
      <c r="A14" s="21"/>
      <c r="B14" s="59"/>
      <c r="C14" s="59"/>
      <c r="D14" s="58"/>
      <c r="E14" s="24"/>
      <c r="F14" s="24">
        <f t="shared" si="0"/>
        <v>0</v>
      </c>
      <c r="G14" s="26"/>
    </row>
    <row r="15" spans="1:7" ht="15.6" x14ac:dyDescent="0.3">
      <c r="A15" s="21"/>
      <c r="B15" s="59"/>
      <c r="C15" s="59"/>
      <c r="D15" s="58"/>
      <c r="E15" s="24"/>
      <c r="F15" s="24">
        <f t="shared" si="0"/>
        <v>0</v>
      </c>
      <c r="G15" s="26"/>
    </row>
    <row r="16" spans="1:7" ht="15.6" x14ac:dyDescent="0.3">
      <c r="A16" s="21"/>
      <c r="B16" s="59"/>
      <c r="C16" s="59"/>
      <c r="D16" s="58"/>
      <c r="E16" s="24"/>
      <c r="F16" s="24">
        <f t="shared" si="0"/>
        <v>0</v>
      </c>
      <c r="G16" s="26"/>
    </row>
    <row r="17" spans="1:7" ht="15.6" x14ac:dyDescent="0.3">
      <c r="A17" s="21"/>
      <c r="B17" s="59"/>
      <c r="C17" s="59"/>
      <c r="D17" s="58"/>
      <c r="E17" s="24"/>
      <c r="F17" s="24">
        <f t="shared" si="0"/>
        <v>0</v>
      </c>
      <c r="G17" s="26"/>
    </row>
    <row r="18" spans="1:7" ht="15.6" x14ac:dyDescent="0.3">
      <c r="A18" s="27"/>
      <c r="B18" s="59"/>
      <c r="C18" s="59"/>
      <c r="D18" s="58"/>
      <c r="E18" s="24"/>
      <c r="F18" s="24">
        <f t="shared" si="0"/>
        <v>0</v>
      </c>
      <c r="G18" s="26"/>
    </row>
    <row r="19" spans="1:7" ht="15.6" x14ac:dyDescent="0.3">
      <c r="A19" s="27"/>
      <c r="B19" s="59"/>
      <c r="C19" s="59"/>
      <c r="D19" s="65"/>
      <c r="E19" s="24"/>
      <c r="F19" s="24">
        <f t="shared" si="0"/>
        <v>0</v>
      </c>
      <c r="G19" s="26"/>
    </row>
    <row r="20" spans="1:7" ht="15.6" x14ac:dyDescent="0.3">
      <c r="A20" s="27"/>
      <c r="B20" s="22"/>
      <c r="C20" s="22"/>
      <c r="D20" s="23"/>
      <c r="E20" s="24"/>
      <c r="F20" s="24">
        <f t="shared" si="0"/>
        <v>0</v>
      </c>
      <c r="G20" s="26"/>
    </row>
    <row r="21" spans="1:7" ht="15.6" x14ac:dyDescent="0.3">
      <c r="A21" s="27"/>
      <c r="B21" s="22"/>
      <c r="C21" s="22"/>
      <c r="D21" s="23"/>
      <c r="E21" s="24"/>
      <c r="F21" s="24">
        <f t="shared" si="0"/>
        <v>0</v>
      </c>
      <c r="G21" s="26"/>
    </row>
    <row r="22" spans="1:7" ht="15.6" x14ac:dyDescent="0.3">
      <c r="A22" s="27"/>
      <c r="B22" s="22"/>
      <c r="C22" s="22"/>
      <c r="D22" s="23"/>
      <c r="E22" s="24"/>
      <c r="F22" s="24">
        <f t="shared" si="0"/>
        <v>0</v>
      </c>
      <c r="G22" s="26"/>
    </row>
    <row r="23" spans="1:7" ht="15.6" x14ac:dyDescent="0.3">
      <c r="A23" s="27"/>
      <c r="B23" s="22"/>
      <c r="C23" s="22"/>
      <c r="D23" s="23"/>
      <c r="E23" s="24"/>
      <c r="F23" s="24">
        <f t="shared" si="0"/>
        <v>0</v>
      </c>
      <c r="G23" s="26"/>
    </row>
    <row r="24" spans="1:7" ht="15.6" x14ac:dyDescent="0.3">
      <c r="A24" s="27"/>
      <c r="B24" s="22"/>
      <c r="C24" s="22"/>
      <c r="D24" s="23"/>
      <c r="E24" s="24"/>
      <c r="F24" s="24">
        <f t="shared" si="0"/>
        <v>0</v>
      </c>
      <c r="G24" s="26"/>
    </row>
    <row r="25" spans="1:7" ht="15.6" x14ac:dyDescent="0.3">
      <c r="A25" s="28"/>
      <c r="B25" s="29"/>
      <c r="C25" s="29"/>
      <c r="D25" s="30"/>
      <c r="E25" s="31"/>
      <c r="F25" s="31">
        <f t="shared" si="0"/>
        <v>0</v>
      </c>
      <c r="G25" s="33"/>
    </row>
    <row r="26" spans="1:7" ht="17.399999999999999" x14ac:dyDescent="0.3">
      <c r="A26" s="34"/>
      <c r="B26" s="35"/>
      <c r="C26" s="36" t="s">
        <v>17</v>
      </c>
      <c r="D26" s="36"/>
      <c r="E26" s="37"/>
      <c r="F26" s="38">
        <f>SUM(F11:F24)</f>
        <v>10568.16</v>
      </c>
      <c r="G26" s="39"/>
    </row>
    <row r="27" spans="1:7" ht="17.399999999999999" x14ac:dyDescent="0.3">
      <c r="A27" s="40"/>
      <c r="B27" s="41"/>
      <c r="C27" s="42" t="s">
        <v>18</v>
      </c>
      <c r="D27" s="42"/>
      <c r="E27" s="43"/>
      <c r="F27" s="44">
        <f>F26*0.16</f>
        <v>1690.9056</v>
      </c>
      <c r="G27" s="45"/>
    </row>
    <row r="28" spans="1:7" ht="17.399999999999999" x14ac:dyDescent="0.3">
      <c r="A28" s="40"/>
      <c r="B28" s="41"/>
      <c r="C28" s="46" t="s">
        <v>19</v>
      </c>
      <c r="D28" s="46"/>
      <c r="E28" s="47"/>
      <c r="F28" s="48">
        <f>F26+F27</f>
        <v>12259.0656</v>
      </c>
      <c r="G28" s="49"/>
    </row>
    <row r="29" spans="1:7" ht="15.6" x14ac:dyDescent="0.3">
      <c r="A29" s="50" t="s">
        <v>20</v>
      </c>
      <c r="B29" s="51"/>
      <c r="C29" s="51" t="s">
        <v>21</v>
      </c>
      <c r="D29" s="51"/>
      <c r="E29" s="51" t="s">
        <v>22</v>
      </c>
      <c r="F29" s="51"/>
      <c r="G29" s="52"/>
    </row>
    <row r="30" spans="1:7" ht="15.6" x14ac:dyDescent="0.3">
      <c r="A30" s="63" t="s">
        <v>614</v>
      </c>
      <c r="B30" s="53"/>
      <c r="C30" s="53" t="s">
        <v>23</v>
      </c>
      <c r="D30" s="53"/>
      <c r="E30" s="53" t="s">
        <v>921</v>
      </c>
      <c r="F30" s="53"/>
      <c r="G30" s="54"/>
    </row>
    <row r="33" spans="1:7" ht="24.6" x14ac:dyDescent="0.3">
      <c r="A33" s="355" t="s">
        <v>0</v>
      </c>
      <c r="B33" s="356"/>
      <c r="C33" s="357"/>
      <c r="D33" s="364" t="s">
        <v>1</v>
      </c>
      <c r="E33" s="365"/>
      <c r="F33" s="365"/>
      <c r="G33" s="366"/>
    </row>
    <row r="34" spans="1:7" ht="21" x14ac:dyDescent="0.4">
      <c r="A34" s="358"/>
      <c r="B34" s="359"/>
      <c r="C34" s="360"/>
      <c r="D34" s="3" t="s">
        <v>2</v>
      </c>
      <c r="E34" s="367" t="s">
        <v>942</v>
      </c>
      <c r="F34" s="368"/>
      <c r="G34" s="4"/>
    </row>
    <row r="35" spans="1:7" ht="21" x14ac:dyDescent="0.4">
      <c r="A35" s="358"/>
      <c r="B35" s="359"/>
      <c r="C35" s="360"/>
      <c r="D35" s="3" t="s">
        <v>4</v>
      </c>
      <c r="E35" s="369">
        <v>15</v>
      </c>
      <c r="F35" s="368"/>
      <c r="G35" s="4"/>
    </row>
    <row r="36" spans="1:7" ht="30" x14ac:dyDescent="0.3">
      <c r="A36" s="361"/>
      <c r="B36" s="362"/>
      <c r="C36" s="363"/>
      <c r="D36" s="6" t="s">
        <v>5</v>
      </c>
      <c r="E36" s="370" t="s">
        <v>943</v>
      </c>
      <c r="F36" s="370"/>
      <c r="G36" s="7"/>
    </row>
    <row r="37" spans="1:7" ht="20.399999999999999" x14ac:dyDescent="0.35">
      <c r="A37" s="8" t="s">
        <v>6</v>
      </c>
      <c r="B37" s="9" t="s">
        <v>663</v>
      </c>
      <c r="C37" s="10"/>
      <c r="D37" s="10"/>
      <c r="E37" s="324"/>
      <c r="F37" s="325"/>
      <c r="G37" s="326"/>
    </row>
    <row r="38" spans="1:7" ht="20.399999999999999" x14ac:dyDescent="0.35">
      <c r="A38" s="8" t="s">
        <v>7</v>
      </c>
      <c r="B38" s="12"/>
      <c r="C38" s="13"/>
      <c r="D38" s="13"/>
      <c r="E38" s="327"/>
      <c r="F38" s="328"/>
      <c r="G38" s="329"/>
    </row>
    <row r="39" spans="1:7" ht="20.399999999999999" x14ac:dyDescent="0.35">
      <c r="A39" s="8" t="s">
        <v>8</v>
      </c>
      <c r="B39" s="12" t="s">
        <v>29</v>
      </c>
      <c r="C39" s="13"/>
      <c r="D39" s="13"/>
      <c r="E39" s="330"/>
      <c r="F39" s="331"/>
      <c r="G39" s="332"/>
    </row>
    <row r="40" spans="1:7" ht="20.399999999999999" x14ac:dyDescent="0.35">
      <c r="A40" s="8" t="s">
        <v>9</v>
      </c>
      <c r="B40" s="12" t="s">
        <v>83</v>
      </c>
      <c r="C40" s="13"/>
      <c r="D40" s="13"/>
      <c r="E40" s="13"/>
      <c r="F40" s="13"/>
      <c r="G40" s="14"/>
    </row>
    <row r="41" spans="1:7" ht="15" x14ac:dyDescent="0.3">
      <c r="A41" s="342" t="s">
        <v>10</v>
      </c>
      <c r="B41" s="57" t="s">
        <v>11</v>
      </c>
      <c r="C41" s="57" t="s">
        <v>12</v>
      </c>
      <c r="D41" s="57" t="s">
        <v>13</v>
      </c>
      <c r="E41" s="57" t="s">
        <v>14</v>
      </c>
      <c r="F41" s="57" t="s">
        <v>15</v>
      </c>
      <c r="G41" s="57" t="s">
        <v>16</v>
      </c>
    </row>
    <row r="42" spans="1:7" ht="15.6" x14ac:dyDescent="0.3">
      <c r="A42" s="15"/>
      <c r="B42" s="16"/>
      <c r="C42" s="16"/>
      <c r="D42" s="123"/>
      <c r="E42" s="18"/>
      <c r="F42" s="18">
        <f>A42*E42</f>
        <v>0</v>
      </c>
      <c r="G42" s="20"/>
    </row>
    <row r="43" spans="1:7" ht="15.6" x14ac:dyDescent="0.3">
      <c r="A43" s="21">
        <v>60</v>
      </c>
      <c r="B43" s="22" t="s">
        <v>126</v>
      </c>
      <c r="C43" s="22" t="s">
        <v>912</v>
      </c>
      <c r="D43" s="58"/>
      <c r="E43" s="24">
        <v>159.69999999999999</v>
      </c>
      <c r="F43" s="24">
        <f t="shared" ref="F43:F56" si="1">A43*E43</f>
        <v>9582</v>
      </c>
      <c r="G43" s="20"/>
    </row>
    <row r="44" spans="1:7" ht="15.6" x14ac:dyDescent="0.3">
      <c r="A44" s="21">
        <v>120</v>
      </c>
      <c r="B44" s="22" t="s">
        <v>126</v>
      </c>
      <c r="C44" s="22" t="s">
        <v>913</v>
      </c>
      <c r="D44" s="58"/>
      <c r="E44" s="24">
        <v>100.22</v>
      </c>
      <c r="F44" s="24">
        <f t="shared" si="1"/>
        <v>12026.4</v>
      </c>
      <c r="G44" s="20"/>
    </row>
    <row r="45" spans="1:7" ht="15.6" x14ac:dyDescent="0.3">
      <c r="A45" s="21"/>
      <c r="B45" s="59"/>
      <c r="C45" s="59"/>
      <c r="D45" s="58"/>
      <c r="E45" s="24">
        <v>108</v>
      </c>
      <c r="F45" s="24">
        <f t="shared" si="1"/>
        <v>0</v>
      </c>
      <c r="G45" s="26"/>
    </row>
    <row r="46" spans="1:7" ht="15.6" x14ac:dyDescent="0.3">
      <c r="A46" s="21"/>
      <c r="B46" s="59"/>
      <c r="C46" s="59"/>
      <c r="D46" s="58"/>
      <c r="E46" s="24"/>
      <c r="F46" s="24">
        <f t="shared" si="1"/>
        <v>0</v>
      </c>
      <c r="G46" s="26"/>
    </row>
    <row r="47" spans="1:7" ht="15.6" x14ac:dyDescent="0.3">
      <c r="A47" s="21"/>
      <c r="B47" s="59"/>
      <c r="C47" s="59"/>
      <c r="D47" s="58"/>
      <c r="E47" s="24"/>
      <c r="F47" s="24">
        <f t="shared" si="1"/>
        <v>0</v>
      </c>
      <c r="G47" s="26"/>
    </row>
    <row r="48" spans="1:7" ht="15.6" x14ac:dyDescent="0.3">
      <c r="A48" s="21"/>
      <c r="B48" s="59"/>
      <c r="C48" s="59"/>
      <c r="D48" s="58"/>
      <c r="E48" s="24"/>
      <c r="F48" s="24">
        <f t="shared" si="1"/>
        <v>0</v>
      </c>
      <c r="G48" s="26"/>
    </row>
    <row r="49" spans="1:7" ht="15.6" x14ac:dyDescent="0.3">
      <c r="A49" s="27"/>
      <c r="B49" s="59"/>
      <c r="C49" s="59"/>
      <c r="D49" s="58"/>
      <c r="E49" s="24"/>
      <c r="F49" s="24">
        <f t="shared" si="1"/>
        <v>0</v>
      </c>
      <c r="G49" s="26"/>
    </row>
    <row r="50" spans="1:7" ht="15.6" x14ac:dyDescent="0.3">
      <c r="A50" s="27"/>
      <c r="B50" s="59"/>
      <c r="C50" s="59"/>
      <c r="D50" s="65"/>
      <c r="E50" s="24"/>
      <c r="F50" s="24">
        <f t="shared" si="1"/>
        <v>0</v>
      </c>
      <c r="G50" s="26"/>
    </row>
    <row r="51" spans="1:7" ht="15.6" x14ac:dyDescent="0.3">
      <c r="A51" s="27"/>
      <c r="B51" s="22"/>
      <c r="C51" s="22"/>
      <c r="D51" s="23"/>
      <c r="E51" s="24"/>
      <c r="F51" s="24">
        <f t="shared" si="1"/>
        <v>0</v>
      </c>
      <c r="G51" s="26"/>
    </row>
    <row r="52" spans="1:7" ht="15.6" x14ac:dyDescent="0.3">
      <c r="A52" s="27"/>
      <c r="B52" s="22"/>
      <c r="C52" s="22"/>
      <c r="D52" s="23"/>
      <c r="E52" s="24"/>
      <c r="F52" s="24">
        <f t="shared" si="1"/>
        <v>0</v>
      </c>
      <c r="G52" s="26"/>
    </row>
    <row r="53" spans="1:7" ht="15.6" x14ac:dyDescent="0.3">
      <c r="A53" s="27"/>
      <c r="B53" s="22"/>
      <c r="C53" s="22"/>
      <c r="D53" s="23"/>
      <c r="E53" s="24"/>
      <c r="F53" s="24">
        <f t="shared" si="1"/>
        <v>0</v>
      </c>
      <c r="G53" s="26"/>
    </row>
    <row r="54" spans="1:7" ht="15.6" x14ac:dyDescent="0.3">
      <c r="A54" s="27"/>
      <c r="B54" s="22"/>
      <c r="C54" s="22"/>
      <c r="D54" s="23"/>
      <c r="E54" s="24"/>
      <c r="F54" s="24">
        <f t="shared" si="1"/>
        <v>0</v>
      </c>
      <c r="G54" s="26"/>
    </row>
    <row r="55" spans="1:7" ht="15.6" x14ac:dyDescent="0.3">
      <c r="A55" s="27"/>
      <c r="B55" s="22"/>
      <c r="C55" s="22"/>
      <c r="D55" s="23"/>
      <c r="E55" s="24"/>
      <c r="F55" s="24">
        <f t="shared" si="1"/>
        <v>0</v>
      </c>
      <c r="G55" s="26"/>
    </row>
    <row r="56" spans="1:7" ht="15.6" x14ac:dyDescent="0.3">
      <c r="A56" s="28"/>
      <c r="B56" s="29"/>
      <c r="C56" s="29"/>
      <c r="D56" s="30"/>
      <c r="E56" s="31"/>
      <c r="F56" s="31">
        <f t="shared" si="1"/>
        <v>0</v>
      </c>
      <c r="G56" s="33"/>
    </row>
    <row r="57" spans="1:7" ht="17.399999999999999" x14ac:dyDescent="0.3">
      <c r="A57" s="34"/>
      <c r="B57" s="35"/>
      <c r="C57" s="36" t="s">
        <v>17</v>
      </c>
      <c r="D57" s="36"/>
      <c r="E57" s="37"/>
      <c r="F57" s="38">
        <f>SUM(F42:F55)</f>
        <v>21608.400000000001</v>
      </c>
      <c r="G57" s="39"/>
    </row>
    <row r="58" spans="1:7" ht="17.399999999999999" x14ac:dyDescent="0.3">
      <c r="A58" s="40"/>
      <c r="B58" s="41"/>
      <c r="C58" s="42" t="s">
        <v>18</v>
      </c>
      <c r="D58" s="42"/>
      <c r="E58" s="43"/>
      <c r="F58" s="44">
        <f>F57*0.16</f>
        <v>3457.3440000000005</v>
      </c>
      <c r="G58" s="45"/>
    </row>
    <row r="59" spans="1:7" ht="17.399999999999999" x14ac:dyDescent="0.3">
      <c r="A59" s="40"/>
      <c r="B59" s="41"/>
      <c r="C59" s="46" t="s">
        <v>19</v>
      </c>
      <c r="D59" s="46"/>
      <c r="E59" s="47"/>
      <c r="F59" s="48">
        <f>F57+F58</f>
        <v>25065.744000000002</v>
      </c>
      <c r="G59" s="49"/>
    </row>
    <row r="60" spans="1:7" ht="15.6" x14ac:dyDescent="0.3">
      <c r="A60" s="50" t="s">
        <v>20</v>
      </c>
      <c r="B60" s="51"/>
      <c r="C60" s="51" t="s">
        <v>21</v>
      </c>
      <c r="D60" s="51"/>
      <c r="E60" s="51" t="s">
        <v>22</v>
      </c>
      <c r="F60" s="51"/>
      <c r="G60" s="52"/>
    </row>
    <row r="61" spans="1:7" ht="15.6" x14ac:dyDescent="0.3">
      <c r="A61" s="63" t="s">
        <v>614</v>
      </c>
      <c r="B61" s="53"/>
      <c r="C61" s="333" t="s">
        <v>23</v>
      </c>
      <c r="D61" s="53"/>
      <c r="E61" s="53" t="s">
        <v>653</v>
      </c>
      <c r="F61" s="53"/>
      <c r="G61" s="54"/>
    </row>
    <row r="65" spans="1:7" ht="24.6" x14ac:dyDescent="0.4">
      <c r="A65" s="1"/>
      <c r="B65" s="355" t="s">
        <v>0</v>
      </c>
      <c r="C65" s="357"/>
      <c r="D65" s="364" t="s">
        <v>1</v>
      </c>
      <c r="E65" s="365"/>
      <c r="F65" s="365"/>
      <c r="G65" s="366"/>
    </row>
    <row r="66" spans="1:7" ht="21" x14ac:dyDescent="0.4">
      <c r="A66" s="2"/>
      <c r="B66" s="358"/>
      <c r="C66" s="360"/>
      <c r="D66" s="3" t="s">
        <v>2</v>
      </c>
      <c r="E66" s="368" t="s">
        <v>944</v>
      </c>
      <c r="F66" s="368"/>
      <c r="G66" s="4"/>
    </row>
    <row r="67" spans="1:7" ht="21" x14ac:dyDescent="0.4">
      <c r="A67" s="2"/>
      <c r="B67" s="358"/>
      <c r="C67" s="360"/>
      <c r="D67" s="3" t="s">
        <v>4</v>
      </c>
      <c r="E67" s="368">
        <v>16</v>
      </c>
      <c r="F67" s="368"/>
      <c r="G67" s="4"/>
    </row>
    <row r="68" spans="1:7" ht="30" x14ac:dyDescent="0.4">
      <c r="A68" s="5"/>
      <c r="B68" s="361"/>
      <c r="C68" s="363"/>
      <c r="D68" s="6" t="s">
        <v>5</v>
      </c>
      <c r="E68" s="370" t="s">
        <v>945</v>
      </c>
      <c r="F68" s="370"/>
      <c r="G68" s="7"/>
    </row>
    <row r="69" spans="1:7" ht="20.399999999999999" x14ac:dyDescent="0.35">
      <c r="A69" s="8" t="s">
        <v>6</v>
      </c>
      <c r="B69" s="9" t="s">
        <v>653</v>
      </c>
      <c r="C69" s="10"/>
      <c r="D69" s="10"/>
      <c r="E69" s="10"/>
      <c r="F69" s="10"/>
      <c r="G69" s="11"/>
    </row>
    <row r="70" spans="1:7" ht="20.399999999999999" x14ac:dyDescent="0.35">
      <c r="A70" s="8" t="s">
        <v>7</v>
      </c>
      <c r="B70" s="12"/>
      <c r="C70" s="13"/>
      <c r="D70" s="13"/>
      <c r="E70" s="13" t="s">
        <v>709</v>
      </c>
      <c r="F70" s="13"/>
      <c r="G70" s="14"/>
    </row>
    <row r="71" spans="1:7" ht="20.399999999999999" x14ac:dyDescent="0.35">
      <c r="A71" s="8" t="s">
        <v>8</v>
      </c>
      <c r="B71" s="12" t="s">
        <v>29</v>
      </c>
      <c r="C71" s="13"/>
      <c r="D71" s="13"/>
      <c r="E71" s="13"/>
      <c r="F71" s="13"/>
      <c r="G71" s="14"/>
    </row>
    <row r="72" spans="1:7" ht="20.399999999999999" x14ac:dyDescent="0.35">
      <c r="A72" s="8" t="s">
        <v>9</v>
      </c>
      <c r="B72" s="12" t="s">
        <v>152</v>
      </c>
      <c r="C72" s="13"/>
      <c r="D72" s="13"/>
      <c r="E72" s="13"/>
      <c r="F72" s="13"/>
      <c r="G72" s="14"/>
    </row>
    <row r="73" spans="1:7" ht="15" x14ac:dyDescent="0.3">
      <c r="A73" s="57" t="s">
        <v>10</v>
      </c>
      <c r="B73" s="57" t="s">
        <v>11</v>
      </c>
      <c r="C73" s="57" t="s">
        <v>12</v>
      </c>
      <c r="D73" s="57" t="s">
        <v>13</v>
      </c>
      <c r="E73" s="57" t="s">
        <v>14</v>
      </c>
      <c r="F73" s="57" t="s">
        <v>15</v>
      </c>
      <c r="G73" s="57" t="s">
        <v>16</v>
      </c>
    </row>
    <row r="74" spans="1:7" ht="31.2" x14ac:dyDescent="0.3">
      <c r="A74" s="15">
        <v>19</v>
      </c>
      <c r="B74" s="16" t="s">
        <v>30</v>
      </c>
      <c r="C74" s="16" t="s">
        <v>946</v>
      </c>
      <c r="D74" s="123" t="s">
        <v>947</v>
      </c>
      <c r="E74" s="18">
        <v>64.86</v>
      </c>
      <c r="F74" s="18">
        <f>A74*E74</f>
        <v>1232.3399999999999</v>
      </c>
      <c r="G74" s="20"/>
    </row>
    <row r="75" spans="1:7" ht="15.6" x14ac:dyDescent="0.3">
      <c r="A75" s="21">
        <v>14</v>
      </c>
      <c r="B75" s="22" t="s">
        <v>30</v>
      </c>
      <c r="C75" s="22" t="s">
        <v>948</v>
      </c>
      <c r="D75" s="58" t="s">
        <v>163</v>
      </c>
      <c r="E75" s="24">
        <v>13.87</v>
      </c>
      <c r="F75" s="24">
        <f>A75*E75</f>
        <v>194.17999999999998</v>
      </c>
      <c r="G75" s="20"/>
    </row>
    <row r="76" spans="1:7" ht="15.6" x14ac:dyDescent="0.3">
      <c r="A76" s="21">
        <v>30</v>
      </c>
      <c r="B76" s="22" t="s">
        <v>30</v>
      </c>
      <c r="C76" s="22" t="s">
        <v>67</v>
      </c>
      <c r="D76" s="58" t="s">
        <v>163</v>
      </c>
      <c r="E76" s="24">
        <v>8.6</v>
      </c>
      <c r="F76" s="24">
        <f t="shared" ref="F76:F88" si="2">A76*E76</f>
        <v>258</v>
      </c>
      <c r="G76" s="20"/>
    </row>
    <row r="77" spans="1:7" ht="15.6" x14ac:dyDescent="0.3">
      <c r="A77" s="21">
        <v>28</v>
      </c>
      <c r="B77" s="59" t="s">
        <v>30</v>
      </c>
      <c r="C77" s="59" t="s">
        <v>162</v>
      </c>
      <c r="D77" s="58" t="s">
        <v>163</v>
      </c>
      <c r="E77" s="24">
        <v>4.6900000000000004</v>
      </c>
      <c r="F77" s="24">
        <f t="shared" si="2"/>
        <v>131.32000000000002</v>
      </c>
      <c r="G77" s="26"/>
    </row>
    <row r="78" spans="1:7" ht="15.6" x14ac:dyDescent="0.3">
      <c r="A78" s="21"/>
      <c r="B78" s="59"/>
      <c r="C78" s="59"/>
      <c r="D78" s="58"/>
      <c r="E78" s="24"/>
      <c r="F78" s="24">
        <f t="shared" si="2"/>
        <v>0</v>
      </c>
      <c r="G78" s="26"/>
    </row>
    <row r="79" spans="1:7" ht="15.6" x14ac:dyDescent="0.3">
      <c r="A79" s="21"/>
      <c r="B79" s="59"/>
      <c r="C79" s="59"/>
      <c r="D79" s="58"/>
      <c r="E79" s="24"/>
      <c r="F79" s="24">
        <f t="shared" si="2"/>
        <v>0</v>
      </c>
      <c r="G79" s="26"/>
    </row>
    <row r="80" spans="1:7" ht="15.6" x14ac:dyDescent="0.3">
      <c r="A80" s="21"/>
      <c r="B80" s="59"/>
      <c r="C80" s="59"/>
      <c r="D80" s="66"/>
      <c r="E80" s="24"/>
      <c r="F80" s="24">
        <f t="shared" si="2"/>
        <v>0</v>
      </c>
      <c r="G80" s="26"/>
    </row>
    <row r="81" spans="1:7" ht="15.6" x14ac:dyDescent="0.3">
      <c r="A81" s="27"/>
      <c r="B81" s="59"/>
      <c r="C81" s="59"/>
      <c r="D81" s="65"/>
      <c r="E81" s="24"/>
      <c r="F81" s="24">
        <f t="shared" si="2"/>
        <v>0</v>
      </c>
      <c r="G81" s="26"/>
    </row>
    <row r="82" spans="1:7" ht="15.6" x14ac:dyDescent="0.3">
      <c r="A82" s="27"/>
      <c r="B82" s="59"/>
      <c r="C82" s="59"/>
      <c r="D82" s="65"/>
      <c r="E82" s="24"/>
      <c r="F82" s="24">
        <f t="shared" si="2"/>
        <v>0</v>
      </c>
      <c r="G82" s="26"/>
    </row>
    <row r="83" spans="1:7" ht="15.6" x14ac:dyDescent="0.3">
      <c r="A83" s="27"/>
      <c r="B83" s="22"/>
      <c r="C83" s="22"/>
      <c r="D83" s="23"/>
      <c r="E83" s="24"/>
      <c r="F83" s="24">
        <f t="shared" si="2"/>
        <v>0</v>
      </c>
      <c r="G83" s="26"/>
    </row>
    <row r="84" spans="1:7" ht="15.6" x14ac:dyDescent="0.3">
      <c r="A84" s="27"/>
      <c r="B84" s="22"/>
      <c r="C84" s="22"/>
      <c r="D84" s="23"/>
      <c r="E84" s="24"/>
      <c r="F84" s="24">
        <f t="shared" si="2"/>
        <v>0</v>
      </c>
      <c r="G84" s="26"/>
    </row>
    <row r="85" spans="1:7" ht="15.6" x14ac:dyDescent="0.3">
      <c r="A85" s="27"/>
      <c r="B85" s="22"/>
      <c r="C85" s="22"/>
      <c r="D85" s="23"/>
      <c r="E85" s="24"/>
      <c r="F85" s="24">
        <f t="shared" si="2"/>
        <v>0</v>
      </c>
      <c r="G85" s="26"/>
    </row>
    <row r="86" spans="1:7" ht="15.6" x14ac:dyDescent="0.3">
      <c r="A86" s="27"/>
      <c r="B86" s="22"/>
      <c r="C86" s="22"/>
      <c r="D86" s="23"/>
      <c r="E86" s="24"/>
      <c r="F86" s="24">
        <f t="shared" si="2"/>
        <v>0</v>
      </c>
      <c r="G86" s="26"/>
    </row>
    <row r="87" spans="1:7" ht="15.6" x14ac:dyDescent="0.3">
      <c r="A87" s="27"/>
      <c r="B87" s="22"/>
      <c r="C87" s="22"/>
      <c r="D87" s="23"/>
      <c r="E87" s="24"/>
      <c r="F87" s="24">
        <f t="shared" si="2"/>
        <v>0</v>
      </c>
      <c r="G87" s="26"/>
    </row>
    <row r="88" spans="1:7" ht="15.6" x14ac:dyDescent="0.3">
      <c r="A88" s="28"/>
      <c r="B88" s="29"/>
      <c r="C88" s="29"/>
      <c r="D88" s="30"/>
      <c r="E88" s="31"/>
      <c r="F88" s="32">
        <f t="shared" si="2"/>
        <v>0</v>
      </c>
      <c r="G88" s="33"/>
    </row>
    <row r="89" spans="1:7" ht="17.399999999999999" x14ac:dyDescent="0.3">
      <c r="A89" s="34"/>
      <c r="B89" s="35"/>
      <c r="C89" s="36" t="s">
        <v>17</v>
      </c>
      <c r="D89" s="36"/>
      <c r="E89" s="37"/>
      <c r="F89" s="38">
        <f>SUM(F74:F87)</f>
        <v>1815.84</v>
      </c>
      <c r="G89" s="39"/>
    </row>
    <row r="90" spans="1:7" ht="17.399999999999999" x14ac:dyDescent="0.3">
      <c r="A90" s="40"/>
      <c r="B90" s="41"/>
      <c r="C90" s="42" t="s">
        <v>18</v>
      </c>
      <c r="D90" s="42"/>
      <c r="E90" s="43"/>
      <c r="F90" s="44">
        <f>F89*0.16</f>
        <v>290.53440000000001</v>
      </c>
      <c r="G90" s="45"/>
    </row>
    <row r="91" spans="1:7" ht="17.399999999999999" x14ac:dyDescent="0.3">
      <c r="A91" s="40"/>
      <c r="B91" s="41"/>
      <c r="C91" s="46" t="s">
        <v>19</v>
      </c>
      <c r="D91" s="46"/>
      <c r="E91" s="47"/>
      <c r="F91" s="48">
        <f>F89+F90</f>
        <v>2106.3743999999997</v>
      </c>
      <c r="G91" s="49"/>
    </row>
    <row r="92" spans="1:7" ht="15.6" x14ac:dyDescent="0.3">
      <c r="A92" s="50" t="s">
        <v>20</v>
      </c>
      <c r="B92" s="51"/>
      <c r="C92" s="51" t="s">
        <v>21</v>
      </c>
      <c r="D92" s="51"/>
      <c r="E92" s="51" t="s">
        <v>22</v>
      </c>
      <c r="F92" s="51"/>
      <c r="G92" s="52"/>
    </row>
    <row r="93" spans="1:7" ht="15.6" x14ac:dyDescent="0.3">
      <c r="A93" s="63" t="s">
        <v>614</v>
      </c>
      <c r="B93" s="53"/>
      <c r="C93" s="53" t="s">
        <v>23</v>
      </c>
      <c r="D93" s="53"/>
      <c r="E93" s="53" t="s">
        <v>653</v>
      </c>
      <c r="F93" s="53"/>
      <c r="G93" s="54"/>
    </row>
    <row r="94" spans="1:7" x14ac:dyDescent="0.3">
      <c r="A94" s="55"/>
      <c r="B94" s="55"/>
      <c r="C94" s="55"/>
      <c r="D94" s="55"/>
      <c r="E94" s="55"/>
      <c r="F94" s="55"/>
      <c r="G94" s="55"/>
    </row>
    <row r="96" spans="1:7" ht="24.6" x14ac:dyDescent="0.3">
      <c r="A96" s="355" t="s">
        <v>0</v>
      </c>
      <c r="B96" s="356"/>
      <c r="C96" s="357"/>
      <c r="D96" s="364" t="s">
        <v>1</v>
      </c>
      <c r="E96" s="365"/>
      <c r="F96" s="365"/>
      <c r="G96" s="366"/>
    </row>
    <row r="97" spans="1:7" ht="21" x14ac:dyDescent="0.4">
      <c r="A97" s="358"/>
      <c r="B97" s="359"/>
      <c r="C97" s="360"/>
      <c r="D97" s="3" t="s">
        <v>2</v>
      </c>
      <c r="E97" s="367" t="s">
        <v>944</v>
      </c>
      <c r="F97" s="368"/>
      <c r="G97" s="4"/>
    </row>
    <row r="98" spans="1:7" ht="21" x14ac:dyDescent="0.4">
      <c r="A98" s="358"/>
      <c r="B98" s="359"/>
      <c r="C98" s="360"/>
      <c r="D98" s="3" t="s">
        <v>4</v>
      </c>
      <c r="E98" s="369">
        <v>16</v>
      </c>
      <c r="F98" s="368"/>
      <c r="G98" s="4"/>
    </row>
    <row r="99" spans="1:7" ht="30" x14ac:dyDescent="0.3">
      <c r="A99" s="361"/>
      <c r="B99" s="362"/>
      <c r="C99" s="363"/>
      <c r="D99" s="6" t="s">
        <v>5</v>
      </c>
      <c r="E99" s="370" t="s">
        <v>949</v>
      </c>
      <c r="F99" s="370"/>
      <c r="G99" s="7"/>
    </row>
    <row r="100" spans="1:7" ht="20.399999999999999" x14ac:dyDescent="0.35">
      <c r="A100" s="8" t="s">
        <v>6</v>
      </c>
      <c r="B100" s="9" t="s">
        <v>663</v>
      </c>
      <c r="C100" s="10"/>
      <c r="D100" s="10"/>
      <c r="E100" s="346"/>
      <c r="F100" s="347"/>
      <c r="G100" s="348"/>
    </row>
    <row r="101" spans="1:7" ht="20.399999999999999" x14ac:dyDescent="0.35">
      <c r="A101" s="8" t="s">
        <v>7</v>
      </c>
      <c r="B101" s="12"/>
      <c r="C101" s="13"/>
      <c r="D101" s="13"/>
      <c r="E101" s="349"/>
      <c r="F101" s="350"/>
      <c r="G101" s="351"/>
    </row>
    <row r="102" spans="1:7" ht="20.399999999999999" x14ac:dyDescent="0.35">
      <c r="A102" s="8" t="s">
        <v>8</v>
      </c>
      <c r="B102" s="12" t="s">
        <v>29</v>
      </c>
      <c r="C102" s="13"/>
      <c r="D102" s="13"/>
      <c r="E102" s="352"/>
      <c r="F102" s="353"/>
      <c r="G102" s="354"/>
    </row>
    <row r="103" spans="1:7" ht="20.399999999999999" x14ac:dyDescent="0.35">
      <c r="A103" s="8" t="s">
        <v>9</v>
      </c>
      <c r="B103" s="12" t="s">
        <v>91</v>
      </c>
      <c r="C103" s="13"/>
      <c r="D103" s="13"/>
      <c r="E103" s="13"/>
      <c r="F103" s="13"/>
      <c r="G103" s="14"/>
    </row>
    <row r="104" spans="1:7" ht="15" x14ac:dyDescent="0.3">
      <c r="A104" s="57" t="s">
        <v>10</v>
      </c>
      <c r="B104" s="57" t="s">
        <v>11</v>
      </c>
      <c r="C104" s="57" t="s">
        <v>12</v>
      </c>
      <c r="D104" s="57" t="s">
        <v>13</v>
      </c>
      <c r="E104" s="57" t="s">
        <v>14</v>
      </c>
      <c r="F104" s="57" t="s">
        <v>15</v>
      </c>
      <c r="G104" s="57" t="s">
        <v>16</v>
      </c>
    </row>
    <row r="105" spans="1:7" ht="15.6" x14ac:dyDescent="0.3">
      <c r="A105" s="15">
        <v>6</v>
      </c>
      <c r="B105" s="16" t="s">
        <v>30</v>
      </c>
      <c r="C105" s="16" t="s">
        <v>367</v>
      </c>
      <c r="D105" s="123">
        <v>875515</v>
      </c>
      <c r="E105" s="18">
        <v>20.100000000000001</v>
      </c>
      <c r="F105" s="18">
        <f>A105*E105</f>
        <v>120.60000000000001</v>
      </c>
      <c r="G105" s="20"/>
    </row>
    <row r="106" spans="1:7" ht="15.6" x14ac:dyDescent="0.3">
      <c r="A106" s="21">
        <v>6</v>
      </c>
      <c r="B106" s="22" t="s">
        <v>30</v>
      </c>
      <c r="C106" s="22" t="s">
        <v>366</v>
      </c>
      <c r="D106" s="58">
        <v>875566</v>
      </c>
      <c r="E106" s="24">
        <v>60.94</v>
      </c>
      <c r="F106" s="24">
        <f t="shared" ref="F106:F119" si="3">A106*E106</f>
        <v>365.64</v>
      </c>
      <c r="G106" s="20"/>
    </row>
    <row r="107" spans="1:7" ht="31.2" x14ac:dyDescent="0.3">
      <c r="A107" s="21">
        <v>15</v>
      </c>
      <c r="B107" s="22" t="s">
        <v>30</v>
      </c>
      <c r="C107" s="22" t="s">
        <v>187</v>
      </c>
      <c r="D107" s="58">
        <v>165175</v>
      </c>
      <c r="E107" s="24">
        <v>36.85</v>
      </c>
      <c r="F107" s="24">
        <f t="shared" si="3"/>
        <v>552.75</v>
      </c>
      <c r="G107" s="20"/>
    </row>
    <row r="108" spans="1:7" ht="15.6" x14ac:dyDescent="0.3">
      <c r="A108" s="21">
        <v>5</v>
      </c>
      <c r="B108" s="59" t="s">
        <v>30</v>
      </c>
      <c r="C108" s="59" t="s">
        <v>93</v>
      </c>
      <c r="D108" s="58">
        <v>397509</v>
      </c>
      <c r="E108" s="24">
        <v>96.43</v>
      </c>
      <c r="F108" s="24">
        <f t="shared" si="3"/>
        <v>482.15000000000003</v>
      </c>
      <c r="G108" s="26"/>
    </row>
    <row r="109" spans="1:7" ht="15.6" x14ac:dyDescent="0.3">
      <c r="A109" s="21">
        <v>8</v>
      </c>
      <c r="B109" s="59" t="s">
        <v>506</v>
      </c>
      <c r="C109" s="59" t="s">
        <v>374</v>
      </c>
      <c r="D109" s="58">
        <v>133902</v>
      </c>
      <c r="E109" s="24">
        <v>46.19</v>
      </c>
      <c r="F109" s="24">
        <f t="shared" si="3"/>
        <v>369.52</v>
      </c>
      <c r="G109" s="26"/>
    </row>
    <row r="110" spans="1:7" ht="15.6" x14ac:dyDescent="0.3">
      <c r="A110" s="21"/>
      <c r="B110" s="59"/>
      <c r="C110" s="59"/>
      <c r="D110" s="58"/>
      <c r="E110" s="24"/>
      <c r="F110" s="24">
        <f t="shared" si="3"/>
        <v>0</v>
      </c>
      <c r="G110" s="26"/>
    </row>
    <row r="111" spans="1:7" ht="15.6" x14ac:dyDescent="0.3">
      <c r="A111" s="21"/>
      <c r="B111" s="59"/>
      <c r="C111" s="59"/>
      <c r="D111" s="58"/>
      <c r="E111" s="24"/>
      <c r="F111" s="24">
        <f t="shared" si="3"/>
        <v>0</v>
      </c>
      <c r="G111" s="26"/>
    </row>
    <row r="112" spans="1:7" ht="15.6" x14ac:dyDescent="0.3">
      <c r="A112" s="27"/>
      <c r="B112" s="59"/>
      <c r="C112" s="59"/>
      <c r="D112" s="58"/>
      <c r="E112" s="24"/>
      <c r="F112" s="24">
        <f t="shared" si="3"/>
        <v>0</v>
      </c>
      <c r="G112" s="26"/>
    </row>
    <row r="113" spans="1:7" ht="15.6" x14ac:dyDescent="0.3">
      <c r="A113" s="27"/>
      <c r="B113" s="59"/>
      <c r="C113" s="59"/>
      <c r="D113" s="65"/>
      <c r="E113" s="24"/>
      <c r="F113" s="24">
        <f t="shared" si="3"/>
        <v>0</v>
      </c>
      <c r="G113" s="26"/>
    </row>
    <row r="114" spans="1:7" ht="15.6" x14ac:dyDescent="0.3">
      <c r="A114" s="27"/>
      <c r="B114" s="22"/>
      <c r="C114" s="22"/>
      <c r="D114" s="23"/>
      <c r="E114" s="24"/>
      <c r="F114" s="24">
        <f t="shared" si="3"/>
        <v>0</v>
      </c>
      <c r="G114" s="26"/>
    </row>
    <row r="115" spans="1:7" ht="15.6" x14ac:dyDescent="0.3">
      <c r="A115" s="27"/>
      <c r="B115" s="22"/>
      <c r="C115" s="22"/>
      <c r="D115" s="23"/>
      <c r="E115" s="24"/>
      <c r="F115" s="24">
        <f t="shared" si="3"/>
        <v>0</v>
      </c>
      <c r="G115" s="26"/>
    </row>
    <row r="116" spans="1:7" ht="15.6" x14ac:dyDescent="0.3">
      <c r="A116" s="27"/>
      <c r="B116" s="22"/>
      <c r="C116" s="22"/>
      <c r="D116" s="23"/>
      <c r="E116" s="24"/>
      <c r="F116" s="24">
        <f t="shared" si="3"/>
        <v>0</v>
      </c>
      <c r="G116" s="26"/>
    </row>
    <row r="117" spans="1:7" ht="15.6" x14ac:dyDescent="0.3">
      <c r="A117" s="27"/>
      <c r="B117" s="22"/>
      <c r="C117" s="22"/>
      <c r="D117" s="23"/>
      <c r="E117" s="24"/>
      <c r="F117" s="24">
        <f t="shared" si="3"/>
        <v>0</v>
      </c>
      <c r="G117" s="26"/>
    </row>
    <row r="118" spans="1:7" ht="15.6" x14ac:dyDescent="0.3">
      <c r="A118" s="27"/>
      <c r="B118" s="22"/>
      <c r="C118" s="22"/>
      <c r="D118" s="23"/>
      <c r="E118" s="24"/>
      <c r="F118" s="24">
        <f t="shared" si="3"/>
        <v>0</v>
      </c>
      <c r="G118" s="26"/>
    </row>
    <row r="119" spans="1:7" ht="15.6" x14ac:dyDescent="0.3">
      <c r="A119" s="28"/>
      <c r="B119" s="29"/>
      <c r="C119" s="29"/>
      <c r="D119" s="30"/>
      <c r="E119" s="31"/>
      <c r="F119" s="31">
        <f t="shared" si="3"/>
        <v>0</v>
      </c>
      <c r="G119" s="33"/>
    </row>
    <row r="120" spans="1:7" ht="17.399999999999999" x14ac:dyDescent="0.3">
      <c r="A120" s="34"/>
      <c r="B120" s="35"/>
      <c r="C120" s="36" t="s">
        <v>17</v>
      </c>
      <c r="D120" s="36"/>
      <c r="E120" s="37"/>
      <c r="F120" s="38">
        <f>SUM(F105:F118)</f>
        <v>1890.66</v>
      </c>
      <c r="G120" s="39"/>
    </row>
    <row r="121" spans="1:7" ht="17.399999999999999" x14ac:dyDescent="0.3">
      <c r="A121" s="40"/>
      <c r="B121" s="41"/>
      <c r="C121" s="42" t="s">
        <v>18</v>
      </c>
      <c r="D121" s="42"/>
      <c r="E121" s="43"/>
      <c r="F121" s="44">
        <f>F120*0.16</f>
        <v>302.50560000000002</v>
      </c>
      <c r="G121" s="45"/>
    </row>
    <row r="122" spans="1:7" ht="17.399999999999999" x14ac:dyDescent="0.3">
      <c r="A122" s="40"/>
      <c r="B122" s="41"/>
      <c r="C122" s="46" t="s">
        <v>19</v>
      </c>
      <c r="D122" s="46"/>
      <c r="E122" s="47"/>
      <c r="F122" s="48">
        <f>F120+F121</f>
        <v>2193.1656000000003</v>
      </c>
      <c r="G122" s="49"/>
    </row>
    <row r="123" spans="1:7" ht="15.6" x14ac:dyDescent="0.3">
      <c r="A123" s="50" t="s">
        <v>20</v>
      </c>
      <c r="B123" s="51"/>
      <c r="C123" s="51" t="s">
        <v>21</v>
      </c>
      <c r="D123" s="51"/>
      <c r="E123" s="51" t="s">
        <v>22</v>
      </c>
      <c r="F123" s="51"/>
      <c r="G123" s="52"/>
    </row>
    <row r="124" spans="1:7" ht="15.6" x14ac:dyDescent="0.3">
      <c r="A124" s="63" t="s">
        <v>614</v>
      </c>
      <c r="B124" s="53"/>
      <c r="C124" s="53" t="s">
        <v>23</v>
      </c>
      <c r="D124" s="53"/>
      <c r="E124" s="53" t="s">
        <v>653</v>
      </c>
      <c r="F124" s="53"/>
      <c r="G124" s="54"/>
    </row>
    <row r="127" spans="1:7" ht="21" x14ac:dyDescent="0.4">
      <c r="A127" s="1"/>
      <c r="B127" s="355" t="s">
        <v>0</v>
      </c>
      <c r="C127" s="357"/>
      <c r="D127" s="388" t="s">
        <v>1</v>
      </c>
      <c r="E127" s="389"/>
      <c r="F127" s="389"/>
      <c r="G127" s="390"/>
    </row>
    <row r="128" spans="1:7" ht="21" x14ac:dyDescent="0.4">
      <c r="A128" s="2"/>
      <c r="B128" s="358"/>
      <c r="C128" s="360"/>
      <c r="D128" s="391" t="s">
        <v>2</v>
      </c>
      <c r="E128" s="392"/>
      <c r="F128" s="368" t="s">
        <v>944</v>
      </c>
      <c r="G128" s="393"/>
    </row>
    <row r="129" spans="1:7" ht="21" x14ac:dyDescent="0.4">
      <c r="A129" s="2"/>
      <c r="B129" s="358"/>
      <c r="C129" s="360"/>
      <c r="D129" s="424" t="s">
        <v>4</v>
      </c>
      <c r="E129" s="368"/>
      <c r="F129" s="154">
        <v>16</v>
      </c>
      <c r="G129" s="4"/>
    </row>
    <row r="130" spans="1:7" ht="21" x14ac:dyDescent="0.4">
      <c r="A130" s="5"/>
      <c r="B130" s="361"/>
      <c r="C130" s="363"/>
      <c r="D130" s="407" t="s">
        <v>5</v>
      </c>
      <c r="E130" s="408"/>
      <c r="F130" s="370" t="s">
        <v>950</v>
      </c>
      <c r="G130" s="409"/>
    </row>
    <row r="131" spans="1:7" ht="20.399999999999999" x14ac:dyDescent="0.35">
      <c r="A131" s="8" t="s">
        <v>6</v>
      </c>
      <c r="B131" s="9" t="s">
        <v>653</v>
      </c>
      <c r="C131" s="10"/>
      <c r="D131" s="10"/>
      <c r="E131" s="374"/>
      <c r="F131" s="374"/>
      <c r="G131" s="375"/>
    </row>
    <row r="132" spans="1:7" ht="20.399999999999999" x14ac:dyDescent="0.35">
      <c r="A132" s="8" t="s">
        <v>7</v>
      </c>
      <c r="B132" s="376" t="s">
        <v>98</v>
      </c>
      <c r="C132" s="377"/>
      <c r="D132" s="377"/>
      <c r="E132" s="377"/>
      <c r="F132" s="377"/>
      <c r="G132" s="378"/>
    </row>
    <row r="133" spans="1:7" ht="20.399999999999999" x14ac:dyDescent="0.35">
      <c r="A133" s="8" t="s">
        <v>8</v>
      </c>
      <c r="B133" s="376" t="s">
        <v>29</v>
      </c>
      <c r="C133" s="377"/>
      <c r="D133" s="377"/>
      <c r="E133" s="377"/>
      <c r="F133" s="377"/>
      <c r="G133" s="378"/>
    </row>
    <row r="134" spans="1:7" ht="20.399999999999999" x14ac:dyDescent="0.35">
      <c r="A134" s="8" t="s">
        <v>9</v>
      </c>
      <c r="B134" s="376" t="s">
        <v>854</v>
      </c>
      <c r="C134" s="377"/>
      <c r="D134" s="377"/>
      <c r="E134" s="377"/>
      <c r="F134" s="377"/>
      <c r="G134" s="378"/>
    </row>
    <row r="135" spans="1:7" ht="15" x14ac:dyDescent="0.3">
      <c r="A135" s="57" t="s">
        <v>10</v>
      </c>
      <c r="B135" s="57" t="s">
        <v>11</v>
      </c>
      <c r="C135" s="57" t="s">
        <v>12</v>
      </c>
      <c r="D135" s="57" t="s">
        <v>13</v>
      </c>
      <c r="E135" s="57" t="s">
        <v>14</v>
      </c>
      <c r="F135" s="57" t="s">
        <v>15</v>
      </c>
      <c r="G135" s="57" t="s">
        <v>16</v>
      </c>
    </row>
    <row r="136" spans="1:7" ht="15.6" x14ac:dyDescent="0.3">
      <c r="A136" s="15"/>
      <c r="B136" s="16"/>
      <c r="C136" s="16"/>
      <c r="D136" s="17"/>
      <c r="E136" s="18"/>
      <c r="F136" s="19">
        <f t="shared" ref="F136:F147" si="4">A136*E136</f>
        <v>0</v>
      </c>
      <c r="G136" s="20"/>
    </row>
    <row r="137" spans="1:7" ht="46.8" x14ac:dyDescent="0.3">
      <c r="A137" s="21">
        <v>26</v>
      </c>
      <c r="B137" s="22" t="s">
        <v>30</v>
      </c>
      <c r="C137" s="22" t="s">
        <v>858</v>
      </c>
      <c r="D137" s="23" t="s">
        <v>857</v>
      </c>
      <c r="E137" s="24">
        <v>231.42</v>
      </c>
      <c r="F137" s="25">
        <f t="shared" si="4"/>
        <v>6016.92</v>
      </c>
      <c r="G137" s="20"/>
    </row>
    <row r="138" spans="1:7" ht="15.6" x14ac:dyDescent="0.3">
      <c r="A138" s="21"/>
      <c r="B138" s="22"/>
      <c r="C138" s="22"/>
      <c r="D138" s="23"/>
      <c r="E138" s="24"/>
      <c r="F138" s="25">
        <f t="shared" si="4"/>
        <v>0</v>
      </c>
      <c r="G138" s="20"/>
    </row>
    <row r="139" spans="1:7" ht="15.6" x14ac:dyDescent="0.3">
      <c r="A139" s="21"/>
      <c r="B139" s="22"/>
      <c r="C139" s="22"/>
      <c r="D139" s="23"/>
      <c r="E139" s="24"/>
      <c r="F139" s="25">
        <f t="shared" si="4"/>
        <v>0</v>
      </c>
      <c r="G139" s="26"/>
    </row>
    <row r="140" spans="1:7" ht="15.6" x14ac:dyDescent="0.3">
      <c r="A140" s="27"/>
      <c r="B140" s="22"/>
      <c r="C140" s="22"/>
      <c r="D140" s="23"/>
      <c r="E140" s="24"/>
      <c r="F140" s="25">
        <f t="shared" si="4"/>
        <v>0</v>
      </c>
      <c r="G140" s="26"/>
    </row>
    <row r="141" spans="1:7" ht="15.6" x14ac:dyDescent="0.3">
      <c r="A141" s="27"/>
      <c r="B141" s="22"/>
      <c r="C141" s="22"/>
      <c r="D141" s="23"/>
      <c r="E141" s="24"/>
      <c r="F141" s="25">
        <f t="shared" si="4"/>
        <v>0</v>
      </c>
      <c r="G141" s="26"/>
    </row>
    <row r="142" spans="1:7" ht="15.6" x14ac:dyDescent="0.3">
      <c r="A142" s="27"/>
      <c r="B142" s="22"/>
      <c r="C142" s="22"/>
      <c r="D142" s="23"/>
      <c r="E142" s="24"/>
      <c r="F142" s="25">
        <f t="shared" si="4"/>
        <v>0</v>
      </c>
      <c r="G142" s="26"/>
    </row>
    <row r="143" spans="1:7" ht="15.6" x14ac:dyDescent="0.3">
      <c r="A143" s="27"/>
      <c r="B143" s="22"/>
      <c r="C143" s="22"/>
      <c r="D143" s="23"/>
      <c r="E143" s="24"/>
      <c r="F143" s="25">
        <f t="shared" si="4"/>
        <v>0</v>
      </c>
      <c r="G143" s="26"/>
    </row>
    <row r="144" spans="1:7" ht="15.6" x14ac:dyDescent="0.3">
      <c r="A144" s="27"/>
      <c r="B144" s="22"/>
      <c r="C144" s="22"/>
      <c r="D144" s="23"/>
      <c r="E144" s="24"/>
      <c r="F144" s="25">
        <f t="shared" si="4"/>
        <v>0</v>
      </c>
      <c r="G144" s="26"/>
    </row>
    <row r="145" spans="1:7" ht="15.6" x14ac:dyDescent="0.3">
      <c r="A145" s="27"/>
      <c r="B145" s="22"/>
      <c r="C145" s="22"/>
      <c r="D145" s="23"/>
      <c r="E145" s="24"/>
      <c r="F145" s="25">
        <f t="shared" si="4"/>
        <v>0</v>
      </c>
      <c r="G145" s="26"/>
    </row>
    <row r="146" spans="1:7" ht="15.6" x14ac:dyDescent="0.3">
      <c r="A146" s="27"/>
      <c r="B146" s="22"/>
      <c r="C146" s="22"/>
      <c r="D146" s="23"/>
      <c r="E146" s="24"/>
      <c r="F146" s="25">
        <f t="shared" si="4"/>
        <v>0</v>
      </c>
      <c r="G146" s="26"/>
    </row>
    <row r="147" spans="1:7" ht="15.6" x14ac:dyDescent="0.3">
      <c r="A147" s="28"/>
      <c r="B147" s="29"/>
      <c r="C147" s="29"/>
      <c r="D147" s="30"/>
      <c r="E147" s="31"/>
      <c r="F147" s="32">
        <f t="shared" si="4"/>
        <v>0</v>
      </c>
      <c r="G147" s="33"/>
    </row>
    <row r="148" spans="1:7" ht="17.399999999999999" x14ac:dyDescent="0.3">
      <c r="A148" s="34"/>
      <c r="B148" s="35"/>
      <c r="C148" s="406" t="s">
        <v>17</v>
      </c>
      <c r="D148" s="406"/>
      <c r="E148" s="37"/>
      <c r="F148" s="38">
        <f>SUM(F136:F146)</f>
        <v>6016.92</v>
      </c>
      <c r="G148" s="39"/>
    </row>
    <row r="149" spans="1:7" ht="17.399999999999999" x14ac:dyDescent="0.3">
      <c r="A149" s="40"/>
      <c r="B149" s="41"/>
      <c r="C149" s="398" t="s">
        <v>18</v>
      </c>
      <c r="D149" s="398"/>
      <c r="E149" s="43"/>
      <c r="F149" s="44">
        <f>F148*0.16</f>
        <v>962.70720000000006</v>
      </c>
      <c r="G149" s="45"/>
    </row>
    <row r="150" spans="1:7" ht="17.399999999999999" x14ac:dyDescent="0.3">
      <c r="A150" s="40"/>
      <c r="B150" s="41"/>
      <c r="C150" s="399" t="s">
        <v>19</v>
      </c>
      <c r="D150" s="399"/>
      <c r="E150" s="47"/>
      <c r="F150" s="48">
        <f>F148+F149</f>
        <v>6979.6271999999999</v>
      </c>
      <c r="G150" s="49"/>
    </row>
    <row r="151" spans="1:7" ht="15.6" x14ac:dyDescent="0.3">
      <c r="A151" s="400" t="s">
        <v>20</v>
      </c>
      <c r="B151" s="401"/>
      <c r="C151" s="51" t="s">
        <v>21</v>
      </c>
      <c r="D151" s="51"/>
      <c r="E151" s="401" t="s">
        <v>22</v>
      </c>
      <c r="F151" s="401"/>
      <c r="G151" s="402"/>
    </row>
    <row r="152" spans="1:7" ht="15.6" x14ac:dyDescent="0.3">
      <c r="A152" s="403" t="s">
        <v>614</v>
      </c>
      <c r="B152" s="404"/>
      <c r="C152" s="333" t="s">
        <v>23</v>
      </c>
      <c r="D152" s="53"/>
      <c r="E152" s="404" t="s">
        <v>653</v>
      </c>
      <c r="F152" s="404"/>
      <c r="G152" s="405"/>
    </row>
    <row r="153" spans="1:7" x14ac:dyDescent="0.3">
      <c r="A153" s="55"/>
      <c r="B153" s="55"/>
      <c r="C153" s="55"/>
      <c r="D153" s="55"/>
      <c r="E153" s="55"/>
      <c r="F153" s="55"/>
      <c r="G153" s="55"/>
    </row>
    <row r="155" spans="1:7" ht="21" x14ac:dyDescent="0.4">
      <c r="A155" s="1"/>
      <c r="B155" s="355" t="s">
        <v>0</v>
      </c>
      <c r="C155" s="357"/>
      <c r="D155" s="388" t="s">
        <v>1</v>
      </c>
      <c r="E155" s="389"/>
      <c r="F155" s="389"/>
      <c r="G155" s="390"/>
    </row>
    <row r="156" spans="1:7" ht="21" x14ac:dyDescent="0.4">
      <c r="A156" s="2"/>
      <c r="B156" s="358"/>
      <c r="C156" s="360"/>
      <c r="D156" s="391" t="s">
        <v>2</v>
      </c>
      <c r="E156" s="392"/>
      <c r="F156" s="368" t="s">
        <v>944</v>
      </c>
      <c r="G156" s="393"/>
    </row>
    <row r="157" spans="1:7" ht="21" x14ac:dyDescent="0.4">
      <c r="A157" s="2"/>
      <c r="B157" s="358"/>
      <c r="C157" s="360"/>
      <c r="D157" s="424" t="s">
        <v>4</v>
      </c>
      <c r="E157" s="368"/>
      <c r="F157" s="154">
        <v>16</v>
      </c>
      <c r="G157" s="4"/>
    </row>
    <row r="158" spans="1:7" ht="21" x14ac:dyDescent="0.4">
      <c r="A158" s="5"/>
      <c r="B158" s="361"/>
      <c r="C158" s="363"/>
      <c r="D158" s="407" t="s">
        <v>5</v>
      </c>
      <c r="E158" s="408"/>
      <c r="F158" s="370" t="s">
        <v>952</v>
      </c>
      <c r="G158" s="409"/>
    </row>
    <row r="159" spans="1:7" ht="20.399999999999999" x14ac:dyDescent="0.35">
      <c r="A159" s="8" t="s">
        <v>6</v>
      </c>
      <c r="B159" s="9" t="s">
        <v>653</v>
      </c>
      <c r="C159" s="10"/>
      <c r="D159" s="10"/>
      <c r="E159" s="374"/>
      <c r="F159" s="374"/>
      <c r="G159" s="375"/>
    </row>
    <row r="160" spans="1:7" ht="20.399999999999999" x14ac:dyDescent="0.35">
      <c r="A160" s="8" t="s">
        <v>7</v>
      </c>
      <c r="B160" s="376" t="s">
        <v>951</v>
      </c>
      <c r="C160" s="377"/>
      <c r="D160" s="377"/>
      <c r="E160" s="377"/>
      <c r="F160" s="377"/>
      <c r="G160" s="378"/>
    </row>
    <row r="161" spans="1:7" ht="20.399999999999999" x14ac:dyDescent="0.35">
      <c r="A161" s="8" t="s">
        <v>8</v>
      </c>
      <c r="B161" s="376" t="s">
        <v>29</v>
      </c>
      <c r="C161" s="377"/>
      <c r="D161" s="377"/>
      <c r="E161" s="377"/>
      <c r="F161" s="377"/>
      <c r="G161" s="378"/>
    </row>
    <row r="162" spans="1:7" ht="20.399999999999999" x14ac:dyDescent="0.35">
      <c r="A162" s="8" t="s">
        <v>9</v>
      </c>
      <c r="B162" s="376" t="s">
        <v>346</v>
      </c>
      <c r="C162" s="377"/>
      <c r="D162" s="377"/>
      <c r="E162" s="377"/>
      <c r="F162" s="377"/>
      <c r="G162" s="378"/>
    </row>
    <row r="163" spans="1:7" ht="15" x14ac:dyDescent="0.3">
      <c r="A163" s="57" t="s">
        <v>10</v>
      </c>
      <c r="B163" s="57" t="s">
        <v>11</v>
      </c>
      <c r="C163" s="57" t="s">
        <v>12</v>
      </c>
      <c r="D163" s="57" t="s">
        <v>13</v>
      </c>
      <c r="E163" s="57" t="s">
        <v>14</v>
      </c>
      <c r="F163" s="57" t="s">
        <v>15</v>
      </c>
      <c r="G163" s="57" t="s">
        <v>16</v>
      </c>
    </row>
    <row r="164" spans="1:7" ht="31.2" x14ac:dyDescent="0.3">
      <c r="A164" s="15">
        <v>6</v>
      </c>
      <c r="B164" s="16" t="s">
        <v>30</v>
      </c>
      <c r="C164" s="16" t="s">
        <v>953</v>
      </c>
      <c r="D164" s="17"/>
      <c r="E164" s="18">
        <v>257.12</v>
      </c>
      <c r="F164" s="19">
        <f t="shared" ref="F164:F175" si="5">A164*E164</f>
        <v>1542.72</v>
      </c>
      <c r="G164" s="20"/>
    </row>
    <row r="165" spans="1:7" ht="31.2" x14ac:dyDescent="0.3">
      <c r="A165" s="21">
        <v>72</v>
      </c>
      <c r="B165" s="22" t="s">
        <v>30</v>
      </c>
      <c r="C165" s="22" t="s">
        <v>954</v>
      </c>
      <c r="D165" s="23"/>
      <c r="E165" s="24">
        <v>58.2</v>
      </c>
      <c r="F165" s="25">
        <f t="shared" si="5"/>
        <v>4190.4000000000005</v>
      </c>
      <c r="G165" s="20"/>
    </row>
    <row r="166" spans="1:7" ht="31.2" x14ac:dyDescent="0.3">
      <c r="A166" s="21">
        <v>4</v>
      </c>
      <c r="B166" s="22"/>
      <c r="C166" s="22" t="s">
        <v>955</v>
      </c>
      <c r="D166" s="23"/>
      <c r="E166" s="24">
        <v>58.2</v>
      </c>
      <c r="F166" s="25">
        <f t="shared" si="5"/>
        <v>232.8</v>
      </c>
      <c r="G166" s="20"/>
    </row>
    <row r="167" spans="1:7" ht="15.6" x14ac:dyDescent="0.3">
      <c r="A167" s="21"/>
      <c r="B167" s="22"/>
      <c r="C167" s="22"/>
      <c r="D167" s="23"/>
      <c r="E167" s="24"/>
      <c r="F167" s="25">
        <f t="shared" si="5"/>
        <v>0</v>
      </c>
      <c r="G167" s="26"/>
    </row>
    <row r="168" spans="1:7" ht="15.6" x14ac:dyDescent="0.3">
      <c r="A168" s="27"/>
      <c r="B168" s="22"/>
      <c r="C168" s="22"/>
      <c r="D168" s="23"/>
      <c r="E168" s="24"/>
      <c r="F168" s="25">
        <f t="shared" si="5"/>
        <v>0</v>
      </c>
      <c r="G168" s="26"/>
    </row>
    <row r="169" spans="1:7" ht="15.6" x14ac:dyDescent="0.3">
      <c r="A169" s="27"/>
      <c r="B169" s="22"/>
      <c r="C169" s="22"/>
      <c r="D169" s="23"/>
      <c r="E169" s="24"/>
      <c r="F169" s="25">
        <f t="shared" si="5"/>
        <v>0</v>
      </c>
      <c r="G169" s="26"/>
    </row>
    <row r="170" spans="1:7" ht="15.6" x14ac:dyDescent="0.3">
      <c r="A170" s="27"/>
      <c r="B170" s="22"/>
      <c r="C170" s="22"/>
      <c r="D170" s="23"/>
      <c r="E170" s="24"/>
      <c r="F170" s="25">
        <f t="shared" si="5"/>
        <v>0</v>
      </c>
      <c r="G170" s="26"/>
    </row>
    <row r="171" spans="1:7" ht="15.6" x14ac:dyDescent="0.3">
      <c r="A171" s="27"/>
      <c r="B171" s="22"/>
      <c r="C171" s="22"/>
      <c r="D171" s="23"/>
      <c r="E171" s="24"/>
      <c r="F171" s="25">
        <f t="shared" si="5"/>
        <v>0</v>
      </c>
      <c r="G171" s="26"/>
    </row>
    <row r="172" spans="1:7" ht="15.6" x14ac:dyDescent="0.3">
      <c r="A172" s="27"/>
      <c r="B172" s="22"/>
      <c r="C172" s="22"/>
      <c r="D172" s="23"/>
      <c r="E172" s="24"/>
      <c r="F172" s="25">
        <f t="shared" si="5"/>
        <v>0</v>
      </c>
      <c r="G172" s="26"/>
    </row>
    <row r="173" spans="1:7" ht="15.6" x14ac:dyDescent="0.3">
      <c r="A173" s="27"/>
      <c r="B173" s="22"/>
      <c r="C173" s="22"/>
      <c r="D173" s="23"/>
      <c r="E173" s="24"/>
      <c r="F173" s="25">
        <f t="shared" si="5"/>
        <v>0</v>
      </c>
      <c r="G173" s="26"/>
    </row>
    <row r="174" spans="1:7" ht="15.6" x14ac:dyDescent="0.3">
      <c r="A174" s="27"/>
      <c r="B174" s="22"/>
      <c r="C174" s="22"/>
      <c r="D174" s="23"/>
      <c r="E174" s="24"/>
      <c r="F174" s="25">
        <f t="shared" si="5"/>
        <v>0</v>
      </c>
      <c r="G174" s="26"/>
    </row>
    <row r="175" spans="1:7" ht="15.6" x14ac:dyDescent="0.3">
      <c r="A175" s="28"/>
      <c r="B175" s="29"/>
      <c r="C175" s="29"/>
      <c r="D175" s="30"/>
      <c r="E175" s="31"/>
      <c r="F175" s="32">
        <f t="shared" si="5"/>
        <v>0</v>
      </c>
      <c r="G175" s="33"/>
    </row>
    <row r="176" spans="1:7" ht="17.399999999999999" x14ac:dyDescent="0.3">
      <c r="A176" s="34"/>
      <c r="B176" s="35"/>
      <c r="C176" s="406" t="s">
        <v>17</v>
      </c>
      <c r="D176" s="406"/>
      <c r="E176" s="37"/>
      <c r="F176" s="38">
        <f>SUM(F164:F174)</f>
        <v>5965.920000000001</v>
      </c>
      <c r="G176" s="39"/>
    </row>
    <row r="177" spans="1:7" ht="17.399999999999999" x14ac:dyDescent="0.3">
      <c r="A177" s="40"/>
      <c r="B177" s="41"/>
      <c r="C177" s="398" t="s">
        <v>18</v>
      </c>
      <c r="D177" s="398"/>
      <c r="E177" s="43"/>
      <c r="F177" s="44">
        <f>F176*0.16</f>
        <v>954.5472000000002</v>
      </c>
      <c r="G177" s="45"/>
    </row>
    <row r="178" spans="1:7" ht="17.399999999999999" x14ac:dyDescent="0.3">
      <c r="A178" s="40"/>
      <c r="B178" s="41"/>
      <c r="C178" s="399" t="s">
        <v>19</v>
      </c>
      <c r="D178" s="399"/>
      <c r="E178" s="47"/>
      <c r="F178" s="48">
        <f>F176+F177</f>
        <v>6920.467200000001</v>
      </c>
      <c r="G178" s="49"/>
    </row>
    <row r="179" spans="1:7" ht="15.6" x14ac:dyDescent="0.3">
      <c r="A179" s="400" t="s">
        <v>20</v>
      </c>
      <c r="B179" s="401"/>
      <c r="C179" s="51" t="s">
        <v>21</v>
      </c>
      <c r="D179" s="51"/>
      <c r="E179" s="401" t="s">
        <v>22</v>
      </c>
      <c r="F179" s="401"/>
      <c r="G179" s="402"/>
    </row>
    <row r="180" spans="1:7" ht="15.6" x14ac:dyDescent="0.3">
      <c r="A180" s="403" t="s">
        <v>614</v>
      </c>
      <c r="B180" s="404"/>
      <c r="C180" s="333" t="s">
        <v>23</v>
      </c>
      <c r="D180" s="53"/>
      <c r="E180" s="404" t="s">
        <v>653</v>
      </c>
      <c r="F180" s="404"/>
      <c r="G180" s="405"/>
    </row>
    <row r="181" spans="1:7" x14ac:dyDescent="0.3">
      <c r="A181" s="55"/>
      <c r="B181" s="55"/>
      <c r="C181" s="55"/>
      <c r="D181" s="55"/>
      <c r="E181" s="55"/>
      <c r="F181" s="55"/>
      <c r="G181" s="55"/>
    </row>
    <row r="183" spans="1:7" ht="21" x14ac:dyDescent="0.4">
      <c r="A183" s="1"/>
      <c r="B183" s="355" t="s">
        <v>0</v>
      </c>
      <c r="C183" s="357"/>
      <c r="D183" s="388" t="s">
        <v>1</v>
      </c>
      <c r="E183" s="389"/>
      <c r="F183" s="389"/>
      <c r="G183" s="390"/>
    </row>
    <row r="184" spans="1:7" ht="21" x14ac:dyDescent="0.4">
      <c r="A184" s="2"/>
      <c r="B184" s="358"/>
      <c r="C184" s="360"/>
      <c r="D184" s="391" t="s">
        <v>2</v>
      </c>
      <c r="E184" s="392"/>
      <c r="F184" s="368" t="s">
        <v>944</v>
      </c>
      <c r="G184" s="393"/>
    </row>
    <row r="185" spans="1:7" ht="21" x14ac:dyDescent="0.4">
      <c r="A185" s="2"/>
      <c r="B185" s="358"/>
      <c r="C185" s="360"/>
      <c r="D185" s="204" t="s">
        <v>419</v>
      </c>
      <c r="E185" s="205"/>
      <c r="F185" s="195">
        <v>16</v>
      </c>
      <c r="G185" s="4"/>
    </row>
    <row r="186" spans="1:7" ht="21" x14ac:dyDescent="0.4">
      <c r="A186" s="5"/>
      <c r="B186" s="361"/>
      <c r="C186" s="363"/>
      <c r="D186" s="407" t="s">
        <v>5</v>
      </c>
      <c r="E186" s="408"/>
      <c r="F186" s="370" t="s">
        <v>959</v>
      </c>
      <c r="G186" s="409"/>
    </row>
    <row r="187" spans="1:7" ht="20.399999999999999" x14ac:dyDescent="0.35">
      <c r="A187" s="8" t="s">
        <v>6</v>
      </c>
      <c r="B187" s="9" t="s">
        <v>663</v>
      </c>
      <c r="C187" s="10"/>
      <c r="D187" s="10"/>
      <c r="E187" s="374"/>
      <c r="F187" s="374"/>
      <c r="G187" s="375"/>
    </row>
    <row r="188" spans="1:7" ht="20.399999999999999" x14ac:dyDescent="0.35">
      <c r="A188" s="8" t="s">
        <v>7</v>
      </c>
      <c r="B188" s="376"/>
      <c r="C188" s="377"/>
      <c r="D188" s="377"/>
      <c r="E188" s="377"/>
      <c r="F188" s="377"/>
      <c r="G188" s="378"/>
    </row>
    <row r="189" spans="1:7" ht="20.399999999999999" x14ac:dyDescent="0.35">
      <c r="A189" s="8" t="s">
        <v>8</v>
      </c>
      <c r="B189" s="376" t="s">
        <v>956</v>
      </c>
      <c r="C189" s="377"/>
      <c r="D189" s="377"/>
      <c r="E189" s="377"/>
      <c r="F189" s="377"/>
      <c r="G189" s="378"/>
    </row>
    <row r="190" spans="1:7" ht="20.399999999999999" x14ac:dyDescent="0.35">
      <c r="A190" s="8" t="s">
        <v>9</v>
      </c>
      <c r="B190" s="376" t="s">
        <v>957</v>
      </c>
      <c r="C190" s="377"/>
      <c r="D190" s="377"/>
      <c r="E190" s="377"/>
      <c r="F190" s="377"/>
      <c r="G190" s="378"/>
    </row>
    <row r="191" spans="1:7" ht="15" x14ac:dyDescent="0.3">
      <c r="A191" s="57" t="s">
        <v>10</v>
      </c>
      <c r="B191" s="57" t="s">
        <v>11</v>
      </c>
      <c r="C191" s="57" t="s">
        <v>12</v>
      </c>
      <c r="D191" s="57" t="s">
        <v>13</v>
      </c>
      <c r="E191" s="57" t="s">
        <v>14</v>
      </c>
      <c r="F191" s="57" t="s">
        <v>15</v>
      </c>
      <c r="G191" s="57" t="s">
        <v>16</v>
      </c>
    </row>
    <row r="192" spans="1:7" ht="17.399999999999999" x14ac:dyDescent="0.3">
      <c r="A192" s="15"/>
      <c r="B192" s="110"/>
      <c r="C192" s="110"/>
      <c r="D192" s="111"/>
      <c r="E192" s="112"/>
      <c r="F192" s="113"/>
      <c r="G192" s="114"/>
    </row>
    <row r="193" spans="1:7" ht="17.399999999999999" x14ac:dyDescent="0.3">
      <c r="A193" s="21"/>
      <c r="B193" s="115"/>
      <c r="C193" s="115"/>
      <c r="D193" s="116"/>
      <c r="E193" s="117"/>
      <c r="F193" s="118"/>
      <c r="G193" s="26"/>
    </row>
    <row r="194" spans="1:7" ht="34.799999999999997" x14ac:dyDescent="0.3">
      <c r="A194" s="21">
        <v>20</v>
      </c>
      <c r="B194" s="115" t="s">
        <v>30</v>
      </c>
      <c r="C194" s="115" t="s">
        <v>860</v>
      </c>
      <c r="D194" s="116" t="s">
        <v>861</v>
      </c>
      <c r="E194" s="117">
        <v>37.17</v>
      </c>
      <c r="F194" s="118">
        <f>+A194*E194</f>
        <v>743.40000000000009</v>
      </c>
      <c r="G194" s="26"/>
    </row>
    <row r="195" spans="1:7" ht="17.399999999999999" x14ac:dyDescent="0.3">
      <c r="A195" s="21"/>
      <c r="B195" s="115"/>
      <c r="C195" s="115"/>
      <c r="D195" s="116"/>
      <c r="E195" s="117"/>
      <c r="F195" s="118">
        <f t="shared" ref="F195:F207" si="6">+A195*E195</f>
        <v>0</v>
      </c>
      <c r="G195" s="26"/>
    </row>
    <row r="196" spans="1:7" ht="17.399999999999999" x14ac:dyDescent="0.3">
      <c r="A196" s="27"/>
      <c r="B196" s="115"/>
      <c r="C196" s="115"/>
      <c r="D196" s="116"/>
      <c r="E196" s="117"/>
      <c r="F196" s="118">
        <f t="shared" si="6"/>
        <v>0</v>
      </c>
      <c r="G196" s="26"/>
    </row>
    <row r="197" spans="1:7" ht="17.399999999999999" x14ac:dyDescent="0.3">
      <c r="A197" s="27"/>
      <c r="B197" s="115"/>
      <c r="C197" s="115"/>
      <c r="D197" s="116"/>
      <c r="E197" s="117"/>
      <c r="F197" s="118">
        <f t="shared" si="6"/>
        <v>0</v>
      </c>
      <c r="G197" s="119"/>
    </row>
    <row r="198" spans="1:7" ht="17.399999999999999" x14ac:dyDescent="0.3">
      <c r="A198" s="27"/>
      <c r="B198" s="115"/>
      <c r="C198" s="115"/>
      <c r="D198" s="116"/>
      <c r="E198" s="117"/>
      <c r="F198" s="118">
        <f t="shared" si="6"/>
        <v>0</v>
      </c>
      <c r="G198" s="26"/>
    </row>
    <row r="199" spans="1:7" ht="17.399999999999999" x14ac:dyDescent="0.3">
      <c r="A199" s="27"/>
      <c r="B199" s="115"/>
      <c r="C199" s="115"/>
      <c r="D199" s="116"/>
      <c r="E199" s="117"/>
      <c r="F199" s="118">
        <f t="shared" si="6"/>
        <v>0</v>
      </c>
      <c r="G199" s="119"/>
    </row>
    <row r="200" spans="1:7" ht="17.399999999999999" x14ac:dyDescent="0.3">
      <c r="A200" s="27"/>
      <c r="B200" s="115"/>
      <c r="C200" s="115"/>
      <c r="D200" s="116"/>
      <c r="E200" s="117"/>
      <c r="F200" s="118">
        <f t="shared" si="6"/>
        <v>0</v>
      </c>
      <c r="G200" s="26"/>
    </row>
    <row r="201" spans="1:7" ht="17.399999999999999" x14ac:dyDescent="0.3">
      <c r="A201" s="27"/>
      <c r="B201" s="115"/>
      <c r="C201" s="115"/>
      <c r="D201" s="116"/>
      <c r="E201" s="117"/>
      <c r="F201" s="118">
        <f t="shared" si="6"/>
        <v>0</v>
      </c>
      <c r="G201" s="26"/>
    </row>
    <row r="202" spans="1:7" ht="17.399999999999999" x14ac:dyDescent="0.3">
      <c r="A202" s="27"/>
      <c r="B202" s="115"/>
      <c r="C202" s="115"/>
      <c r="D202" s="116"/>
      <c r="E202" s="117"/>
      <c r="F202" s="118">
        <f t="shared" si="6"/>
        <v>0</v>
      </c>
      <c r="G202" s="26"/>
    </row>
    <row r="203" spans="1:7" ht="17.399999999999999" x14ac:dyDescent="0.3">
      <c r="A203" s="27"/>
      <c r="B203" s="115"/>
      <c r="C203" s="115"/>
      <c r="D203" s="116"/>
      <c r="E203" s="117"/>
      <c r="F203" s="118">
        <f t="shared" si="6"/>
        <v>0</v>
      </c>
      <c r="G203" s="26"/>
    </row>
    <row r="204" spans="1:7" ht="17.399999999999999" x14ac:dyDescent="0.3">
      <c r="A204" s="27"/>
      <c r="B204" s="115"/>
      <c r="C204" s="115"/>
      <c r="D204" s="116"/>
      <c r="E204" s="117"/>
      <c r="F204" s="118">
        <f t="shared" si="6"/>
        <v>0</v>
      </c>
      <c r="G204" s="26"/>
    </row>
    <row r="205" spans="1:7" ht="17.399999999999999" x14ac:dyDescent="0.3">
      <c r="A205" s="27"/>
      <c r="B205" s="115"/>
      <c r="C205" s="115"/>
      <c r="D205" s="116"/>
      <c r="E205" s="117"/>
      <c r="F205" s="118">
        <f t="shared" si="6"/>
        <v>0</v>
      </c>
      <c r="G205" s="26"/>
    </row>
    <row r="206" spans="1:7" ht="17.399999999999999" x14ac:dyDescent="0.3">
      <c r="A206" s="27"/>
      <c r="B206" s="115"/>
      <c r="C206" s="115"/>
      <c r="D206" s="116"/>
      <c r="E206" s="117"/>
      <c r="F206" s="118">
        <f t="shared" si="6"/>
        <v>0</v>
      </c>
      <c r="G206" s="26"/>
    </row>
    <row r="207" spans="1:7" ht="17.399999999999999" x14ac:dyDescent="0.3">
      <c r="A207" s="28"/>
      <c r="B207" s="120"/>
      <c r="C207" s="120"/>
      <c r="D207" s="121"/>
      <c r="E207" s="122"/>
      <c r="F207" s="118">
        <f t="shared" si="6"/>
        <v>0</v>
      </c>
      <c r="G207" s="33"/>
    </row>
    <row r="208" spans="1:7" ht="17.399999999999999" x14ac:dyDescent="0.3">
      <c r="A208" s="34"/>
      <c r="B208" s="35"/>
      <c r="C208" s="406" t="s">
        <v>17</v>
      </c>
      <c r="D208" s="406"/>
      <c r="E208" s="37"/>
      <c r="F208" s="38">
        <f>SUM(F192:F207)</f>
        <v>743.40000000000009</v>
      </c>
      <c r="G208" s="39"/>
    </row>
    <row r="209" spans="1:7" ht="17.399999999999999" x14ac:dyDescent="0.3">
      <c r="A209" s="40"/>
      <c r="B209" s="41"/>
      <c r="C209" s="398" t="s">
        <v>18</v>
      </c>
      <c r="D209" s="398"/>
      <c r="E209" s="43"/>
      <c r="F209" s="44">
        <f>F208*0.16</f>
        <v>118.94400000000002</v>
      </c>
      <c r="G209" s="45"/>
    </row>
    <row r="210" spans="1:7" ht="17.399999999999999" x14ac:dyDescent="0.3">
      <c r="A210" s="40"/>
      <c r="B210" s="41"/>
      <c r="C210" s="399" t="s">
        <v>19</v>
      </c>
      <c r="D210" s="399"/>
      <c r="E210" s="47"/>
      <c r="F210" s="48">
        <f>F208+F209</f>
        <v>862.34400000000005</v>
      </c>
      <c r="G210" s="49"/>
    </row>
    <row r="211" spans="1:7" ht="15.6" x14ac:dyDescent="0.3">
      <c r="A211" s="400" t="s">
        <v>20</v>
      </c>
      <c r="B211" s="401"/>
      <c r="C211" s="51" t="s">
        <v>21</v>
      </c>
      <c r="D211" s="51"/>
      <c r="E211" s="401" t="s">
        <v>22</v>
      </c>
      <c r="F211" s="401"/>
      <c r="G211" s="402"/>
    </row>
    <row r="212" spans="1:7" ht="15.6" x14ac:dyDescent="0.3">
      <c r="A212" s="403" t="s">
        <v>614</v>
      </c>
      <c r="B212" s="404"/>
      <c r="C212" s="333" t="s">
        <v>23</v>
      </c>
      <c r="D212" s="53"/>
      <c r="E212" s="404" t="s">
        <v>653</v>
      </c>
      <c r="F212" s="404"/>
      <c r="G212" s="405"/>
    </row>
    <row r="215" spans="1:7" ht="21" x14ac:dyDescent="0.4">
      <c r="A215" s="1"/>
      <c r="B215" s="382" t="s">
        <v>0</v>
      </c>
      <c r="C215" s="383"/>
      <c r="D215" s="388" t="s">
        <v>1</v>
      </c>
      <c r="E215" s="389"/>
      <c r="F215" s="389"/>
      <c r="G215" s="390"/>
    </row>
    <row r="216" spans="1:7" ht="21" x14ac:dyDescent="0.4">
      <c r="A216" s="2"/>
      <c r="B216" s="384"/>
      <c r="C216" s="385"/>
      <c r="D216" s="391" t="s">
        <v>2</v>
      </c>
      <c r="E216" s="392"/>
      <c r="F216" s="368" t="s">
        <v>944</v>
      </c>
      <c r="G216" s="393"/>
    </row>
    <row r="217" spans="1:7" ht="21" x14ac:dyDescent="0.4">
      <c r="A217" s="2"/>
      <c r="B217" s="384"/>
      <c r="C217" s="385"/>
      <c r="D217" s="204" t="s">
        <v>419</v>
      </c>
      <c r="E217" s="205"/>
      <c r="F217" s="195">
        <v>16</v>
      </c>
      <c r="G217" s="4"/>
    </row>
    <row r="218" spans="1:7" ht="21" x14ac:dyDescent="0.4">
      <c r="A218" s="5"/>
      <c r="B218" s="386"/>
      <c r="C218" s="387"/>
      <c r="D218" s="407" t="s">
        <v>5</v>
      </c>
      <c r="E218" s="408"/>
      <c r="F218" s="370" t="s">
        <v>960</v>
      </c>
      <c r="G218" s="409"/>
    </row>
    <row r="219" spans="1:7" ht="20.399999999999999" x14ac:dyDescent="0.35">
      <c r="A219" s="8" t="s">
        <v>6</v>
      </c>
      <c r="B219" s="9" t="s">
        <v>663</v>
      </c>
      <c r="C219" s="10"/>
      <c r="D219" s="10"/>
      <c r="E219" s="374" t="s">
        <v>495</v>
      </c>
      <c r="F219" s="374"/>
      <c r="G219" s="375"/>
    </row>
    <row r="220" spans="1:7" ht="20.399999999999999" x14ac:dyDescent="0.35">
      <c r="A220" s="8" t="s">
        <v>7</v>
      </c>
      <c r="B220" s="376" t="s">
        <v>864</v>
      </c>
      <c r="C220" s="377"/>
      <c r="D220" s="377"/>
      <c r="E220" s="377"/>
      <c r="F220" s="377"/>
      <c r="G220" s="378"/>
    </row>
    <row r="221" spans="1:7" ht="20.399999999999999" x14ac:dyDescent="0.35">
      <c r="A221" s="8" t="s">
        <v>8</v>
      </c>
      <c r="B221" s="376" t="s">
        <v>958</v>
      </c>
      <c r="C221" s="377"/>
      <c r="D221" s="377"/>
      <c r="E221" s="377"/>
      <c r="F221" s="377"/>
      <c r="G221" s="378"/>
    </row>
    <row r="222" spans="1:7" ht="20.399999999999999" x14ac:dyDescent="0.35">
      <c r="A222" s="8" t="s">
        <v>9</v>
      </c>
      <c r="B222" s="376" t="s">
        <v>326</v>
      </c>
      <c r="C222" s="377"/>
      <c r="D222" s="377"/>
      <c r="E222" s="377"/>
      <c r="F222" s="377"/>
      <c r="G222" s="378"/>
    </row>
    <row r="223" spans="1:7" ht="15" x14ac:dyDescent="0.3">
      <c r="A223" s="57" t="s">
        <v>10</v>
      </c>
      <c r="B223" s="57" t="s">
        <v>11</v>
      </c>
      <c r="C223" s="57" t="s">
        <v>12</v>
      </c>
      <c r="D223" s="57" t="s">
        <v>13</v>
      </c>
      <c r="E223" s="57" t="s">
        <v>14</v>
      </c>
      <c r="F223" s="57" t="s">
        <v>15</v>
      </c>
      <c r="G223" s="57" t="s">
        <v>16</v>
      </c>
    </row>
    <row r="224" spans="1:7" ht="31.2" x14ac:dyDescent="0.3">
      <c r="A224" s="60">
        <v>7</v>
      </c>
      <c r="B224" s="60" t="s">
        <v>30</v>
      </c>
      <c r="C224" s="60" t="s">
        <v>865</v>
      </c>
      <c r="D224" s="123"/>
      <c r="E224" s="18">
        <v>1586.55</v>
      </c>
      <c r="F224" s="225">
        <f t="shared" ref="F224:F237" si="7">A224*E224</f>
        <v>11105.85</v>
      </c>
      <c r="G224" s="114"/>
    </row>
    <row r="225" spans="1:7" ht="15.6" x14ac:dyDescent="0.3">
      <c r="A225" s="61"/>
      <c r="B225" s="61"/>
      <c r="C225" s="61"/>
      <c r="D225" s="58"/>
      <c r="E225" s="24"/>
      <c r="F225" s="226">
        <f t="shared" si="7"/>
        <v>0</v>
      </c>
      <c r="G225" s="26"/>
    </row>
    <row r="226" spans="1:7" ht="15.6" x14ac:dyDescent="0.3">
      <c r="A226" s="61"/>
      <c r="B226" s="61"/>
      <c r="C226" s="61"/>
      <c r="D226" s="58"/>
      <c r="E226" s="24"/>
      <c r="F226" s="226">
        <f t="shared" si="7"/>
        <v>0</v>
      </c>
      <c r="G226" s="26"/>
    </row>
    <row r="227" spans="1:7" ht="15.6" x14ac:dyDescent="0.3">
      <c r="A227" s="61"/>
      <c r="B227" s="61"/>
      <c r="C227" s="61"/>
      <c r="D227" s="58"/>
      <c r="E227" s="24"/>
      <c r="F227" s="226">
        <f t="shared" si="7"/>
        <v>0</v>
      </c>
      <c r="G227" s="26"/>
    </row>
    <row r="228" spans="1:7" ht="15.6" x14ac:dyDescent="0.3">
      <c r="A228" s="61"/>
      <c r="B228" s="61"/>
      <c r="C228" s="61"/>
      <c r="D228" s="58"/>
      <c r="E228" s="24"/>
      <c r="F228" s="226">
        <f t="shared" si="7"/>
        <v>0</v>
      </c>
      <c r="G228" s="26"/>
    </row>
    <row r="229" spans="1:7" ht="15.6" x14ac:dyDescent="0.3">
      <c r="A229" s="61"/>
      <c r="B229" s="61"/>
      <c r="C229" s="61"/>
      <c r="D229" s="58"/>
      <c r="E229" s="24"/>
      <c r="F229" s="226">
        <f t="shared" si="7"/>
        <v>0</v>
      </c>
      <c r="G229" s="26"/>
    </row>
    <row r="230" spans="1:7" ht="15.6" x14ac:dyDescent="0.3">
      <c r="A230" s="61"/>
      <c r="B230" s="61"/>
      <c r="C230" s="61"/>
      <c r="D230" s="58"/>
      <c r="E230" s="24"/>
      <c r="F230" s="226">
        <f t="shared" si="7"/>
        <v>0</v>
      </c>
      <c r="G230" s="26"/>
    </row>
    <row r="231" spans="1:7" ht="15.6" x14ac:dyDescent="0.3">
      <c r="A231" s="61"/>
      <c r="B231" s="61"/>
      <c r="C231" s="61"/>
      <c r="D231" s="58"/>
      <c r="E231" s="24"/>
      <c r="F231" s="226">
        <f t="shared" si="7"/>
        <v>0</v>
      </c>
      <c r="G231" s="26"/>
    </row>
    <row r="232" spans="1:7" ht="15.6" x14ac:dyDescent="0.3">
      <c r="A232" s="20"/>
      <c r="B232" s="20"/>
      <c r="C232" s="20"/>
      <c r="D232" s="182"/>
      <c r="E232" s="24"/>
      <c r="F232" s="226">
        <f t="shared" si="7"/>
        <v>0</v>
      </c>
      <c r="G232" s="26"/>
    </row>
    <row r="233" spans="1:7" ht="15.6" x14ac:dyDescent="0.3">
      <c r="A233" s="20"/>
      <c r="B233" s="20"/>
      <c r="C233" s="20"/>
      <c r="D233" s="182"/>
      <c r="E233" s="24"/>
      <c r="F233" s="226">
        <f t="shared" si="7"/>
        <v>0</v>
      </c>
      <c r="G233" s="26"/>
    </row>
    <row r="234" spans="1:7" ht="15.6" x14ac:dyDescent="0.3">
      <c r="A234" s="20"/>
      <c r="B234" s="20"/>
      <c r="C234" s="20"/>
      <c r="D234" s="26"/>
      <c r="E234" s="24"/>
      <c r="F234" s="226">
        <f t="shared" si="7"/>
        <v>0</v>
      </c>
      <c r="G234" s="26"/>
    </row>
    <row r="235" spans="1:7" ht="15.6" x14ac:dyDescent="0.3">
      <c r="A235" s="20"/>
      <c r="B235" s="20"/>
      <c r="C235" s="20"/>
      <c r="D235" s="26"/>
      <c r="E235" s="227"/>
      <c r="F235" s="226">
        <f t="shared" si="7"/>
        <v>0</v>
      </c>
      <c r="G235" s="26"/>
    </row>
    <row r="236" spans="1:7" ht="15.6" x14ac:dyDescent="0.3">
      <c r="A236" s="20"/>
      <c r="B236" s="20"/>
      <c r="C236" s="20"/>
      <c r="D236" s="26"/>
      <c r="E236" s="227"/>
      <c r="F236" s="226">
        <f t="shared" si="7"/>
        <v>0</v>
      </c>
      <c r="G236" s="26"/>
    </row>
    <row r="237" spans="1:7" ht="15.6" x14ac:dyDescent="0.3">
      <c r="A237" s="207"/>
      <c r="B237" s="207"/>
      <c r="C237" s="207"/>
      <c r="D237" s="33"/>
      <c r="E237" s="228"/>
      <c r="F237" s="229">
        <f t="shared" si="7"/>
        <v>0</v>
      </c>
      <c r="G237" s="33"/>
    </row>
    <row r="238" spans="1:7" ht="17.399999999999999" x14ac:dyDescent="0.3">
      <c r="A238" s="34"/>
      <c r="B238" s="35"/>
      <c r="C238" s="406" t="s">
        <v>17</v>
      </c>
      <c r="D238" s="406"/>
      <c r="E238" s="37"/>
      <c r="F238" s="38">
        <f>SUM(F224:F236)</f>
        <v>11105.85</v>
      </c>
      <c r="G238" s="39"/>
    </row>
    <row r="239" spans="1:7" ht="17.399999999999999" x14ac:dyDescent="0.3">
      <c r="A239" s="40"/>
      <c r="B239" s="41"/>
      <c r="C239" s="398" t="s">
        <v>18</v>
      </c>
      <c r="D239" s="398"/>
      <c r="E239" s="43"/>
      <c r="F239" s="44">
        <f>F238*0.16</f>
        <v>1776.9360000000001</v>
      </c>
      <c r="G239" s="45"/>
    </row>
    <row r="240" spans="1:7" ht="17.399999999999999" x14ac:dyDescent="0.3">
      <c r="A240" s="40"/>
      <c r="B240" s="41"/>
      <c r="C240" s="399" t="s">
        <v>19</v>
      </c>
      <c r="D240" s="399"/>
      <c r="E240" s="47"/>
      <c r="F240" s="48">
        <f>F238+F239</f>
        <v>12882.786</v>
      </c>
      <c r="G240" s="49"/>
    </row>
    <row r="241" spans="1:7" ht="15.6" x14ac:dyDescent="0.3">
      <c r="A241" s="400" t="s">
        <v>20</v>
      </c>
      <c r="B241" s="401"/>
      <c r="C241" s="51" t="s">
        <v>21</v>
      </c>
      <c r="D241" s="51"/>
      <c r="E241" s="401" t="s">
        <v>22</v>
      </c>
      <c r="F241" s="401"/>
      <c r="G241" s="402"/>
    </row>
    <row r="242" spans="1:7" ht="15.6" x14ac:dyDescent="0.3">
      <c r="A242" s="403" t="s">
        <v>614</v>
      </c>
      <c r="B242" s="404"/>
      <c r="C242" s="333" t="s">
        <v>23</v>
      </c>
      <c r="D242" s="53"/>
      <c r="E242" s="404" t="s">
        <v>653</v>
      </c>
      <c r="F242" s="404"/>
      <c r="G242" s="405"/>
    </row>
    <row r="243" spans="1:7" x14ac:dyDescent="0.3">
      <c r="A243" s="55"/>
      <c r="B243" s="55"/>
      <c r="C243" s="55"/>
      <c r="D243" s="55"/>
      <c r="E243" s="55"/>
      <c r="F243" s="55"/>
      <c r="G243" s="55"/>
    </row>
    <row r="245" spans="1:7" ht="21" x14ac:dyDescent="0.4">
      <c r="A245" s="1"/>
      <c r="B245" s="382" t="s">
        <v>0</v>
      </c>
      <c r="C245" s="383"/>
      <c r="D245" s="388" t="s">
        <v>1</v>
      </c>
      <c r="E245" s="389"/>
      <c r="F245" s="389"/>
      <c r="G245" s="390"/>
    </row>
    <row r="246" spans="1:7" ht="21" x14ac:dyDescent="0.4">
      <c r="A246" s="2"/>
      <c r="B246" s="384"/>
      <c r="C246" s="385"/>
      <c r="D246" s="391" t="s">
        <v>2</v>
      </c>
      <c r="E246" s="392"/>
      <c r="F246" s="368" t="s">
        <v>971</v>
      </c>
      <c r="G246" s="393"/>
    </row>
    <row r="247" spans="1:7" ht="21" x14ac:dyDescent="0.4">
      <c r="A247" s="2"/>
      <c r="B247" s="384"/>
      <c r="C247" s="385"/>
      <c r="D247" s="204" t="s">
        <v>419</v>
      </c>
      <c r="E247" s="205"/>
      <c r="F247" s="195">
        <v>16</v>
      </c>
      <c r="G247" s="4"/>
    </row>
    <row r="248" spans="1:7" ht="21" x14ac:dyDescent="0.4">
      <c r="A248" s="5"/>
      <c r="B248" s="386"/>
      <c r="C248" s="387"/>
      <c r="D248" s="394" t="s">
        <v>5</v>
      </c>
      <c r="E248" s="395"/>
      <c r="F248" s="396" t="s">
        <v>961</v>
      </c>
      <c r="G248" s="397"/>
    </row>
    <row r="249" spans="1:7" ht="20.399999999999999" x14ac:dyDescent="0.35">
      <c r="A249" s="8" t="s">
        <v>6</v>
      </c>
      <c r="B249" s="9" t="s">
        <v>921</v>
      </c>
      <c r="C249" s="10"/>
      <c r="D249" s="10"/>
      <c r="E249" s="374" t="s">
        <v>495</v>
      </c>
      <c r="F249" s="374"/>
      <c r="G249" s="375"/>
    </row>
    <row r="250" spans="1:7" ht="20.399999999999999" x14ac:dyDescent="0.35">
      <c r="A250" s="8" t="s">
        <v>7</v>
      </c>
      <c r="B250" s="376" t="s">
        <v>964</v>
      </c>
      <c r="C250" s="377"/>
      <c r="D250" s="377"/>
      <c r="E250" s="377"/>
      <c r="F250" s="377"/>
      <c r="G250" s="378"/>
    </row>
    <row r="251" spans="1:7" ht="20.399999999999999" x14ac:dyDescent="0.35">
      <c r="A251" s="8" t="s">
        <v>8</v>
      </c>
      <c r="B251" s="376" t="s">
        <v>972</v>
      </c>
      <c r="C251" s="377"/>
      <c r="D251" s="377"/>
      <c r="E251" s="377"/>
      <c r="F251" s="377"/>
      <c r="G251" s="378"/>
    </row>
    <row r="252" spans="1:7" ht="20.399999999999999" x14ac:dyDescent="0.35">
      <c r="A252" s="8" t="s">
        <v>9</v>
      </c>
      <c r="B252" s="376" t="s">
        <v>83</v>
      </c>
      <c r="C252" s="377"/>
      <c r="D252" s="377"/>
      <c r="E252" s="377"/>
      <c r="F252" s="377"/>
      <c r="G252" s="378"/>
    </row>
    <row r="253" spans="1:7" ht="15" x14ac:dyDescent="0.3">
      <c r="A253" s="57" t="s">
        <v>10</v>
      </c>
      <c r="B253" s="57" t="s">
        <v>11</v>
      </c>
      <c r="C253" s="57" t="s">
        <v>12</v>
      </c>
      <c r="D253" s="57" t="s">
        <v>13</v>
      </c>
      <c r="E253" s="57" t="s">
        <v>14</v>
      </c>
      <c r="F253" s="57" t="s">
        <v>15</v>
      </c>
      <c r="G253" s="57" t="s">
        <v>16</v>
      </c>
    </row>
    <row r="254" spans="1:7" ht="15.6" x14ac:dyDescent="0.3">
      <c r="A254" s="20">
        <v>200</v>
      </c>
      <c r="B254" s="20" t="s">
        <v>197</v>
      </c>
      <c r="C254" s="241" t="s">
        <v>962</v>
      </c>
      <c r="D254" s="61"/>
      <c r="E254" s="167">
        <v>21.07</v>
      </c>
      <c r="F254" s="167">
        <f t="shared" ref="F254:F266" si="8">A254*E254</f>
        <v>4214</v>
      </c>
      <c r="G254" s="26"/>
    </row>
    <row r="255" spans="1:7" ht="15.6" x14ac:dyDescent="0.3">
      <c r="A255" s="20">
        <v>100</v>
      </c>
      <c r="B255" s="20" t="s">
        <v>197</v>
      </c>
      <c r="C255" s="241" t="s">
        <v>963</v>
      </c>
      <c r="D255" s="61"/>
      <c r="E255" s="167">
        <v>13.12</v>
      </c>
      <c r="F255" s="167">
        <f t="shared" si="8"/>
        <v>1312</v>
      </c>
      <c r="G255" s="26"/>
    </row>
    <row r="256" spans="1:7" ht="41.4" x14ac:dyDescent="0.3">
      <c r="A256" s="20">
        <v>26</v>
      </c>
      <c r="B256" s="20" t="s">
        <v>30</v>
      </c>
      <c r="C256" s="313" t="s">
        <v>965</v>
      </c>
      <c r="D256" s="20" t="s">
        <v>966</v>
      </c>
      <c r="E256" s="167">
        <v>192.6</v>
      </c>
      <c r="F256" s="167">
        <f t="shared" si="8"/>
        <v>5007.5999999999995</v>
      </c>
      <c r="G256" s="26"/>
    </row>
    <row r="257" spans="1:7" ht="41.4" x14ac:dyDescent="0.3">
      <c r="A257" s="20">
        <v>10</v>
      </c>
      <c r="B257" s="20" t="s">
        <v>30</v>
      </c>
      <c r="C257" s="313" t="s">
        <v>967</v>
      </c>
      <c r="D257" s="20" t="s">
        <v>968</v>
      </c>
      <c r="E257" s="167">
        <v>198.5</v>
      </c>
      <c r="F257" s="167">
        <f t="shared" si="8"/>
        <v>1985</v>
      </c>
      <c r="G257" s="26"/>
    </row>
    <row r="258" spans="1:7" x14ac:dyDescent="0.3">
      <c r="A258" s="20">
        <v>3</v>
      </c>
      <c r="B258" s="20" t="s">
        <v>30</v>
      </c>
      <c r="C258" s="241" t="s">
        <v>969</v>
      </c>
      <c r="D258" s="20" t="s">
        <v>970</v>
      </c>
      <c r="E258" s="167">
        <v>623.21</v>
      </c>
      <c r="F258" s="167">
        <f t="shared" si="8"/>
        <v>1869.63</v>
      </c>
      <c r="G258" s="26"/>
    </row>
    <row r="259" spans="1:7" x14ac:dyDescent="0.3">
      <c r="A259" s="20"/>
      <c r="B259" s="20"/>
      <c r="C259" s="241"/>
      <c r="D259" s="20"/>
      <c r="E259" s="167"/>
      <c r="F259" s="167">
        <f t="shared" si="8"/>
        <v>0</v>
      </c>
      <c r="G259" s="26"/>
    </row>
    <row r="260" spans="1:7" x14ac:dyDescent="0.3">
      <c r="A260" s="20"/>
      <c r="B260" s="20"/>
      <c r="C260" s="241"/>
      <c r="D260" s="20"/>
      <c r="E260" s="167"/>
      <c r="F260" s="167">
        <f t="shared" si="8"/>
        <v>0</v>
      </c>
      <c r="G260" s="26"/>
    </row>
    <row r="261" spans="1:7" x14ac:dyDescent="0.3">
      <c r="A261" s="20"/>
      <c r="B261" s="20"/>
      <c r="C261" s="241"/>
      <c r="D261" s="26"/>
      <c r="E261" s="167"/>
      <c r="F261" s="167">
        <f t="shared" si="8"/>
        <v>0</v>
      </c>
      <c r="G261" s="26"/>
    </row>
    <row r="262" spans="1:7" x14ac:dyDescent="0.3">
      <c r="A262" s="20"/>
      <c r="B262" s="20"/>
      <c r="C262" s="241"/>
      <c r="D262" s="26"/>
      <c r="E262" s="167"/>
      <c r="F262" s="167">
        <f t="shared" si="8"/>
        <v>0</v>
      </c>
      <c r="G262" s="26"/>
    </row>
    <row r="263" spans="1:7" x14ac:dyDescent="0.3">
      <c r="A263" s="20"/>
      <c r="B263" s="20"/>
      <c r="C263" s="241"/>
      <c r="D263" s="26"/>
      <c r="E263" s="167"/>
      <c r="F263" s="167">
        <f t="shared" si="8"/>
        <v>0</v>
      </c>
      <c r="G263" s="26"/>
    </row>
    <row r="264" spans="1:7" x14ac:dyDescent="0.3">
      <c r="A264" s="20"/>
      <c r="B264" s="20"/>
      <c r="C264" s="142"/>
      <c r="D264" s="26"/>
      <c r="E264" s="167"/>
      <c r="F264" s="167">
        <f t="shared" si="8"/>
        <v>0</v>
      </c>
      <c r="G264" s="26"/>
    </row>
    <row r="265" spans="1:7" x14ac:dyDescent="0.3">
      <c r="A265" s="20"/>
      <c r="B265" s="20"/>
      <c r="C265" s="20"/>
      <c r="D265" s="26"/>
      <c r="E265" s="167"/>
      <c r="F265" s="167">
        <f t="shared" si="8"/>
        <v>0</v>
      </c>
      <c r="G265" s="26"/>
    </row>
    <row r="266" spans="1:7" x14ac:dyDescent="0.3">
      <c r="A266" s="207"/>
      <c r="B266" s="207"/>
      <c r="C266" s="207"/>
      <c r="D266" s="33"/>
      <c r="E266" s="173"/>
      <c r="F266" s="173">
        <f t="shared" si="8"/>
        <v>0</v>
      </c>
      <c r="G266" s="33"/>
    </row>
    <row r="267" spans="1:7" ht="15.6" x14ac:dyDescent="0.3">
      <c r="A267" s="174"/>
      <c r="B267" s="175"/>
      <c r="C267" s="208" t="s">
        <v>17</v>
      </c>
      <c r="D267" s="35"/>
      <c r="E267" s="209"/>
      <c r="F267" s="209">
        <f>SUM(F254:F265)</f>
        <v>14388.23</v>
      </c>
      <c r="G267" s="178"/>
    </row>
    <row r="268" spans="1:7" ht="15.6" x14ac:dyDescent="0.3">
      <c r="A268" s="179"/>
      <c r="B268" s="55"/>
      <c r="C268" s="210" t="s">
        <v>18</v>
      </c>
      <c r="D268" s="41"/>
      <c r="E268" s="211"/>
      <c r="F268" s="211">
        <f>F267*0.16</f>
        <v>2302.1167999999998</v>
      </c>
      <c r="G268" s="182"/>
    </row>
    <row r="269" spans="1:7" ht="15.6" x14ac:dyDescent="0.3">
      <c r="A269" s="179"/>
      <c r="B269" s="55"/>
      <c r="C269" s="212" t="s">
        <v>19</v>
      </c>
      <c r="D269" s="213"/>
      <c r="E269" s="214"/>
      <c r="F269" s="214">
        <f>F267+F268</f>
        <v>16690.346799999999</v>
      </c>
      <c r="G269" s="187"/>
    </row>
    <row r="270" spans="1:7" x14ac:dyDescent="0.3">
      <c r="A270" s="379" t="s">
        <v>20</v>
      </c>
      <c r="B270" s="380"/>
      <c r="C270" s="190" t="s">
        <v>21</v>
      </c>
      <c r="D270" s="190"/>
      <c r="E270" s="380" t="s">
        <v>22</v>
      </c>
      <c r="F270" s="380"/>
      <c r="G270" s="381"/>
    </row>
    <row r="271" spans="1:7" x14ac:dyDescent="0.3">
      <c r="A271" s="371" t="s">
        <v>614</v>
      </c>
      <c r="B271" s="372"/>
      <c r="C271" s="193" t="s">
        <v>23</v>
      </c>
      <c r="D271" s="193"/>
      <c r="E271" s="372" t="s">
        <v>921</v>
      </c>
      <c r="F271" s="372"/>
      <c r="G271" s="373"/>
    </row>
    <row r="272" spans="1:7" x14ac:dyDescent="0.3">
      <c r="A272" s="55"/>
      <c r="B272" s="55"/>
      <c r="C272" s="55"/>
      <c r="D272" s="55"/>
      <c r="E272" s="55"/>
      <c r="F272" s="55"/>
      <c r="G272" s="55"/>
    </row>
    <row r="274" spans="1:7" ht="24.6" customHeight="1" x14ac:dyDescent="0.4">
      <c r="A274" s="1"/>
      <c r="B274" s="382" t="s">
        <v>0</v>
      </c>
      <c r="C274" s="383"/>
      <c r="D274" s="388" t="s">
        <v>1</v>
      </c>
      <c r="E274" s="389"/>
      <c r="F274" s="389"/>
      <c r="G274" s="390"/>
    </row>
    <row r="275" spans="1:7" ht="21" customHeight="1" x14ac:dyDescent="0.4">
      <c r="A275" s="2"/>
      <c r="B275" s="384"/>
      <c r="C275" s="385"/>
      <c r="D275" s="391" t="s">
        <v>2</v>
      </c>
      <c r="E275" s="392"/>
      <c r="F275" s="368" t="s">
        <v>971</v>
      </c>
      <c r="G275" s="393"/>
    </row>
    <row r="276" spans="1:7" ht="21" customHeight="1" x14ac:dyDescent="0.4">
      <c r="A276" s="2"/>
      <c r="B276" s="384"/>
      <c r="C276" s="385"/>
      <c r="D276" s="204" t="s">
        <v>419</v>
      </c>
      <c r="E276" s="205"/>
      <c r="F276" s="195">
        <v>16</v>
      </c>
      <c r="G276" s="4"/>
    </row>
    <row r="277" spans="1:7" ht="21" x14ac:dyDescent="0.4">
      <c r="A277" s="5"/>
      <c r="B277" s="386"/>
      <c r="C277" s="387"/>
      <c r="D277" s="394" t="s">
        <v>5</v>
      </c>
      <c r="E277" s="395"/>
      <c r="F277" s="396" t="s">
        <v>976</v>
      </c>
      <c r="G277" s="397"/>
    </row>
    <row r="278" spans="1:7" ht="20.399999999999999" x14ac:dyDescent="0.35">
      <c r="A278" s="8" t="s">
        <v>6</v>
      </c>
      <c r="B278" s="9" t="s">
        <v>663</v>
      </c>
      <c r="C278" s="10"/>
      <c r="D278" s="10"/>
      <c r="E278" s="374" t="s">
        <v>495</v>
      </c>
      <c r="F278" s="374"/>
      <c r="G278" s="375"/>
    </row>
    <row r="279" spans="1:7" ht="20.399999999999999" x14ac:dyDescent="0.35">
      <c r="A279" s="8" t="s">
        <v>7</v>
      </c>
      <c r="B279" s="376"/>
      <c r="C279" s="377"/>
      <c r="D279" s="377"/>
      <c r="E279" s="377"/>
      <c r="F279" s="377"/>
      <c r="G279" s="378"/>
    </row>
    <row r="280" spans="1:7" ht="20.399999999999999" x14ac:dyDescent="0.35">
      <c r="A280" s="8" t="s">
        <v>8</v>
      </c>
      <c r="B280" s="376" t="s">
        <v>973</v>
      </c>
      <c r="C280" s="377"/>
      <c r="D280" s="377"/>
      <c r="E280" s="377"/>
      <c r="F280" s="377"/>
      <c r="G280" s="378"/>
    </row>
    <row r="281" spans="1:7" ht="20.399999999999999" x14ac:dyDescent="0.35">
      <c r="A281" s="8" t="s">
        <v>9</v>
      </c>
      <c r="B281" s="376" t="s">
        <v>83</v>
      </c>
      <c r="C281" s="377"/>
      <c r="D281" s="377"/>
      <c r="E281" s="377"/>
      <c r="F281" s="377"/>
      <c r="G281" s="378"/>
    </row>
    <row r="282" spans="1:7" ht="15" x14ac:dyDescent="0.3">
      <c r="A282" s="57" t="s">
        <v>10</v>
      </c>
      <c r="B282" s="57" t="s">
        <v>11</v>
      </c>
      <c r="C282" s="57" t="s">
        <v>12</v>
      </c>
      <c r="D282" s="57" t="s">
        <v>13</v>
      </c>
      <c r="E282" s="57" t="s">
        <v>14</v>
      </c>
      <c r="F282" s="57" t="s">
        <v>15</v>
      </c>
      <c r="G282" s="57" t="s">
        <v>16</v>
      </c>
    </row>
    <row r="283" spans="1:7" ht="15.6" x14ac:dyDescent="0.3">
      <c r="A283" s="20">
        <v>500</v>
      </c>
      <c r="B283" s="20" t="s">
        <v>197</v>
      </c>
      <c r="C283" s="241" t="s">
        <v>713</v>
      </c>
      <c r="D283" s="61"/>
      <c r="E283" s="167">
        <v>8.3000000000000007</v>
      </c>
      <c r="F283" s="167">
        <f t="shared" ref="F283:F295" si="9">A283*E283</f>
        <v>4150</v>
      </c>
      <c r="G283" s="26"/>
    </row>
    <row r="284" spans="1:7" ht="15.6" x14ac:dyDescent="0.3">
      <c r="A284" s="20">
        <v>400</v>
      </c>
      <c r="B284" s="20" t="s">
        <v>197</v>
      </c>
      <c r="C284" s="241" t="s">
        <v>714</v>
      </c>
      <c r="D284" s="61"/>
      <c r="E284" s="167">
        <v>8.3000000000000007</v>
      </c>
      <c r="F284" s="167">
        <f t="shared" si="9"/>
        <v>3320.0000000000005</v>
      </c>
      <c r="G284" s="26"/>
    </row>
    <row r="285" spans="1:7" x14ac:dyDescent="0.3">
      <c r="A285" s="20">
        <v>400</v>
      </c>
      <c r="B285" s="20" t="s">
        <v>197</v>
      </c>
      <c r="C285" s="241" t="s">
        <v>715</v>
      </c>
      <c r="D285" s="20"/>
      <c r="E285" s="167">
        <v>8.3000000000000007</v>
      </c>
      <c r="F285" s="167">
        <f t="shared" si="9"/>
        <v>3320.0000000000005</v>
      </c>
      <c r="G285" s="26"/>
    </row>
    <row r="286" spans="1:7" x14ac:dyDescent="0.3">
      <c r="A286" s="20">
        <v>200</v>
      </c>
      <c r="B286" s="20" t="s">
        <v>197</v>
      </c>
      <c r="C286" s="241" t="s">
        <v>716</v>
      </c>
      <c r="D286" s="26"/>
      <c r="E286" s="167">
        <v>5.91</v>
      </c>
      <c r="F286" s="167">
        <f t="shared" si="9"/>
        <v>1182</v>
      </c>
      <c r="G286" s="26"/>
    </row>
    <row r="287" spans="1:7" ht="15.6" x14ac:dyDescent="0.3">
      <c r="A287" s="20">
        <v>200</v>
      </c>
      <c r="B287" s="20" t="s">
        <v>197</v>
      </c>
      <c r="C287" s="241" t="s">
        <v>717</v>
      </c>
      <c r="D287" s="170"/>
      <c r="E287" s="167">
        <v>5.91</v>
      </c>
      <c r="F287" s="167">
        <f t="shared" si="9"/>
        <v>1182</v>
      </c>
      <c r="G287" s="26"/>
    </row>
    <row r="288" spans="1:7" x14ac:dyDescent="0.3">
      <c r="A288" s="20">
        <v>200</v>
      </c>
      <c r="B288" s="20" t="s">
        <v>197</v>
      </c>
      <c r="C288" s="241" t="s">
        <v>718</v>
      </c>
      <c r="D288" s="26"/>
      <c r="E288" s="167">
        <v>5.91</v>
      </c>
      <c r="F288" s="167">
        <f t="shared" si="9"/>
        <v>1182</v>
      </c>
      <c r="G288" s="26"/>
    </row>
    <row r="289" spans="1:7" x14ac:dyDescent="0.3">
      <c r="A289" s="20"/>
      <c r="B289" s="20"/>
      <c r="C289" s="241"/>
      <c r="D289" s="26"/>
      <c r="E289" s="167"/>
      <c r="F289" s="167">
        <f t="shared" si="9"/>
        <v>0</v>
      </c>
      <c r="G289" s="26"/>
    </row>
    <row r="290" spans="1:7" x14ac:dyDescent="0.3">
      <c r="A290" s="20"/>
      <c r="B290" s="20"/>
      <c r="C290" s="241"/>
      <c r="D290" s="26"/>
      <c r="E290" s="167"/>
      <c r="F290" s="167">
        <f t="shared" si="9"/>
        <v>0</v>
      </c>
      <c r="G290" s="26"/>
    </row>
    <row r="291" spans="1:7" x14ac:dyDescent="0.3">
      <c r="A291" s="20"/>
      <c r="B291" s="20"/>
      <c r="C291" s="241"/>
      <c r="D291" s="26"/>
      <c r="E291" s="167"/>
      <c r="F291" s="167">
        <f t="shared" si="9"/>
        <v>0</v>
      </c>
      <c r="G291" s="26"/>
    </row>
    <row r="292" spans="1:7" x14ac:dyDescent="0.3">
      <c r="A292" s="20"/>
      <c r="B292" s="20"/>
      <c r="C292" s="241"/>
      <c r="D292" s="26"/>
      <c r="E292" s="167"/>
      <c r="F292" s="167">
        <f t="shared" si="9"/>
        <v>0</v>
      </c>
      <c r="G292" s="26"/>
    </row>
    <row r="293" spans="1:7" x14ac:dyDescent="0.3">
      <c r="A293" s="20"/>
      <c r="B293" s="20"/>
      <c r="C293" s="142"/>
      <c r="D293" s="26"/>
      <c r="E293" s="167"/>
      <c r="F293" s="167">
        <f t="shared" si="9"/>
        <v>0</v>
      </c>
      <c r="G293" s="26"/>
    </row>
    <row r="294" spans="1:7" x14ac:dyDescent="0.3">
      <c r="A294" s="20"/>
      <c r="B294" s="20"/>
      <c r="C294" s="20"/>
      <c r="D294" s="26"/>
      <c r="E294" s="167"/>
      <c r="F294" s="167">
        <f t="shared" si="9"/>
        <v>0</v>
      </c>
      <c r="G294" s="26"/>
    </row>
    <row r="295" spans="1:7" x14ac:dyDescent="0.3">
      <c r="A295" s="207"/>
      <c r="B295" s="207"/>
      <c r="C295" s="207"/>
      <c r="D295" s="33"/>
      <c r="E295" s="173"/>
      <c r="F295" s="173">
        <f t="shared" si="9"/>
        <v>0</v>
      </c>
      <c r="G295" s="33"/>
    </row>
    <row r="296" spans="1:7" ht="15.6" x14ac:dyDescent="0.3">
      <c r="A296" s="174"/>
      <c r="B296" s="175"/>
      <c r="C296" s="208" t="s">
        <v>17</v>
      </c>
      <c r="D296" s="35"/>
      <c r="E296" s="209"/>
      <c r="F296" s="209">
        <f>SUM(F283:F294)</f>
        <v>14336</v>
      </c>
      <c r="G296" s="178"/>
    </row>
    <row r="297" spans="1:7" ht="15.6" x14ac:dyDescent="0.3">
      <c r="A297" s="179"/>
      <c r="B297" s="55"/>
      <c r="C297" s="210" t="s">
        <v>18</v>
      </c>
      <c r="D297" s="41"/>
      <c r="E297" s="211"/>
      <c r="F297" s="211">
        <f>F296*0.16</f>
        <v>2293.7600000000002</v>
      </c>
      <c r="G297" s="182"/>
    </row>
    <row r="298" spans="1:7" ht="15.6" x14ac:dyDescent="0.3">
      <c r="A298" s="179"/>
      <c r="B298" s="55"/>
      <c r="C298" s="212" t="s">
        <v>19</v>
      </c>
      <c r="D298" s="213"/>
      <c r="E298" s="214"/>
      <c r="F298" s="214">
        <f>F296+F297</f>
        <v>16629.760000000002</v>
      </c>
      <c r="G298" s="187"/>
    </row>
    <row r="299" spans="1:7" x14ac:dyDescent="0.3">
      <c r="A299" s="379" t="s">
        <v>20</v>
      </c>
      <c r="B299" s="380"/>
      <c r="C299" s="190" t="s">
        <v>21</v>
      </c>
      <c r="D299" s="190"/>
      <c r="E299" s="380" t="s">
        <v>22</v>
      </c>
      <c r="F299" s="380"/>
      <c r="G299" s="381"/>
    </row>
    <row r="300" spans="1:7" x14ac:dyDescent="0.3">
      <c r="A300" s="371" t="s">
        <v>614</v>
      </c>
      <c r="B300" s="372"/>
      <c r="C300" s="193" t="s">
        <v>23</v>
      </c>
      <c r="D300" s="193"/>
      <c r="E300" s="372" t="s">
        <v>24</v>
      </c>
      <c r="F300" s="372"/>
      <c r="G300" s="373"/>
    </row>
    <row r="304" spans="1:7" ht="21" x14ac:dyDescent="0.4">
      <c r="A304" s="1"/>
      <c r="B304" s="382" t="s">
        <v>0</v>
      </c>
      <c r="C304" s="383"/>
      <c r="D304" s="388" t="s">
        <v>1</v>
      </c>
      <c r="E304" s="389"/>
      <c r="F304" s="389"/>
      <c r="G304" s="390"/>
    </row>
    <row r="305" spans="1:7" ht="21" x14ac:dyDescent="0.4">
      <c r="A305" s="2"/>
      <c r="B305" s="384"/>
      <c r="C305" s="385"/>
      <c r="D305" s="391" t="s">
        <v>2</v>
      </c>
      <c r="E305" s="392"/>
      <c r="F305" s="425" t="s">
        <v>903</v>
      </c>
      <c r="G305" s="426"/>
    </row>
    <row r="306" spans="1:7" ht="21" x14ac:dyDescent="0.4">
      <c r="A306" s="2"/>
      <c r="B306" s="384"/>
      <c r="C306" s="385"/>
      <c r="D306" s="204" t="s">
        <v>419</v>
      </c>
      <c r="E306" s="205"/>
      <c r="F306" s="195">
        <v>15</v>
      </c>
      <c r="G306" s="4"/>
    </row>
    <row r="307" spans="1:7" ht="21" x14ac:dyDescent="0.4">
      <c r="A307" s="5"/>
      <c r="B307" s="386"/>
      <c r="C307" s="387"/>
      <c r="D307" s="394" t="s">
        <v>5</v>
      </c>
      <c r="E307" s="395"/>
      <c r="F307" s="396" t="s">
        <v>977</v>
      </c>
      <c r="G307" s="397"/>
    </row>
    <row r="308" spans="1:7" ht="20.399999999999999" x14ac:dyDescent="0.35">
      <c r="A308" s="8" t="s">
        <v>6</v>
      </c>
      <c r="B308" s="9" t="s">
        <v>663</v>
      </c>
      <c r="C308" s="10"/>
      <c r="D308" s="10"/>
      <c r="E308" s="374" t="s">
        <v>495</v>
      </c>
      <c r="F308" s="374"/>
      <c r="G308" s="375"/>
    </row>
    <row r="309" spans="1:7" ht="20.399999999999999" x14ac:dyDescent="0.35">
      <c r="A309" s="8" t="s">
        <v>7</v>
      </c>
      <c r="B309" s="376"/>
      <c r="C309" s="377"/>
      <c r="D309" s="377"/>
      <c r="E309" s="377"/>
      <c r="F309" s="377"/>
      <c r="G309" s="378"/>
    </row>
    <row r="310" spans="1:7" ht="20.399999999999999" x14ac:dyDescent="0.35">
      <c r="A310" s="8" t="s">
        <v>8</v>
      </c>
      <c r="B310" s="376" t="s">
        <v>974</v>
      </c>
      <c r="C310" s="377"/>
      <c r="D310" s="377"/>
      <c r="E310" s="377"/>
      <c r="F310" s="377"/>
      <c r="G310" s="378"/>
    </row>
    <row r="311" spans="1:7" ht="20.399999999999999" x14ac:dyDescent="0.35">
      <c r="A311" s="8" t="s">
        <v>9</v>
      </c>
      <c r="B311" s="376" t="s">
        <v>83</v>
      </c>
      <c r="C311" s="377"/>
      <c r="D311" s="377"/>
      <c r="E311" s="377"/>
      <c r="F311" s="377"/>
      <c r="G311" s="378"/>
    </row>
    <row r="312" spans="1:7" ht="15" x14ac:dyDescent="0.3">
      <c r="A312" s="57" t="s">
        <v>10</v>
      </c>
      <c r="B312" s="57" t="s">
        <v>11</v>
      </c>
      <c r="C312" s="57" t="s">
        <v>12</v>
      </c>
      <c r="D312" s="57" t="s">
        <v>13</v>
      </c>
      <c r="E312" s="57" t="s">
        <v>14</v>
      </c>
      <c r="F312" s="57" t="s">
        <v>15</v>
      </c>
      <c r="G312" s="57" t="s">
        <v>16</v>
      </c>
    </row>
    <row r="313" spans="1:7" ht="15.6" x14ac:dyDescent="0.3">
      <c r="A313" s="20">
        <v>500</v>
      </c>
      <c r="B313" s="20" t="s">
        <v>197</v>
      </c>
      <c r="C313" s="241" t="s">
        <v>713</v>
      </c>
      <c r="D313" s="61"/>
      <c r="E313" s="167">
        <v>8.3000000000000007</v>
      </c>
      <c r="F313" s="167">
        <f t="shared" ref="F313:F325" si="10">A313*E313</f>
        <v>4150</v>
      </c>
      <c r="G313" s="26"/>
    </row>
    <row r="314" spans="1:7" ht="15.6" x14ac:dyDescent="0.3">
      <c r="A314" s="20">
        <v>400</v>
      </c>
      <c r="B314" s="20" t="s">
        <v>197</v>
      </c>
      <c r="C314" s="241" t="s">
        <v>714</v>
      </c>
      <c r="D314" s="61"/>
      <c r="E314" s="167">
        <v>8.3000000000000007</v>
      </c>
      <c r="F314" s="167">
        <f t="shared" si="10"/>
        <v>3320.0000000000005</v>
      </c>
      <c r="G314" s="26"/>
    </row>
    <row r="315" spans="1:7" x14ac:dyDescent="0.3">
      <c r="A315" s="20">
        <v>400</v>
      </c>
      <c r="B315" s="20" t="s">
        <v>197</v>
      </c>
      <c r="C315" s="241" t="s">
        <v>715</v>
      </c>
      <c r="D315" s="20"/>
      <c r="E315" s="167">
        <v>8.3000000000000007</v>
      </c>
      <c r="F315" s="167">
        <f t="shared" si="10"/>
        <v>3320.0000000000005</v>
      </c>
      <c r="G315" s="26"/>
    </row>
    <row r="316" spans="1:7" x14ac:dyDescent="0.3">
      <c r="A316" s="20">
        <v>300</v>
      </c>
      <c r="B316" s="20" t="s">
        <v>197</v>
      </c>
      <c r="C316" s="241" t="s">
        <v>716</v>
      </c>
      <c r="D316" s="26"/>
      <c r="E316" s="167">
        <v>5.91</v>
      </c>
      <c r="F316" s="167">
        <f t="shared" si="10"/>
        <v>1773</v>
      </c>
      <c r="G316" s="26"/>
    </row>
    <row r="317" spans="1:7" ht="15.6" x14ac:dyDescent="0.3">
      <c r="A317" s="20">
        <v>200</v>
      </c>
      <c r="B317" s="20" t="s">
        <v>197</v>
      </c>
      <c r="C317" s="241" t="s">
        <v>717</v>
      </c>
      <c r="D317" s="170"/>
      <c r="E317" s="167">
        <v>5.91</v>
      </c>
      <c r="F317" s="167">
        <f t="shared" si="10"/>
        <v>1182</v>
      </c>
      <c r="G317" s="26"/>
    </row>
    <row r="318" spans="1:7" x14ac:dyDescent="0.3">
      <c r="A318" s="20">
        <v>200</v>
      </c>
      <c r="B318" s="20" t="s">
        <v>197</v>
      </c>
      <c r="C318" s="241" t="s">
        <v>718</v>
      </c>
      <c r="D318" s="26"/>
      <c r="E318" s="167">
        <v>5.91</v>
      </c>
      <c r="F318" s="167">
        <f t="shared" si="10"/>
        <v>1182</v>
      </c>
      <c r="G318" s="26"/>
    </row>
    <row r="319" spans="1:7" x14ac:dyDescent="0.3">
      <c r="A319" s="20"/>
      <c r="B319" s="20"/>
      <c r="C319" s="241"/>
      <c r="D319" s="26"/>
      <c r="E319" s="167"/>
      <c r="F319" s="167">
        <f t="shared" si="10"/>
        <v>0</v>
      </c>
      <c r="G319" s="26"/>
    </row>
    <row r="320" spans="1:7" x14ac:dyDescent="0.3">
      <c r="A320" s="20"/>
      <c r="B320" s="20"/>
      <c r="C320" s="241"/>
      <c r="D320" s="26"/>
      <c r="E320" s="167"/>
      <c r="F320" s="167">
        <f t="shared" si="10"/>
        <v>0</v>
      </c>
      <c r="G320" s="26"/>
    </row>
    <row r="321" spans="1:7" x14ac:dyDescent="0.3">
      <c r="A321" s="20"/>
      <c r="B321" s="20"/>
      <c r="C321" s="241"/>
      <c r="D321" s="26"/>
      <c r="E321" s="167"/>
      <c r="F321" s="167">
        <f t="shared" si="10"/>
        <v>0</v>
      </c>
      <c r="G321" s="26"/>
    </row>
    <row r="322" spans="1:7" x14ac:dyDescent="0.3">
      <c r="A322" s="20"/>
      <c r="B322" s="20"/>
      <c r="C322" s="241"/>
      <c r="D322" s="26"/>
      <c r="E322" s="167"/>
      <c r="F322" s="167">
        <f t="shared" si="10"/>
        <v>0</v>
      </c>
      <c r="G322" s="26"/>
    </row>
    <row r="323" spans="1:7" x14ac:dyDescent="0.3">
      <c r="A323" s="20"/>
      <c r="B323" s="20"/>
      <c r="C323" s="142"/>
      <c r="D323" s="26"/>
      <c r="E323" s="167"/>
      <c r="F323" s="167">
        <f t="shared" si="10"/>
        <v>0</v>
      </c>
      <c r="G323" s="26"/>
    </row>
    <row r="324" spans="1:7" x14ac:dyDescent="0.3">
      <c r="A324" s="20"/>
      <c r="B324" s="20"/>
      <c r="C324" s="20"/>
      <c r="D324" s="26"/>
      <c r="E324" s="167"/>
      <c r="F324" s="167">
        <f t="shared" si="10"/>
        <v>0</v>
      </c>
      <c r="G324" s="26"/>
    </row>
    <row r="325" spans="1:7" x14ac:dyDescent="0.3">
      <c r="A325" s="207"/>
      <c r="B325" s="207"/>
      <c r="C325" s="207"/>
      <c r="D325" s="33"/>
      <c r="E325" s="173"/>
      <c r="F325" s="173">
        <f t="shared" si="10"/>
        <v>0</v>
      </c>
      <c r="G325" s="33"/>
    </row>
    <row r="326" spans="1:7" ht="15.6" x14ac:dyDescent="0.3">
      <c r="A326" s="174"/>
      <c r="B326" s="175"/>
      <c r="C326" s="208" t="s">
        <v>17</v>
      </c>
      <c r="D326" s="35"/>
      <c r="E326" s="209"/>
      <c r="F326" s="209">
        <f>SUM(F313:F324)</f>
        <v>14927</v>
      </c>
      <c r="G326" s="178"/>
    </row>
    <row r="327" spans="1:7" ht="15.6" x14ac:dyDescent="0.3">
      <c r="A327" s="179"/>
      <c r="B327" s="55"/>
      <c r="C327" s="210" t="s">
        <v>18</v>
      </c>
      <c r="D327" s="41"/>
      <c r="E327" s="211"/>
      <c r="F327" s="211">
        <f>F326*0.16</f>
        <v>2388.3200000000002</v>
      </c>
      <c r="G327" s="182"/>
    </row>
    <row r="328" spans="1:7" ht="15.6" x14ac:dyDescent="0.3">
      <c r="A328" s="179"/>
      <c r="B328" s="55"/>
      <c r="C328" s="212" t="s">
        <v>19</v>
      </c>
      <c r="D328" s="213"/>
      <c r="E328" s="214"/>
      <c r="F328" s="214">
        <f>F326+F327</f>
        <v>17315.32</v>
      </c>
      <c r="G328" s="187"/>
    </row>
    <row r="329" spans="1:7" x14ac:dyDescent="0.3">
      <c r="A329" s="379" t="s">
        <v>20</v>
      </c>
      <c r="B329" s="380"/>
      <c r="C329" s="190" t="s">
        <v>21</v>
      </c>
      <c r="D329" s="190"/>
      <c r="E329" s="380" t="s">
        <v>22</v>
      </c>
      <c r="F329" s="380"/>
      <c r="G329" s="381"/>
    </row>
    <row r="330" spans="1:7" x14ac:dyDescent="0.3">
      <c r="A330" s="371" t="s">
        <v>614</v>
      </c>
      <c r="B330" s="372"/>
      <c r="C330" s="193" t="s">
        <v>23</v>
      </c>
      <c r="D330" s="193"/>
      <c r="E330" s="372" t="s">
        <v>24</v>
      </c>
      <c r="F330" s="372"/>
      <c r="G330" s="373"/>
    </row>
    <row r="333" spans="1:7" ht="21" x14ac:dyDescent="0.4">
      <c r="A333" s="1"/>
      <c r="B333" s="382" t="s">
        <v>0</v>
      </c>
      <c r="C333" s="383"/>
      <c r="D333" s="388" t="s">
        <v>1</v>
      </c>
      <c r="E333" s="389"/>
      <c r="F333" s="389"/>
      <c r="G333" s="390"/>
    </row>
    <row r="334" spans="1:7" ht="21" x14ac:dyDescent="0.4">
      <c r="A334" s="2"/>
      <c r="B334" s="384"/>
      <c r="C334" s="385"/>
      <c r="D334" s="391" t="s">
        <v>2</v>
      </c>
      <c r="E334" s="392"/>
      <c r="F334" s="368" t="s">
        <v>971</v>
      </c>
      <c r="G334" s="393"/>
    </row>
    <row r="335" spans="1:7" ht="21" x14ac:dyDescent="0.4">
      <c r="A335" s="2"/>
      <c r="B335" s="384"/>
      <c r="C335" s="385"/>
      <c r="D335" s="204" t="s">
        <v>419</v>
      </c>
      <c r="E335" s="205"/>
      <c r="F335" s="195">
        <v>16</v>
      </c>
      <c r="G335" s="4"/>
    </row>
    <row r="336" spans="1:7" ht="21" x14ac:dyDescent="0.4">
      <c r="A336" s="5"/>
      <c r="B336" s="386"/>
      <c r="C336" s="387"/>
      <c r="D336" s="394" t="s">
        <v>5</v>
      </c>
      <c r="E336" s="395"/>
      <c r="F336" s="396" t="s">
        <v>978</v>
      </c>
      <c r="G336" s="397"/>
    </row>
    <row r="337" spans="1:7" ht="20.399999999999999" x14ac:dyDescent="0.35">
      <c r="A337" s="8" t="s">
        <v>6</v>
      </c>
      <c r="B337" s="9" t="s">
        <v>653</v>
      </c>
      <c r="C337" s="10"/>
      <c r="D337" s="10"/>
      <c r="E337" s="374" t="s">
        <v>495</v>
      </c>
      <c r="F337" s="374"/>
      <c r="G337" s="375"/>
    </row>
    <row r="338" spans="1:7" ht="20.399999999999999" x14ac:dyDescent="0.35">
      <c r="A338" s="8" t="s">
        <v>7</v>
      </c>
      <c r="B338" s="376"/>
      <c r="C338" s="377"/>
      <c r="D338" s="377"/>
      <c r="E338" s="377"/>
      <c r="F338" s="377"/>
      <c r="G338" s="378"/>
    </row>
    <row r="339" spans="1:7" ht="20.399999999999999" x14ac:dyDescent="0.35">
      <c r="A339" s="8" t="s">
        <v>8</v>
      </c>
      <c r="B339" s="376" t="s">
        <v>923</v>
      </c>
      <c r="C339" s="377"/>
      <c r="D339" s="377"/>
      <c r="E339" s="377"/>
      <c r="F339" s="377"/>
      <c r="G339" s="378"/>
    </row>
    <row r="340" spans="1:7" ht="20.399999999999999" x14ac:dyDescent="0.35">
      <c r="A340" s="8" t="s">
        <v>9</v>
      </c>
      <c r="B340" s="376" t="s">
        <v>829</v>
      </c>
      <c r="C340" s="377"/>
      <c r="D340" s="377"/>
      <c r="E340" s="377"/>
      <c r="F340" s="377"/>
      <c r="G340" s="378"/>
    </row>
    <row r="341" spans="1:7" ht="15" x14ac:dyDescent="0.3">
      <c r="A341" s="57" t="s">
        <v>10</v>
      </c>
      <c r="B341" s="57" t="s">
        <v>11</v>
      </c>
      <c r="C341" s="57" t="s">
        <v>12</v>
      </c>
      <c r="D341" s="57" t="s">
        <v>13</v>
      </c>
      <c r="E341" s="57" t="s">
        <v>14</v>
      </c>
      <c r="F341" s="57" t="s">
        <v>15</v>
      </c>
      <c r="G341" s="57" t="s">
        <v>16</v>
      </c>
    </row>
    <row r="342" spans="1:7" ht="42" x14ac:dyDescent="0.3">
      <c r="A342" s="20">
        <v>40</v>
      </c>
      <c r="B342" s="20" t="s">
        <v>30</v>
      </c>
      <c r="C342" s="313" t="s">
        <v>751</v>
      </c>
      <c r="D342" s="61" t="s">
        <v>752</v>
      </c>
      <c r="E342" s="167">
        <v>16.11</v>
      </c>
      <c r="F342" s="167">
        <f>A342*E342</f>
        <v>644.4</v>
      </c>
      <c r="G342" s="119" t="s">
        <v>914</v>
      </c>
    </row>
    <row r="343" spans="1:7" ht="42" x14ac:dyDescent="0.3">
      <c r="A343" s="20">
        <v>12</v>
      </c>
      <c r="B343" s="20" t="s">
        <v>30</v>
      </c>
      <c r="C343" s="313" t="s">
        <v>754</v>
      </c>
      <c r="D343" s="61" t="s">
        <v>755</v>
      </c>
      <c r="E343" s="167">
        <v>16.11</v>
      </c>
      <c r="F343" s="167">
        <f t="shared" ref="F343:F361" si="11">A343*E343</f>
        <v>193.32</v>
      </c>
      <c r="G343" s="119" t="s">
        <v>914</v>
      </c>
    </row>
    <row r="344" spans="1:7" ht="42" x14ac:dyDescent="0.3">
      <c r="A344" s="20">
        <v>8</v>
      </c>
      <c r="B344" s="20" t="s">
        <v>30</v>
      </c>
      <c r="C344" s="313" t="s">
        <v>756</v>
      </c>
      <c r="D344" s="20" t="s">
        <v>757</v>
      </c>
      <c r="E344" s="167">
        <v>16.11</v>
      </c>
      <c r="F344" s="167">
        <f t="shared" si="11"/>
        <v>128.88</v>
      </c>
      <c r="G344" s="119" t="s">
        <v>914</v>
      </c>
    </row>
    <row r="345" spans="1:7" ht="42" x14ac:dyDescent="0.3">
      <c r="A345" s="20">
        <v>72</v>
      </c>
      <c r="B345" s="20" t="s">
        <v>30</v>
      </c>
      <c r="C345" s="313" t="s">
        <v>758</v>
      </c>
      <c r="D345" s="20" t="s">
        <v>759</v>
      </c>
      <c r="E345" s="167">
        <v>15.98</v>
      </c>
      <c r="F345" s="167">
        <f t="shared" si="11"/>
        <v>1150.56</v>
      </c>
      <c r="G345" s="119" t="s">
        <v>914</v>
      </c>
    </row>
    <row r="346" spans="1:7" ht="42" x14ac:dyDescent="0.3">
      <c r="A346" s="20">
        <v>25</v>
      </c>
      <c r="B346" s="20" t="s">
        <v>30</v>
      </c>
      <c r="C346" s="313" t="s">
        <v>760</v>
      </c>
      <c r="D346" s="61" t="s">
        <v>761</v>
      </c>
      <c r="E346" s="167">
        <v>20.87</v>
      </c>
      <c r="F346" s="167">
        <f t="shared" si="11"/>
        <v>521.75</v>
      </c>
      <c r="G346" s="119" t="s">
        <v>914</v>
      </c>
    </row>
    <row r="347" spans="1:7" ht="42" x14ac:dyDescent="0.3">
      <c r="A347" s="20">
        <v>4</v>
      </c>
      <c r="B347" s="20" t="s">
        <v>30</v>
      </c>
      <c r="C347" s="313" t="s">
        <v>762</v>
      </c>
      <c r="D347" s="20" t="s">
        <v>763</v>
      </c>
      <c r="E347" s="167">
        <v>18.45</v>
      </c>
      <c r="F347" s="167">
        <f t="shared" si="11"/>
        <v>73.8</v>
      </c>
      <c r="G347" s="119" t="s">
        <v>914</v>
      </c>
    </row>
    <row r="348" spans="1:7" ht="52.8" customHeight="1" x14ac:dyDescent="0.3">
      <c r="A348" s="20">
        <v>80</v>
      </c>
      <c r="B348" s="20" t="s">
        <v>30</v>
      </c>
      <c r="C348" s="313" t="s">
        <v>825</v>
      </c>
      <c r="D348" s="20" t="s">
        <v>975</v>
      </c>
      <c r="E348" s="167">
        <v>31.28</v>
      </c>
      <c r="F348" s="167">
        <f t="shared" si="11"/>
        <v>2502.4</v>
      </c>
      <c r="G348" s="119" t="s">
        <v>914</v>
      </c>
    </row>
    <row r="349" spans="1:7" ht="69" x14ac:dyDescent="0.3">
      <c r="A349" s="20">
        <v>24</v>
      </c>
      <c r="B349" s="20" t="s">
        <v>30</v>
      </c>
      <c r="C349" s="313" t="s">
        <v>826</v>
      </c>
      <c r="D349" s="20" t="s">
        <v>815</v>
      </c>
      <c r="E349" s="167">
        <v>203.44</v>
      </c>
      <c r="F349" s="167">
        <f t="shared" si="11"/>
        <v>4882.5599999999995</v>
      </c>
      <c r="G349" s="119" t="s">
        <v>914</v>
      </c>
    </row>
    <row r="350" spans="1:7" ht="42" x14ac:dyDescent="0.3">
      <c r="A350" s="20">
        <v>4</v>
      </c>
      <c r="B350" s="20" t="s">
        <v>30</v>
      </c>
      <c r="C350" s="313" t="s">
        <v>768</v>
      </c>
      <c r="D350" s="20" t="s">
        <v>769</v>
      </c>
      <c r="E350" s="167">
        <v>16.98</v>
      </c>
      <c r="F350" s="167">
        <f t="shared" si="11"/>
        <v>67.92</v>
      </c>
      <c r="G350" s="119" t="s">
        <v>914</v>
      </c>
    </row>
    <row r="351" spans="1:7" ht="42" x14ac:dyDescent="0.3">
      <c r="A351" s="20">
        <v>12</v>
      </c>
      <c r="B351" s="20" t="s">
        <v>30</v>
      </c>
      <c r="C351" s="313" t="s">
        <v>770</v>
      </c>
      <c r="D351" s="20" t="s">
        <v>771</v>
      </c>
      <c r="E351" s="167">
        <v>23.37</v>
      </c>
      <c r="F351" s="167">
        <f t="shared" si="11"/>
        <v>280.44</v>
      </c>
      <c r="G351" s="119" t="s">
        <v>914</v>
      </c>
    </row>
    <row r="352" spans="1:7" ht="42" x14ac:dyDescent="0.3">
      <c r="A352" s="20">
        <v>4</v>
      </c>
      <c r="B352" s="20" t="s">
        <v>30</v>
      </c>
      <c r="C352" s="313" t="s">
        <v>772</v>
      </c>
      <c r="D352" s="20" t="s">
        <v>773</v>
      </c>
      <c r="E352" s="167">
        <v>44.11</v>
      </c>
      <c r="F352" s="167">
        <f t="shared" si="11"/>
        <v>176.44</v>
      </c>
      <c r="G352" s="119" t="s">
        <v>914</v>
      </c>
    </row>
    <row r="353" spans="1:7" ht="42" x14ac:dyDescent="0.3">
      <c r="A353" s="20">
        <v>8</v>
      </c>
      <c r="B353" s="20" t="s">
        <v>30</v>
      </c>
      <c r="C353" s="313" t="s">
        <v>774</v>
      </c>
      <c r="D353" s="20" t="s">
        <v>775</v>
      </c>
      <c r="E353" s="167">
        <v>10.130000000000001</v>
      </c>
      <c r="F353" s="167">
        <f t="shared" si="11"/>
        <v>81.040000000000006</v>
      </c>
      <c r="G353" s="119" t="s">
        <v>914</v>
      </c>
    </row>
    <row r="354" spans="1:7" ht="42" x14ac:dyDescent="0.3">
      <c r="A354" s="20">
        <v>8</v>
      </c>
      <c r="B354" s="20" t="s">
        <v>30</v>
      </c>
      <c r="C354" s="313" t="s">
        <v>776</v>
      </c>
      <c r="D354" s="20" t="s">
        <v>836</v>
      </c>
      <c r="E354" s="167">
        <v>58.48</v>
      </c>
      <c r="F354" s="167">
        <f t="shared" si="11"/>
        <v>467.84</v>
      </c>
      <c r="G354" s="119" t="s">
        <v>914</v>
      </c>
    </row>
    <row r="355" spans="1:7" ht="42" x14ac:dyDescent="0.3">
      <c r="A355" s="20">
        <v>40</v>
      </c>
      <c r="B355" s="20" t="s">
        <v>30</v>
      </c>
      <c r="C355" s="313" t="s">
        <v>779</v>
      </c>
      <c r="D355" s="20" t="s">
        <v>780</v>
      </c>
      <c r="E355" s="167">
        <v>11.68</v>
      </c>
      <c r="F355" s="167">
        <f t="shared" si="11"/>
        <v>467.2</v>
      </c>
      <c r="G355" s="119" t="s">
        <v>914</v>
      </c>
    </row>
    <row r="356" spans="1:7" ht="42" x14ac:dyDescent="0.3">
      <c r="A356" s="20">
        <v>8</v>
      </c>
      <c r="B356" s="20" t="s">
        <v>30</v>
      </c>
      <c r="C356" s="313" t="s">
        <v>827</v>
      </c>
      <c r="D356" s="20" t="s">
        <v>828</v>
      </c>
      <c r="E356" s="167">
        <v>16.11</v>
      </c>
      <c r="F356" s="167">
        <f t="shared" si="11"/>
        <v>128.88</v>
      </c>
      <c r="G356" s="119" t="s">
        <v>914</v>
      </c>
    </row>
    <row r="357" spans="1:7" x14ac:dyDescent="0.3">
      <c r="A357" s="20"/>
      <c r="B357" s="20"/>
      <c r="C357" s="313"/>
      <c r="D357" s="26"/>
      <c r="E357" s="167"/>
      <c r="F357" s="167">
        <f t="shared" si="11"/>
        <v>0</v>
      </c>
      <c r="G357" s="26"/>
    </row>
    <row r="358" spans="1:7" x14ac:dyDescent="0.3">
      <c r="A358" s="20"/>
      <c r="B358" s="20"/>
      <c r="C358" s="241"/>
      <c r="D358" s="26"/>
      <c r="E358" s="167"/>
      <c r="F358" s="167">
        <f t="shared" si="11"/>
        <v>0</v>
      </c>
      <c r="G358" s="26"/>
    </row>
    <row r="359" spans="1:7" x14ac:dyDescent="0.3">
      <c r="A359" s="20"/>
      <c r="B359" s="20"/>
      <c r="C359" s="142"/>
      <c r="D359" s="26"/>
      <c r="E359" s="167"/>
      <c r="F359" s="167">
        <f t="shared" si="11"/>
        <v>0</v>
      </c>
      <c r="G359" s="26"/>
    </row>
    <row r="360" spans="1:7" x14ac:dyDescent="0.3">
      <c r="A360" s="20"/>
      <c r="B360" s="20"/>
      <c r="C360" s="20"/>
      <c r="D360" s="26"/>
      <c r="E360" s="167"/>
      <c r="F360" s="167">
        <f t="shared" si="11"/>
        <v>0</v>
      </c>
      <c r="G360" s="26"/>
    </row>
    <row r="361" spans="1:7" x14ac:dyDescent="0.3">
      <c r="A361" s="207"/>
      <c r="B361" s="207"/>
      <c r="C361" s="207"/>
      <c r="D361" s="33"/>
      <c r="E361" s="173"/>
      <c r="F361" s="173">
        <f t="shared" si="11"/>
        <v>0</v>
      </c>
      <c r="G361" s="33"/>
    </row>
    <row r="362" spans="1:7" ht="15.6" x14ac:dyDescent="0.3">
      <c r="A362" s="174"/>
      <c r="B362" s="175"/>
      <c r="C362" s="208" t="s">
        <v>17</v>
      </c>
      <c r="D362" s="35"/>
      <c r="E362" s="209"/>
      <c r="F362" s="209">
        <f>SUM(F342:F360)</f>
        <v>11767.430000000002</v>
      </c>
      <c r="G362" s="178"/>
    </row>
    <row r="363" spans="1:7" ht="15.6" x14ac:dyDescent="0.3">
      <c r="A363" s="179"/>
      <c r="B363" s="55"/>
      <c r="C363" s="210" t="s">
        <v>18</v>
      </c>
      <c r="D363" s="41"/>
      <c r="E363" s="211"/>
      <c r="F363" s="211">
        <f>F362*0.16</f>
        <v>1882.7888000000003</v>
      </c>
      <c r="G363" s="182"/>
    </row>
    <row r="364" spans="1:7" ht="15.6" x14ac:dyDescent="0.3">
      <c r="A364" s="179"/>
      <c r="B364" s="55"/>
      <c r="C364" s="212" t="s">
        <v>19</v>
      </c>
      <c r="D364" s="213"/>
      <c r="E364" s="214"/>
      <c r="F364" s="214">
        <f>F362+F363</f>
        <v>13650.218800000002</v>
      </c>
      <c r="G364" s="187"/>
    </row>
    <row r="365" spans="1:7" x14ac:dyDescent="0.3">
      <c r="A365" s="379" t="s">
        <v>20</v>
      </c>
      <c r="B365" s="380"/>
      <c r="C365" s="190" t="s">
        <v>21</v>
      </c>
      <c r="D365" s="190"/>
      <c r="E365" s="380" t="s">
        <v>22</v>
      </c>
      <c r="F365" s="380"/>
      <c r="G365" s="381"/>
    </row>
    <row r="366" spans="1:7" x14ac:dyDescent="0.3">
      <c r="A366" s="371" t="s">
        <v>614</v>
      </c>
      <c r="B366" s="372"/>
      <c r="C366" s="193" t="s">
        <v>23</v>
      </c>
      <c r="D366" s="193"/>
      <c r="E366" s="372" t="s">
        <v>653</v>
      </c>
      <c r="F366" s="372"/>
      <c r="G366" s="373"/>
    </row>
    <row r="367" spans="1:7" x14ac:dyDescent="0.3">
      <c r="A367" s="55"/>
      <c r="B367" s="55"/>
      <c r="C367" s="55"/>
      <c r="D367" s="55"/>
      <c r="E367" s="55"/>
      <c r="F367" s="55"/>
      <c r="G367" s="55"/>
    </row>
  </sheetData>
  <mergeCells count="148">
    <mergeCell ref="B245:C248"/>
    <mergeCell ref="D245:G245"/>
    <mergeCell ref="D246:E246"/>
    <mergeCell ref="F246:G246"/>
    <mergeCell ref="D248:E248"/>
    <mergeCell ref="F248:G248"/>
    <mergeCell ref="E6:G8"/>
    <mergeCell ref="A33:C36"/>
    <mergeCell ref="D33:G33"/>
    <mergeCell ref="E34:F34"/>
    <mergeCell ref="E35:F35"/>
    <mergeCell ref="E36:F36"/>
    <mergeCell ref="A96:C99"/>
    <mergeCell ref="D96:G96"/>
    <mergeCell ref="E97:F97"/>
    <mergeCell ref="E98:F98"/>
    <mergeCell ref="E99:F99"/>
    <mergeCell ref="E100:G102"/>
    <mergeCell ref="B127:C130"/>
    <mergeCell ref="D127:G127"/>
    <mergeCell ref="D128:E128"/>
    <mergeCell ref="F128:G128"/>
    <mergeCell ref="D129:E129"/>
    <mergeCell ref="D130:E130"/>
    <mergeCell ref="A2:C5"/>
    <mergeCell ref="D2:G2"/>
    <mergeCell ref="E3:F3"/>
    <mergeCell ref="E4:F4"/>
    <mergeCell ref="E5:F5"/>
    <mergeCell ref="B65:C68"/>
    <mergeCell ref="D65:G65"/>
    <mergeCell ref="E66:F66"/>
    <mergeCell ref="E67:F67"/>
    <mergeCell ref="E68:F68"/>
    <mergeCell ref="F130:G130"/>
    <mergeCell ref="E131:G131"/>
    <mergeCell ref="B132:G132"/>
    <mergeCell ref="B133:G133"/>
    <mergeCell ref="B134:G134"/>
    <mergeCell ref="C148:D148"/>
    <mergeCell ref="C149:D149"/>
    <mergeCell ref="C150:D150"/>
    <mergeCell ref="A151:B151"/>
    <mergeCell ref="E151:G151"/>
    <mergeCell ref="A152:B152"/>
    <mergeCell ref="E152:G152"/>
    <mergeCell ref="B155:C158"/>
    <mergeCell ref="D155:G155"/>
    <mergeCell ref="D156:E156"/>
    <mergeCell ref="F156:G156"/>
    <mergeCell ref="D157:E157"/>
    <mergeCell ref="D158:E158"/>
    <mergeCell ref="F158:G158"/>
    <mergeCell ref="E159:G159"/>
    <mergeCell ref="B160:G160"/>
    <mergeCell ref="B161:G161"/>
    <mergeCell ref="B162:G162"/>
    <mergeCell ref="C176:D176"/>
    <mergeCell ref="C177:D177"/>
    <mergeCell ref="C178:D178"/>
    <mergeCell ref="A179:B179"/>
    <mergeCell ref="E179:G179"/>
    <mergeCell ref="A180:B180"/>
    <mergeCell ref="E180:G180"/>
    <mergeCell ref="B183:C186"/>
    <mergeCell ref="D183:G183"/>
    <mergeCell ref="D184:E184"/>
    <mergeCell ref="F184:G184"/>
    <mergeCell ref="D186:E186"/>
    <mergeCell ref="F186:G186"/>
    <mergeCell ref="E187:G187"/>
    <mergeCell ref="B188:G188"/>
    <mergeCell ref="B189:G189"/>
    <mergeCell ref="B190:G190"/>
    <mergeCell ref="C208:D208"/>
    <mergeCell ref="C209:D209"/>
    <mergeCell ref="C210:D210"/>
    <mergeCell ref="A211:B211"/>
    <mergeCell ref="E211:G211"/>
    <mergeCell ref="A212:B212"/>
    <mergeCell ref="E212:G212"/>
    <mergeCell ref="B215:C218"/>
    <mergeCell ref="D215:G215"/>
    <mergeCell ref="D216:E216"/>
    <mergeCell ref="F216:G216"/>
    <mergeCell ref="D218:E218"/>
    <mergeCell ref="F218:G218"/>
    <mergeCell ref="A242:B242"/>
    <mergeCell ref="E242:G242"/>
    <mergeCell ref="D274:G274"/>
    <mergeCell ref="B274:C277"/>
    <mergeCell ref="D275:E275"/>
    <mergeCell ref="F275:G275"/>
    <mergeCell ref="D277:E277"/>
    <mergeCell ref="F277:G277"/>
    <mergeCell ref="E219:G219"/>
    <mergeCell ref="B220:G220"/>
    <mergeCell ref="B221:G221"/>
    <mergeCell ref="B222:G222"/>
    <mergeCell ref="C238:D238"/>
    <mergeCell ref="C239:D239"/>
    <mergeCell ref="C240:D240"/>
    <mergeCell ref="A241:B241"/>
    <mergeCell ref="E241:G241"/>
    <mergeCell ref="A271:B271"/>
    <mergeCell ref="E271:G271"/>
    <mergeCell ref="E249:G249"/>
    <mergeCell ref="B250:G250"/>
    <mergeCell ref="B251:G251"/>
    <mergeCell ref="B252:G252"/>
    <mergeCell ref="A270:B270"/>
    <mergeCell ref="E278:G278"/>
    <mergeCell ref="B279:G279"/>
    <mergeCell ref="B280:G280"/>
    <mergeCell ref="E270:G270"/>
    <mergeCell ref="B281:G281"/>
    <mergeCell ref="A299:B299"/>
    <mergeCell ref="E299:G299"/>
    <mergeCell ref="A300:B300"/>
    <mergeCell ref="E300:G300"/>
    <mergeCell ref="B304:C307"/>
    <mergeCell ref="D304:G304"/>
    <mergeCell ref="D305:E305"/>
    <mergeCell ref="F305:G305"/>
    <mergeCell ref="D307:E307"/>
    <mergeCell ref="F307:G307"/>
    <mergeCell ref="E337:G337"/>
    <mergeCell ref="B338:G338"/>
    <mergeCell ref="B339:G339"/>
    <mergeCell ref="B340:G340"/>
    <mergeCell ref="A365:B365"/>
    <mergeCell ref="E365:G365"/>
    <mergeCell ref="A366:B366"/>
    <mergeCell ref="E366:G366"/>
    <mergeCell ref="E308:G308"/>
    <mergeCell ref="B309:G309"/>
    <mergeCell ref="B310:G310"/>
    <mergeCell ref="B311:G311"/>
    <mergeCell ref="A329:B329"/>
    <mergeCell ref="E329:G329"/>
    <mergeCell ref="A330:B330"/>
    <mergeCell ref="E330:G330"/>
    <mergeCell ref="B333:C336"/>
    <mergeCell ref="D333:G333"/>
    <mergeCell ref="D334:E334"/>
    <mergeCell ref="F334:G334"/>
    <mergeCell ref="D336:E336"/>
    <mergeCell ref="F336:G336"/>
  </mergeCells>
  <phoneticPr fontId="25" type="noConversion"/>
  <dataValidations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A29 A60 A92 A123 A151 A179 A211 A229:A230 A241 A258:A259 A270 A287:A288 A299 A317:A318 A329 A346:A347 A365" xr:uid="{F503AF3C-D793-4700-B5DF-3CE3392E4D98}">
      <formula1>0</formula1>
      <formula2>256</formula2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9A37C-C920-4938-B584-86EF72D05CBD}">
  <dimension ref="A4:G439"/>
  <sheetViews>
    <sheetView topLeftCell="A417" workbookViewId="0">
      <selection activeCell="A110" sqref="A110:E110"/>
    </sheetView>
  </sheetViews>
  <sheetFormatPr baseColWidth="10" defaultRowHeight="14.4" x14ac:dyDescent="0.3"/>
  <cols>
    <col min="1" max="1" width="23.21875" customWidth="1"/>
    <col min="2" max="2" width="20.77734375" customWidth="1"/>
    <col min="3" max="3" width="31.109375" customWidth="1"/>
    <col min="4" max="4" width="29.5546875" customWidth="1"/>
    <col min="5" max="5" width="15.6640625" customWidth="1"/>
    <col min="6" max="6" width="13.5546875" customWidth="1"/>
    <col min="7" max="7" width="23.6640625" customWidth="1"/>
  </cols>
  <sheetData>
    <row r="4" spans="1:7" ht="24.6" x14ac:dyDescent="0.4">
      <c r="A4" s="1"/>
      <c r="B4" s="355" t="s">
        <v>0</v>
      </c>
      <c r="C4" s="357"/>
      <c r="D4" s="364" t="s">
        <v>1</v>
      </c>
      <c r="E4" s="365"/>
      <c r="F4" s="365"/>
      <c r="G4" s="366"/>
    </row>
    <row r="5" spans="1:7" ht="21" x14ac:dyDescent="0.4">
      <c r="A5" s="2"/>
      <c r="B5" s="358"/>
      <c r="C5" s="360"/>
      <c r="D5" s="3" t="s">
        <v>2</v>
      </c>
      <c r="E5" s="368" t="s">
        <v>903</v>
      </c>
      <c r="F5" s="368"/>
      <c r="G5" s="4"/>
    </row>
    <row r="6" spans="1:7" ht="21" x14ac:dyDescent="0.4">
      <c r="A6" s="2"/>
      <c r="B6" s="358"/>
      <c r="C6" s="360"/>
      <c r="D6" s="3" t="s">
        <v>4</v>
      </c>
      <c r="E6" s="368">
        <v>15</v>
      </c>
      <c r="F6" s="368"/>
      <c r="G6" s="4"/>
    </row>
    <row r="7" spans="1:7" ht="30" x14ac:dyDescent="0.4">
      <c r="A7" s="5"/>
      <c r="B7" s="361"/>
      <c r="C7" s="363"/>
      <c r="D7" s="6" t="s">
        <v>5</v>
      </c>
      <c r="E7" s="370" t="s">
        <v>905</v>
      </c>
      <c r="F7" s="370"/>
      <c r="G7" s="7"/>
    </row>
    <row r="8" spans="1:7" ht="20.399999999999999" x14ac:dyDescent="0.35">
      <c r="A8" s="8" t="s">
        <v>6</v>
      </c>
      <c r="B8" s="9" t="s">
        <v>653</v>
      </c>
      <c r="C8" s="10"/>
      <c r="D8" s="10"/>
      <c r="E8" s="10"/>
      <c r="F8" s="10"/>
      <c r="G8" s="11"/>
    </row>
    <row r="9" spans="1:7" ht="20.399999999999999" x14ac:dyDescent="0.35">
      <c r="A9" s="8" t="s">
        <v>7</v>
      </c>
      <c r="B9" s="12"/>
      <c r="C9" s="13"/>
      <c r="D9" s="13"/>
      <c r="E9" s="13" t="s">
        <v>709</v>
      </c>
      <c r="F9" s="13"/>
      <c r="G9" s="14"/>
    </row>
    <row r="10" spans="1:7" ht="20.399999999999999" x14ac:dyDescent="0.35">
      <c r="A10" s="8" t="s">
        <v>8</v>
      </c>
      <c r="B10" s="12" t="s">
        <v>29</v>
      </c>
      <c r="C10" s="13"/>
      <c r="D10" s="13"/>
      <c r="E10" s="13"/>
      <c r="F10" s="13"/>
      <c r="G10" s="14"/>
    </row>
    <row r="11" spans="1:7" ht="20.399999999999999" x14ac:dyDescent="0.35">
      <c r="A11" s="8" t="s">
        <v>9</v>
      </c>
      <c r="B11" s="12" t="s">
        <v>122</v>
      </c>
      <c r="C11" s="13"/>
      <c r="D11" s="13"/>
      <c r="E11" s="13"/>
      <c r="F11" s="13"/>
      <c r="G11" s="14"/>
    </row>
    <row r="12" spans="1:7" ht="60" x14ac:dyDescent="0.3">
      <c r="A12" s="57" t="s">
        <v>10</v>
      </c>
      <c r="B12" s="57" t="s">
        <v>11</v>
      </c>
      <c r="C12" s="57" t="s">
        <v>12</v>
      </c>
      <c r="D12" s="57" t="s">
        <v>13</v>
      </c>
      <c r="E12" s="57" t="s">
        <v>14</v>
      </c>
      <c r="F12" s="57" t="s">
        <v>15</v>
      </c>
      <c r="G12" s="57" t="s">
        <v>16</v>
      </c>
    </row>
    <row r="13" spans="1:7" ht="31.2" x14ac:dyDescent="0.3">
      <c r="A13" s="15">
        <v>1</v>
      </c>
      <c r="B13" s="16" t="s">
        <v>123</v>
      </c>
      <c r="C13" s="16" t="s">
        <v>393</v>
      </c>
      <c r="D13" s="123"/>
      <c r="E13" s="18">
        <v>6293</v>
      </c>
      <c r="F13" s="18">
        <f>A13*E13</f>
        <v>6293</v>
      </c>
      <c r="G13" s="20"/>
    </row>
    <row r="14" spans="1:7" ht="15.6" x14ac:dyDescent="0.3">
      <c r="A14" s="21"/>
      <c r="B14" s="22"/>
      <c r="C14" s="22"/>
      <c r="D14" s="58"/>
      <c r="E14" s="24"/>
      <c r="F14" s="24">
        <f>A14*E14</f>
        <v>0</v>
      </c>
      <c r="G14" s="20"/>
    </row>
    <row r="15" spans="1:7" ht="15.6" x14ac:dyDescent="0.3">
      <c r="A15" s="21"/>
      <c r="B15" s="22"/>
      <c r="C15" s="22"/>
      <c r="D15" s="58"/>
      <c r="E15" s="24"/>
      <c r="F15" s="24">
        <f t="shared" ref="F15:F27" si="0">A15*E15</f>
        <v>0</v>
      </c>
      <c r="G15" s="20"/>
    </row>
    <row r="16" spans="1:7" ht="15.6" x14ac:dyDescent="0.3">
      <c r="A16" s="21"/>
      <c r="B16" s="59"/>
      <c r="C16" s="59"/>
      <c r="D16" s="58"/>
      <c r="E16" s="24"/>
      <c r="F16" s="24">
        <f t="shared" si="0"/>
        <v>0</v>
      </c>
      <c r="G16" s="26"/>
    </row>
    <row r="17" spans="1:7" ht="15.6" x14ac:dyDescent="0.3">
      <c r="A17" s="21"/>
      <c r="B17" s="59"/>
      <c r="C17" s="59"/>
      <c r="D17" s="58"/>
      <c r="E17" s="24"/>
      <c r="F17" s="24">
        <f t="shared" si="0"/>
        <v>0</v>
      </c>
      <c r="G17" s="26"/>
    </row>
    <row r="18" spans="1:7" ht="15.6" x14ac:dyDescent="0.3">
      <c r="A18" s="21"/>
      <c r="B18" s="59"/>
      <c r="C18" s="59"/>
      <c r="D18" s="58"/>
      <c r="E18" s="24"/>
      <c r="F18" s="24">
        <f t="shared" si="0"/>
        <v>0</v>
      </c>
      <c r="G18" s="26"/>
    </row>
    <row r="19" spans="1:7" ht="15.6" x14ac:dyDescent="0.3">
      <c r="A19" s="21"/>
      <c r="B19" s="59"/>
      <c r="C19" s="59"/>
      <c r="D19" s="66"/>
      <c r="E19" s="24"/>
      <c r="F19" s="24">
        <f t="shared" si="0"/>
        <v>0</v>
      </c>
      <c r="G19" s="26"/>
    </row>
    <row r="20" spans="1:7" ht="15.6" x14ac:dyDescent="0.3">
      <c r="A20" s="27"/>
      <c r="B20" s="59"/>
      <c r="C20" s="59"/>
      <c r="D20" s="65"/>
      <c r="E20" s="24"/>
      <c r="F20" s="24">
        <f t="shared" si="0"/>
        <v>0</v>
      </c>
      <c r="G20" s="26"/>
    </row>
    <row r="21" spans="1:7" ht="15.6" x14ac:dyDescent="0.3">
      <c r="A21" s="27"/>
      <c r="B21" s="59"/>
      <c r="C21" s="59"/>
      <c r="D21" s="65"/>
      <c r="E21" s="24"/>
      <c r="F21" s="24">
        <f t="shared" si="0"/>
        <v>0</v>
      </c>
      <c r="G21" s="26"/>
    </row>
    <row r="22" spans="1:7" ht="15.6" x14ac:dyDescent="0.3">
      <c r="A22" s="27"/>
      <c r="B22" s="22"/>
      <c r="C22" s="22"/>
      <c r="D22" s="23"/>
      <c r="E22" s="24"/>
      <c r="F22" s="24">
        <f t="shared" si="0"/>
        <v>0</v>
      </c>
      <c r="G22" s="26"/>
    </row>
    <row r="23" spans="1:7" ht="15.6" x14ac:dyDescent="0.3">
      <c r="A23" s="27"/>
      <c r="B23" s="22"/>
      <c r="C23" s="22"/>
      <c r="D23" s="23"/>
      <c r="E23" s="24"/>
      <c r="F23" s="24">
        <f t="shared" si="0"/>
        <v>0</v>
      </c>
      <c r="G23" s="26"/>
    </row>
    <row r="24" spans="1:7" ht="15.6" x14ac:dyDescent="0.3">
      <c r="A24" s="27"/>
      <c r="B24" s="22"/>
      <c r="C24" s="22"/>
      <c r="D24" s="23"/>
      <c r="E24" s="24"/>
      <c r="F24" s="24">
        <f t="shared" si="0"/>
        <v>0</v>
      </c>
      <c r="G24" s="26"/>
    </row>
    <row r="25" spans="1:7" ht="15.6" x14ac:dyDescent="0.3">
      <c r="A25" s="27"/>
      <c r="B25" s="22"/>
      <c r="C25" s="22"/>
      <c r="D25" s="23"/>
      <c r="E25" s="24"/>
      <c r="F25" s="24">
        <f t="shared" si="0"/>
        <v>0</v>
      </c>
      <c r="G25" s="26"/>
    </row>
    <row r="26" spans="1:7" ht="15.6" x14ac:dyDescent="0.3">
      <c r="A26" s="27"/>
      <c r="B26" s="22"/>
      <c r="C26" s="22"/>
      <c r="D26" s="23"/>
      <c r="E26" s="24"/>
      <c r="F26" s="24">
        <f t="shared" si="0"/>
        <v>0</v>
      </c>
      <c r="G26" s="26"/>
    </row>
    <row r="27" spans="1:7" ht="15.6" x14ac:dyDescent="0.3">
      <c r="A27" s="28"/>
      <c r="B27" s="29"/>
      <c r="C27" s="29"/>
      <c r="D27" s="30"/>
      <c r="E27" s="31"/>
      <c r="F27" s="32">
        <f t="shared" si="0"/>
        <v>0</v>
      </c>
      <c r="G27" s="33"/>
    </row>
    <row r="28" spans="1:7" ht="17.399999999999999" x14ac:dyDescent="0.3">
      <c r="A28" s="34"/>
      <c r="B28" s="35"/>
      <c r="C28" s="36" t="s">
        <v>17</v>
      </c>
      <c r="D28" s="36"/>
      <c r="E28" s="37"/>
      <c r="F28" s="38">
        <f>SUM(F13:F26)</f>
        <v>6293</v>
      </c>
      <c r="G28" s="39"/>
    </row>
    <row r="29" spans="1:7" ht="17.399999999999999" x14ac:dyDescent="0.3">
      <c r="A29" s="40"/>
      <c r="B29" s="41"/>
      <c r="C29" s="42" t="s">
        <v>18</v>
      </c>
      <c r="D29" s="42"/>
      <c r="E29" s="43"/>
      <c r="F29" s="44">
        <f>F28*0.16</f>
        <v>1006.88</v>
      </c>
      <c r="G29" s="45"/>
    </row>
    <row r="30" spans="1:7" ht="17.399999999999999" x14ac:dyDescent="0.3">
      <c r="A30" s="40"/>
      <c r="B30" s="41"/>
      <c r="C30" s="46" t="s">
        <v>19</v>
      </c>
      <c r="D30" s="46"/>
      <c r="E30" s="47"/>
      <c r="F30" s="48">
        <f>F28+F29</f>
        <v>7299.88</v>
      </c>
      <c r="G30" s="49"/>
    </row>
    <row r="31" spans="1:7" ht="15.6" x14ac:dyDescent="0.3">
      <c r="A31" s="50" t="s">
        <v>20</v>
      </c>
      <c r="B31" s="51"/>
      <c r="C31" s="51" t="s">
        <v>21</v>
      </c>
      <c r="D31" s="51"/>
      <c r="E31" s="51" t="s">
        <v>22</v>
      </c>
      <c r="F31" s="51"/>
      <c r="G31" s="52"/>
    </row>
    <row r="32" spans="1:7" ht="15.6" x14ac:dyDescent="0.3">
      <c r="A32" s="63" t="s">
        <v>614</v>
      </c>
      <c r="B32" s="53"/>
      <c r="C32" s="53" t="s">
        <v>23</v>
      </c>
      <c r="D32" s="53"/>
      <c r="E32" s="53" t="s">
        <v>653</v>
      </c>
      <c r="F32" s="53"/>
      <c r="G32" s="54"/>
    </row>
    <row r="33" spans="1:7" x14ac:dyDescent="0.3">
      <c r="A33" s="55"/>
      <c r="B33" s="55"/>
      <c r="C33" s="55"/>
      <c r="D33" s="55"/>
      <c r="E33" s="55"/>
      <c r="F33" s="55"/>
      <c r="G33" s="55"/>
    </row>
    <row r="35" spans="1:7" ht="24.6" x14ac:dyDescent="0.4">
      <c r="A35" s="1"/>
      <c r="B35" s="355" t="s">
        <v>0</v>
      </c>
      <c r="C35" s="357"/>
      <c r="D35" s="364" t="s">
        <v>1</v>
      </c>
      <c r="E35" s="365"/>
      <c r="F35" s="365"/>
      <c r="G35" s="366"/>
    </row>
    <row r="36" spans="1:7" ht="21" x14ac:dyDescent="0.4">
      <c r="A36" s="2"/>
      <c r="B36" s="358"/>
      <c r="C36" s="360"/>
      <c r="D36" s="3" t="s">
        <v>2</v>
      </c>
      <c r="E36" s="368" t="s">
        <v>903</v>
      </c>
      <c r="F36" s="368"/>
      <c r="G36" s="4"/>
    </row>
    <row r="37" spans="1:7" ht="21" x14ac:dyDescent="0.4">
      <c r="A37" s="2"/>
      <c r="B37" s="358"/>
      <c r="C37" s="360"/>
      <c r="D37" s="3" t="s">
        <v>4</v>
      </c>
      <c r="E37" s="368">
        <v>15</v>
      </c>
      <c r="F37" s="368"/>
      <c r="G37" s="4"/>
    </row>
    <row r="38" spans="1:7" ht="30" x14ac:dyDescent="0.4">
      <c r="A38" s="5"/>
      <c r="B38" s="361"/>
      <c r="C38" s="363"/>
      <c r="D38" s="6" t="s">
        <v>5</v>
      </c>
      <c r="E38" s="370" t="s">
        <v>907</v>
      </c>
      <c r="F38" s="370"/>
      <c r="G38" s="7"/>
    </row>
    <row r="39" spans="1:7" ht="20.399999999999999" x14ac:dyDescent="0.35">
      <c r="A39" s="8" t="s">
        <v>6</v>
      </c>
      <c r="B39" s="9" t="s">
        <v>653</v>
      </c>
      <c r="C39" s="10"/>
      <c r="D39" s="10"/>
      <c r="E39" s="10"/>
      <c r="F39" s="10"/>
      <c r="G39" s="11"/>
    </row>
    <row r="40" spans="1:7" ht="20.399999999999999" x14ac:dyDescent="0.35">
      <c r="A40" s="8" t="s">
        <v>7</v>
      </c>
      <c r="B40" s="12"/>
      <c r="C40" s="13"/>
      <c r="D40" s="13"/>
      <c r="E40" s="13" t="s">
        <v>709</v>
      </c>
      <c r="F40" s="13"/>
      <c r="G40" s="14"/>
    </row>
    <row r="41" spans="1:7" ht="20.399999999999999" x14ac:dyDescent="0.35">
      <c r="A41" s="8" t="s">
        <v>8</v>
      </c>
      <c r="B41" s="12" t="s">
        <v>29</v>
      </c>
      <c r="C41" s="13"/>
      <c r="D41" s="13"/>
      <c r="E41" s="13"/>
      <c r="F41" s="13"/>
      <c r="G41" s="14"/>
    </row>
    <row r="42" spans="1:7" ht="20.399999999999999" x14ac:dyDescent="0.35">
      <c r="A42" s="8" t="s">
        <v>9</v>
      </c>
      <c r="B42" s="12" t="s">
        <v>152</v>
      </c>
      <c r="C42" s="13"/>
      <c r="D42" s="13"/>
      <c r="E42" s="13"/>
      <c r="F42" s="13"/>
      <c r="G42" s="14"/>
    </row>
    <row r="43" spans="1:7" ht="15" x14ac:dyDescent="0.3">
      <c r="A43" s="57" t="s">
        <v>10</v>
      </c>
      <c r="B43" s="57" t="s">
        <v>11</v>
      </c>
      <c r="C43" s="57" t="s">
        <v>12</v>
      </c>
      <c r="D43" s="57" t="s">
        <v>13</v>
      </c>
      <c r="E43" s="57" t="s">
        <v>14</v>
      </c>
      <c r="F43" s="57" t="s">
        <v>15</v>
      </c>
      <c r="G43" s="57" t="s">
        <v>16</v>
      </c>
    </row>
    <row r="44" spans="1:7" ht="15.6" x14ac:dyDescent="0.3">
      <c r="A44" s="15">
        <v>40</v>
      </c>
      <c r="B44" s="16" t="s">
        <v>906</v>
      </c>
      <c r="C44" s="16" t="s">
        <v>106</v>
      </c>
      <c r="D44" s="123" t="s">
        <v>82</v>
      </c>
      <c r="E44" s="18">
        <v>2.68</v>
      </c>
      <c r="F44" s="18">
        <f>A44*E44</f>
        <v>107.2</v>
      </c>
      <c r="G44" s="20"/>
    </row>
    <row r="45" spans="1:7" ht="15.6" x14ac:dyDescent="0.3">
      <c r="A45" s="21">
        <v>60</v>
      </c>
      <c r="B45" s="22" t="s">
        <v>906</v>
      </c>
      <c r="C45" s="22" t="s">
        <v>203</v>
      </c>
      <c r="D45" s="58" t="s">
        <v>358</v>
      </c>
      <c r="E45" s="24">
        <v>4.25</v>
      </c>
      <c r="F45" s="24">
        <f>A45*E45</f>
        <v>255</v>
      </c>
      <c r="G45" s="20"/>
    </row>
    <row r="46" spans="1:7" ht="15.6" x14ac:dyDescent="0.3">
      <c r="A46" s="21">
        <v>20</v>
      </c>
      <c r="B46" s="22" t="s">
        <v>906</v>
      </c>
      <c r="C46" s="22" t="s">
        <v>50</v>
      </c>
      <c r="D46" s="58" t="s">
        <v>40</v>
      </c>
      <c r="E46" s="24">
        <v>9.74</v>
      </c>
      <c r="F46" s="24">
        <f t="shared" ref="F46:F58" si="1">A46*E46</f>
        <v>194.8</v>
      </c>
      <c r="G46" s="20"/>
    </row>
    <row r="47" spans="1:7" ht="15.6" x14ac:dyDescent="0.3">
      <c r="A47" s="21">
        <v>20</v>
      </c>
      <c r="B47" s="59" t="s">
        <v>906</v>
      </c>
      <c r="C47" s="59" t="s">
        <v>909</v>
      </c>
      <c r="D47" s="58" t="s">
        <v>82</v>
      </c>
      <c r="E47" s="24">
        <v>17.190000000000001</v>
      </c>
      <c r="F47" s="24">
        <f t="shared" si="1"/>
        <v>343.8</v>
      </c>
      <c r="G47" s="26"/>
    </row>
    <row r="48" spans="1:7" ht="15.6" x14ac:dyDescent="0.3">
      <c r="A48" s="21">
        <v>15</v>
      </c>
      <c r="B48" s="59" t="s">
        <v>906</v>
      </c>
      <c r="C48" s="59" t="s">
        <v>562</v>
      </c>
      <c r="D48" s="58" t="s">
        <v>82</v>
      </c>
      <c r="E48" s="24">
        <v>26.82</v>
      </c>
      <c r="F48" s="24">
        <f t="shared" si="1"/>
        <v>402.3</v>
      </c>
      <c r="G48" s="26"/>
    </row>
    <row r="49" spans="1:7" ht="15.6" x14ac:dyDescent="0.3">
      <c r="A49" s="21">
        <v>15</v>
      </c>
      <c r="B49" s="59" t="s">
        <v>906</v>
      </c>
      <c r="C49" s="59" t="s">
        <v>910</v>
      </c>
      <c r="D49" s="58" t="s">
        <v>82</v>
      </c>
      <c r="E49" s="24">
        <v>60.28</v>
      </c>
      <c r="F49" s="24">
        <f t="shared" si="1"/>
        <v>904.2</v>
      </c>
      <c r="G49" s="26"/>
    </row>
    <row r="50" spans="1:7" ht="31.2" x14ac:dyDescent="0.3">
      <c r="A50" s="21">
        <v>10</v>
      </c>
      <c r="B50" s="59" t="s">
        <v>906</v>
      </c>
      <c r="C50" s="59" t="s">
        <v>911</v>
      </c>
      <c r="D50" s="66"/>
      <c r="E50" s="24">
        <v>50.49</v>
      </c>
      <c r="F50" s="24">
        <f t="shared" si="1"/>
        <v>504.90000000000003</v>
      </c>
      <c r="G50" s="26"/>
    </row>
    <row r="51" spans="1:7" ht="15.6" x14ac:dyDescent="0.3">
      <c r="A51" s="27"/>
      <c r="B51" s="59"/>
      <c r="C51" s="59"/>
      <c r="D51" s="65"/>
      <c r="E51" s="24"/>
      <c r="F51" s="24">
        <f t="shared" si="1"/>
        <v>0</v>
      </c>
      <c r="G51" s="26"/>
    </row>
    <row r="52" spans="1:7" ht="15.6" x14ac:dyDescent="0.3">
      <c r="A52" s="27"/>
      <c r="B52" s="59"/>
      <c r="C52" s="59"/>
      <c r="D52" s="65"/>
      <c r="E52" s="24"/>
      <c r="F52" s="24">
        <f t="shared" si="1"/>
        <v>0</v>
      </c>
      <c r="G52" s="26"/>
    </row>
    <row r="53" spans="1:7" ht="15.6" x14ac:dyDescent="0.3">
      <c r="A53" s="27"/>
      <c r="B53" s="22"/>
      <c r="C53" s="22"/>
      <c r="D53" s="23"/>
      <c r="E53" s="24"/>
      <c r="F53" s="24">
        <f t="shared" si="1"/>
        <v>0</v>
      </c>
      <c r="G53" s="26"/>
    </row>
    <row r="54" spans="1:7" ht="15.6" x14ac:dyDescent="0.3">
      <c r="A54" s="27"/>
      <c r="B54" s="22"/>
      <c r="C54" s="22"/>
      <c r="D54" s="23"/>
      <c r="E54" s="24"/>
      <c r="F54" s="24">
        <f t="shared" si="1"/>
        <v>0</v>
      </c>
      <c r="G54" s="26"/>
    </row>
    <row r="55" spans="1:7" ht="15.6" x14ac:dyDescent="0.3">
      <c r="A55" s="27"/>
      <c r="B55" s="22"/>
      <c r="C55" s="22"/>
      <c r="D55" s="23"/>
      <c r="E55" s="24"/>
      <c r="F55" s="24">
        <f t="shared" si="1"/>
        <v>0</v>
      </c>
      <c r="G55" s="26"/>
    </row>
    <row r="56" spans="1:7" ht="15.6" x14ac:dyDescent="0.3">
      <c r="A56" s="27"/>
      <c r="B56" s="22"/>
      <c r="C56" s="22"/>
      <c r="D56" s="23"/>
      <c r="E56" s="24"/>
      <c r="F56" s="24">
        <f t="shared" si="1"/>
        <v>0</v>
      </c>
      <c r="G56" s="26"/>
    </row>
    <row r="57" spans="1:7" ht="15.6" x14ac:dyDescent="0.3">
      <c r="A57" s="27"/>
      <c r="B57" s="22"/>
      <c r="C57" s="22"/>
      <c r="D57" s="23"/>
      <c r="E57" s="24"/>
      <c r="F57" s="24">
        <f t="shared" si="1"/>
        <v>0</v>
      </c>
      <c r="G57" s="26"/>
    </row>
    <row r="58" spans="1:7" ht="15.6" x14ac:dyDescent="0.3">
      <c r="A58" s="28"/>
      <c r="B58" s="29"/>
      <c r="C58" s="29"/>
      <c r="D58" s="30"/>
      <c r="E58" s="31"/>
      <c r="F58" s="32">
        <f t="shared" si="1"/>
        <v>0</v>
      </c>
      <c r="G58" s="33"/>
    </row>
    <row r="59" spans="1:7" ht="17.399999999999999" x14ac:dyDescent="0.3">
      <c r="A59" s="34"/>
      <c r="B59" s="35"/>
      <c r="C59" s="36" t="s">
        <v>17</v>
      </c>
      <c r="D59" s="36"/>
      <c r="E59" s="37"/>
      <c r="F59" s="38">
        <f>SUM(F44:F57)</f>
        <v>2712.2000000000003</v>
      </c>
      <c r="G59" s="39"/>
    </row>
    <row r="60" spans="1:7" ht="17.399999999999999" x14ac:dyDescent="0.3">
      <c r="A60" s="40"/>
      <c r="B60" s="41"/>
      <c r="C60" s="42" t="s">
        <v>18</v>
      </c>
      <c r="D60" s="42"/>
      <c r="E60" s="43"/>
      <c r="F60" s="44">
        <f>F59*0.16</f>
        <v>433.95200000000006</v>
      </c>
      <c r="G60" s="45"/>
    </row>
    <row r="61" spans="1:7" ht="17.399999999999999" x14ac:dyDescent="0.3">
      <c r="A61" s="40"/>
      <c r="B61" s="41"/>
      <c r="C61" s="46" t="s">
        <v>19</v>
      </c>
      <c r="D61" s="46"/>
      <c r="E61" s="47"/>
      <c r="F61" s="48">
        <f>F59+F60</f>
        <v>3146.1520000000005</v>
      </c>
      <c r="G61" s="49"/>
    </row>
    <row r="62" spans="1:7" ht="15.6" x14ac:dyDescent="0.3">
      <c r="A62" s="50" t="s">
        <v>20</v>
      </c>
      <c r="B62" s="51"/>
      <c r="C62" s="51" t="s">
        <v>21</v>
      </c>
      <c r="D62" s="51"/>
      <c r="E62" s="51" t="s">
        <v>22</v>
      </c>
      <c r="F62" s="51"/>
      <c r="G62" s="52"/>
    </row>
    <row r="63" spans="1:7" ht="15.6" x14ac:dyDescent="0.3">
      <c r="A63" s="63" t="s">
        <v>614</v>
      </c>
      <c r="B63" s="53"/>
      <c r="C63" s="53" t="s">
        <v>23</v>
      </c>
      <c r="D63" s="53"/>
      <c r="E63" s="53" t="s">
        <v>653</v>
      </c>
      <c r="F63" s="53"/>
      <c r="G63" s="54"/>
    </row>
    <row r="64" spans="1:7" x14ac:dyDescent="0.3">
      <c r="A64" s="55"/>
      <c r="B64" s="55"/>
      <c r="C64" s="55"/>
      <c r="D64" s="55"/>
      <c r="E64" s="55"/>
      <c r="F64" s="55"/>
      <c r="G64" s="55"/>
    </row>
    <row r="66" spans="1:7" ht="24.6" x14ac:dyDescent="0.4">
      <c r="A66" s="1"/>
      <c r="B66" s="355" t="s">
        <v>0</v>
      </c>
      <c r="C66" s="357"/>
      <c r="D66" s="364" t="s">
        <v>1</v>
      </c>
      <c r="E66" s="365"/>
      <c r="F66" s="365"/>
      <c r="G66" s="366"/>
    </row>
    <row r="67" spans="1:7" ht="21" x14ac:dyDescent="0.4">
      <c r="A67" s="2"/>
      <c r="B67" s="358"/>
      <c r="C67" s="360"/>
      <c r="D67" s="3" t="s">
        <v>2</v>
      </c>
      <c r="E67" s="368" t="s">
        <v>673</v>
      </c>
      <c r="F67" s="368"/>
      <c r="G67" s="4"/>
    </row>
    <row r="68" spans="1:7" ht="21" x14ac:dyDescent="0.4">
      <c r="A68" s="2"/>
      <c r="B68" s="358"/>
      <c r="C68" s="360"/>
      <c r="D68" s="3" t="s">
        <v>4</v>
      </c>
      <c r="E68" s="369">
        <v>10</v>
      </c>
      <c r="F68" s="368"/>
      <c r="G68" s="4"/>
    </row>
    <row r="69" spans="1:7" ht="30" x14ac:dyDescent="0.4">
      <c r="A69" s="5"/>
      <c r="B69" s="361"/>
      <c r="C69" s="363"/>
      <c r="D69" s="6" t="s">
        <v>5</v>
      </c>
      <c r="E69" s="370" t="s">
        <v>907</v>
      </c>
      <c r="F69" s="370"/>
      <c r="G69" s="7"/>
    </row>
    <row r="70" spans="1:7" ht="20.399999999999999" x14ac:dyDescent="0.35">
      <c r="A70" s="8" t="s">
        <v>6</v>
      </c>
      <c r="B70" s="9"/>
      <c r="C70" s="10"/>
      <c r="D70" s="10"/>
      <c r="E70" s="10"/>
      <c r="F70" s="10"/>
      <c r="G70" s="11"/>
    </row>
    <row r="71" spans="1:7" ht="20.399999999999999" x14ac:dyDescent="0.35">
      <c r="A71" s="8" t="s">
        <v>7</v>
      </c>
      <c r="B71" s="12"/>
      <c r="C71" s="13"/>
      <c r="D71" s="13"/>
      <c r="E71" s="13"/>
      <c r="F71" s="13"/>
      <c r="G71" s="14"/>
    </row>
    <row r="72" spans="1:7" ht="20.399999999999999" x14ac:dyDescent="0.35">
      <c r="A72" s="8" t="s">
        <v>8</v>
      </c>
      <c r="B72" s="12" t="s">
        <v>29</v>
      </c>
      <c r="C72" s="13"/>
      <c r="D72" s="13"/>
      <c r="E72" s="13"/>
      <c r="F72" s="13"/>
      <c r="G72" s="14"/>
    </row>
    <row r="73" spans="1:7" ht="20.399999999999999" x14ac:dyDescent="0.35">
      <c r="A73" s="8" t="s">
        <v>9</v>
      </c>
      <c r="B73" s="12" t="s">
        <v>672</v>
      </c>
      <c r="C73" s="13"/>
      <c r="D73" s="13"/>
      <c r="E73" s="13"/>
      <c r="F73" s="13"/>
      <c r="G73" s="14"/>
    </row>
    <row r="74" spans="1:7" ht="15" x14ac:dyDescent="0.3">
      <c r="A74" s="57" t="s">
        <v>10</v>
      </c>
      <c r="B74" s="57" t="s">
        <v>11</v>
      </c>
      <c r="C74" s="57" t="s">
        <v>12</v>
      </c>
      <c r="D74" s="57" t="s">
        <v>13</v>
      </c>
      <c r="E74" s="57" t="s">
        <v>14</v>
      </c>
      <c r="F74" s="57" t="s">
        <v>15</v>
      </c>
      <c r="G74" s="57" t="s">
        <v>16</v>
      </c>
    </row>
    <row r="75" spans="1:7" ht="15.6" x14ac:dyDescent="0.3">
      <c r="A75" s="27">
        <v>20</v>
      </c>
      <c r="B75" s="22" t="s">
        <v>313</v>
      </c>
      <c r="C75" s="22" t="s">
        <v>314</v>
      </c>
      <c r="D75" s="58"/>
      <c r="E75" s="24"/>
      <c r="F75" s="18">
        <f>A75*E75</f>
        <v>0</v>
      </c>
      <c r="G75" s="20"/>
    </row>
    <row r="76" spans="1:7" ht="15.6" x14ac:dyDescent="0.3">
      <c r="A76" s="21">
        <v>20</v>
      </c>
      <c r="B76" s="22" t="s">
        <v>674</v>
      </c>
      <c r="C76" s="22" t="s">
        <v>675</v>
      </c>
      <c r="D76" s="58"/>
      <c r="E76" s="24"/>
      <c r="F76" s="24">
        <f>A76*E76</f>
        <v>0</v>
      </c>
      <c r="G76" s="20"/>
    </row>
    <row r="77" spans="1:7" ht="31.2" x14ac:dyDescent="0.3">
      <c r="A77" s="21">
        <v>5</v>
      </c>
      <c r="B77" s="59" t="s">
        <v>30</v>
      </c>
      <c r="C77" s="59" t="s">
        <v>676</v>
      </c>
      <c r="D77" s="58"/>
      <c r="E77" s="24"/>
      <c r="F77" s="24">
        <f t="shared" ref="F77:F90" si="2">A77*E77</f>
        <v>0</v>
      </c>
      <c r="G77" s="26"/>
    </row>
    <row r="78" spans="1:7" ht="15.6" x14ac:dyDescent="0.3">
      <c r="A78" s="21"/>
      <c r="B78" s="59"/>
      <c r="C78" s="59"/>
      <c r="D78" s="58"/>
      <c r="E78" s="24"/>
      <c r="F78" s="24">
        <f t="shared" si="2"/>
        <v>0</v>
      </c>
      <c r="G78" s="26"/>
    </row>
    <row r="79" spans="1:7" ht="15.6" x14ac:dyDescent="0.3">
      <c r="A79" s="21"/>
      <c r="B79" s="59"/>
      <c r="C79" s="59"/>
      <c r="D79" s="24"/>
      <c r="E79" s="24"/>
      <c r="F79" s="24">
        <f t="shared" si="2"/>
        <v>0</v>
      </c>
      <c r="G79" s="26"/>
    </row>
    <row r="80" spans="1:7" ht="15.6" x14ac:dyDescent="0.3">
      <c r="A80" s="27"/>
      <c r="B80" s="59"/>
      <c r="C80" s="59"/>
      <c r="D80" s="58"/>
      <c r="E80" s="24"/>
      <c r="F80" s="24">
        <f t="shared" si="2"/>
        <v>0</v>
      </c>
      <c r="G80" s="26"/>
    </row>
    <row r="81" spans="1:7" ht="15.6" x14ac:dyDescent="0.3">
      <c r="A81" s="27"/>
      <c r="B81" s="59"/>
      <c r="C81" s="59"/>
      <c r="D81" s="58"/>
      <c r="E81" s="24"/>
      <c r="F81" s="24">
        <f t="shared" si="2"/>
        <v>0</v>
      </c>
      <c r="G81" s="26"/>
    </row>
    <row r="82" spans="1:7" ht="15.6" x14ac:dyDescent="0.3">
      <c r="A82" s="27"/>
      <c r="B82" s="22"/>
      <c r="C82" s="22"/>
      <c r="D82" s="58"/>
      <c r="E82" s="24"/>
      <c r="F82" s="24">
        <f t="shared" si="2"/>
        <v>0</v>
      </c>
      <c r="G82" s="26"/>
    </row>
    <row r="83" spans="1:7" ht="15.6" x14ac:dyDescent="0.3">
      <c r="A83" s="27"/>
      <c r="B83" s="22"/>
      <c r="C83" s="22"/>
      <c r="D83" s="58"/>
      <c r="E83" s="24"/>
      <c r="F83" s="24">
        <f t="shared" si="2"/>
        <v>0</v>
      </c>
      <c r="G83" s="26"/>
    </row>
    <row r="84" spans="1:7" ht="15.6" x14ac:dyDescent="0.3">
      <c r="A84" s="27"/>
      <c r="B84" s="22"/>
      <c r="C84" s="22"/>
      <c r="D84" s="58"/>
      <c r="E84" s="24"/>
      <c r="F84" s="24">
        <f t="shared" si="2"/>
        <v>0</v>
      </c>
      <c r="G84" s="26"/>
    </row>
    <row r="85" spans="1:7" ht="15.6" x14ac:dyDescent="0.3">
      <c r="A85" s="27"/>
      <c r="B85" s="22"/>
      <c r="C85" s="22"/>
      <c r="D85" s="58"/>
      <c r="E85" s="24"/>
      <c r="F85" s="24">
        <f t="shared" si="2"/>
        <v>0</v>
      </c>
      <c r="G85" s="26"/>
    </row>
    <row r="86" spans="1:7" ht="15.6" x14ac:dyDescent="0.3">
      <c r="A86" s="27"/>
      <c r="B86" s="22"/>
      <c r="C86" s="22"/>
      <c r="D86" s="58"/>
      <c r="E86" s="24"/>
      <c r="F86" s="24">
        <f t="shared" si="2"/>
        <v>0</v>
      </c>
      <c r="G86" s="26"/>
    </row>
    <row r="87" spans="1:7" ht="15.6" x14ac:dyDescent="0.3">
      <c r="A87" s="27"/>
      <c r="B87" s="22"/>
      <c r="C87" s="22"/>
      <c r="D87" s="58"/>
      <c r="E87" s="24"/>
      <c r="F87" s="24">
        <f t="shared" si="2"/>
        <v>0</v>
      </c>
      <c r="G87" s="26"/>
    </row>
    <row r="88" spans="1:7" ht="15.6" x14ac:dyDescent="0.3">
      <c r="A88" s="27"/>
      <c r="B88" s="22"/>
      <c r="C88" s="22"/>
      <c r="D88" s="58"/>
      <c r="E88" s="24"/>
      <c r="F88" s="24">
        <f t="shared" si="2"/>
        <v>0</v>
      </c>
      <c r="G88" s="26"/>
    </row>
    <row r="89" spans="1:7" ht="15.6" x14ac:dyDescent="0.3">
      <c r="A89" s="27"/>
      <c r="B89" s="22"/>
      <c r="C89" s="22"/>
      <c r="D89" s="58"/>
      <c r="E89" s="24"/>
      <c r="F89" s="24">
        <f t="shared" si="2"/>
        <v>0</v>
      </c>
      <c r="G89" s="26"/>
    </row>
    <row r="90" spans="1:7" ht="15.6" x14ac:dyDescent="0.3">
      <c r="A90" s="28"/>
      <c r="B90" s="29"/>
      <c r="C90" s="29"/>
      <c r="D90" s="232"/>
      <c r="E90" s="24"/>
      <c r="F90" s="24">
        <f t="shared" si="2"/>
        <v>0</v>
      </c>
      <c r="G90" s="26"/>
    </row>
    <row r="91" spans="1:7" ht="17.399999999999999" x14ac:dyDescent="0.3">
      <c r="A91" s="27"/>
      <c r="B91" s="41"/>
      <c r="C91" s="42" t="s">
        <v>17</v>
      </c>
      <c r="D91" s="153"/>
      <c r="E91" s="37"/>
      <c r="F91" s="149">
        <f>SUM(F75:F90)</f>
        <v>0</v>
      </c>
      <c r="G91" s="39"/>
    </row>
    <row r="92" spans="1:7" ht="17.399999999999999" x14ac:dyDescent="0.3">
      <c r="A92" s="40"/>
      <c r="B92" s="41"/>
      <c r="C92" s="42" t="s">
        <v>18</v>
      </c>
      <c r="D92" s="42"/>
      <c r="E92" s="43"/>
      <c r="F92" s="150">
        <f>F91*0.16</f>
        <v>0</v>
      </c>
      <c r="G92" s="45"/>
    </row>
    <row r="93" spans="1:7" ht="17.399999999999999" x14ac:dyDescent="0.3">
      <c r="A93" s="40"/>
      <c r="B93" s="41"/>
      <c r="C93" s="46" t="s">
        <v>19</v>
      </c>
      <c r="D93" s="46"/>
      <c r="E93" s="47"/>
      <c r="F93" s="151">
        <f>F91+F92</f>
        <v>0</v>
      </c>
      <c r="G93" s="49"/>
    </row>
    <row r="94" spans="1:7" ht="15.6" x14ac:dyDescent="0.3">
      <c r="A94" s="50" t="s">
        <v>20</v>
      </c>
      <c r="B94" s="51"/>
      <c r="C94" s="51" t="s">
        <v>21</v>
      </c>
      <c r="D94" s="51"/>
      <c r="E94" s="51" t="s">
        <v>22</v>
      </c>
      <c r="F94" s="51"/>
      <c r="G94" s="52"/>
    </row>
    <row r="95" spans="1:7" ht="15.6" x14ac:dyDescent="0.3">
      <c r="A95" s="63" t="s">
        <v>614</v>
      </c>
      <c r="B95" s="53"/>
      <c r="C95" s="53" t="s">
        <v>23</v>
      </c>
      <c r="D95" s="53"/>
      <c r="E95" s="53" t="s">
        <v>24</v>
      </c>
      <c r="F95" s="53"/>
      <c r="G95" s="54"/>
    </row>
    <row r="99" spans="1:7" ht="21" x14ac:dyDescent="0.4">
      <c r="A99" s="1"/>
      <c r="B99" s="382" t="s">
        <v>0</v>
      </c>
      <c r="C99" s="383"/>
      <c r="D99" s="388" t="s">
        <v>1</v>
      </c>
      <c r="E99" s="389"/>
      <c r="F99" s="389"/>
      <c r="G99" s="390"/>
    </row>
    <row r="100" spans="1:7" ht="21" x14ac:dyDescent="0.4">
      <c r="A100" s="2"/>
      <c r="B100" s="384"/>
      <c r="C100" s="385"/>
      <c r="D100" s="3" t="s">
        <v>2</v>
      </c>
      <c r="E100" s="155"/>
      <c r="F100" s="154" t="s">
        <v>903</v>
      </c>
      <c r="G100" s="4"/>
    </row>
    <row r="101" spans="1:7" ht="21" x14ac:dyDescent="0.4">
      <c r="A101" s="2"/>
      <c r="B101" s="384"/>
      <c r="C101" s="385"/>
      <c r="D101" s="3" t="s">
        <v>419</v>
      </c>
      <c r="E101" s="154"/>
      <c r="F101" s="195">
        <v>15</v>
      </c>
      <c r="G101" s="4"/>
    </row>
    <row r="102" spans="1:7" ht="21" x14ac:dyDescent="0.4">
      <c r="A102" s="5"/>
      <c r="B102" s="386"/>
      <c r="C102" s="387"/>
      <c r="D102" s="156" t="s">
        <v>5</v>
      </c>
      <c r="E102" s="157"/>
      <c r="F102" s="231" t="s">
        <v>908</v>
      </c>
      <c r="G102" s="230"/>
    </row>
    <row r="103" spans="1:7" ht="20.399999999999999" x14ac:dyDescent="0.35">
      <c r="A103" s="8" t="s">
        <v>6</v>
      </c>
      <c r="B103" s="376" t="s">
        <v>663</v>
      </c>
      <c r="C103" s="377"/>
      <c r="D103" s="377"/>
      <c r="E103" s="377"/>
      <c r="F103" s="377"/>
      <c r="G103" s="11"/>
    </row>
    <row r="104" spans="1:7" ht="20.399999999999999" x14ac:dyDescent="0.35">
      <c r="A104" s="8" t="s">
        <v>7</v>
      </c>
      <c r="B104" s="158" t="e" vm="1">
        <v>#VALUE!</v>
      </c>
      <c r="C104" s="159"/>
      <c r="D104" s="159"/>
      <c r="E104" s="159" t="s">
        <v>511</v>
      </c>
      <c r="F104" s="159"/>
      <c r="G104" s="160"/>
    </row>
    <row r="105" spans="1:7" ht="20.399999999999999" x14ac:dyDescent="0.35">
      <c r="A105" s="8" t="s">
        <v>8</v>
      </c>
      <c r="B105" s="12" t="s">
        <v>29</v>
      </c>
      <c r="C105" s="13"/>
      <c r="D105" s="13"/>
      <c r="E105" s="13"/>
      <c r="F105" s="13"/>
      <c r="G105" s="14"/>
    </row>
    <row r="106" spans="1:7" ht="20.399999999999999" x14ac:dyDescent="0.35">
      <c r="A106" s="8" t="s">
        <v>9</v>
      </c>
      <c r="B106" s="12" t="s">
        <v>326</v>
      </c>
      <c r="C106" s="13"/>
      <c r="D106" s="13"/>
      <c r="E106" s="161"/>
      <c r="F106" s="161"/>
      <c r="G106" s="162"/>
    </row>
    <row r="107" spans="1:7" x14ac:dyDescent="0.3">
      <c r="A107" s="163" t="s">
        <v>10</v>
      </c>
      <c r="B107" s="163" t="s">
        <v>11</v>
      </c>
      <c r="C107" s="163" t="s">
        <v>12</v>
      </c>
      <c r="D107" s="163" t="s">
        <v>422</v>
      </c>
      <c r="E107" s="163" t="s">
        <v>14</v>
      </c>
      <c r="F107" s="163" t="s">
        <v>15</v>
      </c>
      <c r="G107" s="163" t="s">
        <v>16</v>
      </c>
    </row>
    <row r="108" spans="1:7" ht="41.4" x14ac:dyDescent="0.3">
      <c r="A108" s="147">
        <v>150</v>
      </c>
      <c r="B108" s="147" t="s">
        <v>222</v>
      </c>
      <c r="C108" s="164" t="s">
        <v>938</v>
      </c>
      <c r="D108" s="60"/>
      <c r="E108" s="165">
        <v>57.78</v>
      </c>
      <c r="F108" s="165">
        <f t="shared" ref="F108:F121" si="3">A108*E108</f>
        <v>8667</v>
      </c>
      <c r="G108" s="114"/>
    </row>
    <row r="109" spans="1:7" ht="15.6" x14ac:dyDescent="0.3">
      <c r="A109" s="20"/>
      <c r="B109" s="20"/>
      <c r="C109" s="166"/>
      <c r="D109" s="61"/>
      <c r="E109" s="167"/>
      <c r="F109" s="167">
        <f t="shared" si="3"/>
        <v>0</v>
      </c>
      <c r="G109" s="26"/>
    </row>
    <row r="110" spans="1:7" ht="27.6" x14ac:dyDescent="0.3">
      <c r="A110" s="20">
        <v>4</v>
      </c>
      <c r="B110" s="20" t="s">
        <v>340</v>
      </c>
      <c r="C110" s="166" t="s">
        <v>643</v>
      </c>
      <c r="D110" s="61"/>
      <c r="E110" s="168">
        <v>81.489999999999995</v>
      </c>
      <c r="F110" s="167">
        <f t="shared" si="3"/>
        <v>325.95999999999998</v>
      </c>
      <c r="G110" s="26"/>
    </row>
    <row r="111" spans="1:7" x14ac:dyDescent="0.3">
      <c r="A111" s="20"/>
      <c r="B111" s="20"/>
      <c r="C111" s="166"/>
      <c r="D111" s="20"/>
      <c r="E111" s="167"/>
      <c r="F111" s="167">
        <f t="shared" si="3"/>
        <v>0</v>
      </c>
      <c r="G111" s="26"/>
    </row>
    <row r="112" spans="1:7" ht="15.6" x14ac:dyDescent="0.3">
      <c r="A112" s="26"/>
      <c r="B112" s="26"/>
      <c r="C112" s="59"/>
      <c r="D112" s="26"/>
      <c r="E112" s="169"/>
      <c r="F112" s="167">
        <f t="shared" si="3"/>
        <v>0</v>
      </c>
      <c r="G112" s="26"/>
    </row>
    <row r="113" spans="1:7" ht="15.6" x14ac:dyDescent="0.3">
      <c r="A113" s="26"/>
      <c r="B113" s="26"/>
      <c r="C113" s="26"/>
      <c r="D113" s="170"/>
      <c r="E113" s="169"/>
      <c r="F113" s="167">
        <f t="shared" si="3"/>
        <v>0</v>
      </c>
      <c r="G113" s="26"/>
    </row>
    <row r="114" spans="1:7" x14ac:dyDescent="0.3">
      <c r="A114" s="26"/>
      <c r="B114" s="26"/>
      <c r="C114" s="26"/>
      <c r="D114" s="26"/>
      <c r="E114" s="169"/>
      <c r="F114" s="167">
        <f t="shared" si="3"/>
        <v>0</v>
      </c>
      <c r="G114" s="26"/>
    </row>
    <row r="115" spans="1:7" x14ac:dyDescent="0.3">
      <c r="A115" s="26"/>
      <c r="B115" s="26"/>
      <c r="C115" s="26"/>
      <c r="D115" s="26"/>
      <c r="E115" s="169"/>
      <c r="F115" s="167">
        <f t="shared" si="3"/>
        <v>0</v>
      </c>
      <c r="G115" s="26"/>
    </row>
    <row r="116" spans="1:7" ht="15.6" x14ac:dyDescent="0.3">
      <c r="A116" s="171"/>
      <c r="B116" s="26"/>
      <c r="C116" s="26"/>
      <c r="D116" s="26"/>
      <c r="E116" s="169"/>
      <c r="F116" s="167">
        <f t="shared" si="3"/>
        <v>0</v>
      </c>
      <c r="G116" s="26"/>
    </row>
    <row r="117" spans="1:7" ht="15.6" x14ac:dyDescent="0.3">
      <c r="A117" s="171"/>
      <c r="B117" s="26"/>
      <c r="C117" s="26"/>
      <c r="D117" s="26"/>
      <c r="E117" s="169"/>
      <c r="F117" s="167">
        <f t="shared" si="3"/>
        <v>0</v>
      </c>
      <c r="G117" s="26"/>
    </row>
    <row r="118" spans="1:7" ht="15.6" x14ac:dyDescent="0.3">
      <c r="A118" s="171"/>
      <c r="B118" s="26"/>
      <c r="C118" s="26"/>
      <c r="D118" s="26"/>
      <c r="E118" s="169"/>
      <c r="F118" s="167">
        <f t="shared" si="3"/>
        <v>0</v>
      </c>
      <c r="G118" s="26"/>
    </row>
    <row r="119" spans="1:7" ht="15.6" x14ac:dyDescent="0.3">
      <c r="A119" s="171"/>
      <c r="B119" s="26"/>
      <c r="C119" s="26"/>
      <c r="D119" s="26"/>
      <c r="E119" s="169"/>
      <c r="F119" s="167">
        <f t="shared" si="3"/>
        <v>0</v>
      </c>
      <c r="G119" s="26"/>
    </row>
    <row r="120" spans="1:7" ht="15.6" x14ac:dyDescent="0.3">
      <c r="A120" s="171"/>
      <c r="B120" s="26"/>
      <c r="C120" s="26"/>
      <c r="D120" s="26"/>
      <c r="E120" s="169"/>
      <c r="F120" s="167">
        <f t="shared" si="3"/>
        <v>0</v>
      </c>
      <c r="G120" s="26"/>
    </row>
    <row r="121" spans="1:7" x14ac:dyDescent="0.3">
      <c r="A121" s="33"/>
      <c r="B121" s="33"/>
      <c r="C121" s="33"/>
      <c r="D121" s="33"/>
      <c r="E121" s="172"/>
      <c r="F121" s="173">
        <f t="shared" si="3"/>
        <v>0</v>
      </c>
      <c r="G121" s="33"/>
    </row>
    <row r="122" spans="1:7" x14ac:dyDescent="0.3">
      <c r="A122" s="174"/>
      <c r="B122" s="175"/>
      <c r="C122" s="174" t="s">
        <v>17</v>
      </c>
      <c r="D122" s="175"/>
      <c r="E122" s="176"/>
      <c r="F122" s="176">
        <f>SUM(F108:F120)</f>
        <v>8992.9599999999991</v>
      </c>
      <c r="G122" s="178"/>
    </row>
    <row r="123" spans="1:7" x14ac:dyDescent="0.3">
      <c r="A123" s="179"/>
      <c r="B123" s="55"/>
      <c r="C123" s="179" t="s">
        <v>18</v>
      </c>
      <c r="D123" s="55"/>
      <c r="E123" s="180"/>
      <c r="F123" s="180">
        <f>F122*0.16</f>
        <v>1438.8735999999999</v>
      </c>
      <c r="G123" s="182"/>
    </row>
    <row r="124" spans="1:7" x14ac:dyDescent="0.3">
      <c r="A124" s="179"/>
      <c r="B124" s="55"/>
      <c r="C124" s="183" t="s">
        <v>19</v>
      </c>
      <c r="D124" s="184"/>
      <c r="E124" s="185"/>
      <c r="F124" s="185">
        <f>F122+F123</f>
        <v>10431.833599999998</v>
      </c>
      <c r="G124" s="187"/>
    </row>
    <row r="125" spans="1:7" x14ac:dyDescent="0.3">
      <c r="A125" s="179"/>
      <c r="B125" s="55"/>
      <c r="C125" s="55"/>
      <c r="D125" s="55"/>
      <c r="E125" s="188"/>
      <c r="F125" s="188"/>
      <c r="G125" s="182"/>
    </row>
    <row r="126" spans="1:7" x14ac:dyDescent="0.3">
      <c r="A126" s="179"/>
      <c r="B126" s="55"/>
      <c r="C126" s="55"/>
      <c r="D126" s="55"/>
      <c r="E126" s="55"/>
      <c r="F126" s="55"/>
      <c r="G126" s="182"/>
    </row>
    <row r="127" spans="1:7" x14ac:dyDescent="0.3">
      <c r="A127" s="189" t="s">
        <v>20</v>
      </c>
      <c r="B127" s="190"/>
      <c r="C127" s="190" t="s">
        <v>21</v>
      </c>
      <c r="D127" s="190"/>
      <c r="E127" s="190" t="s">
        <v>22</v>
      </c>
      <c r="F127" s="190"/>
      <c r="G127" s="191"/>
    </row>
    <row r="128" spans="1:7" x14ac:dyDescent="0.3">
      <c r="A128" s="192" t="s">
        <v>614</v>
      </c>
      <c r="B128" s="193"/>
      <c r="C128" s="193" t="s">
        <v>23</v>
      </c>
      <c r="D128" s="193"/>
      <c r="E128" s="193" t="s">
        <v>24</v>
      </c>
      <c r="F128" s="193"/>
      <c r="G128" s="194"/>
    </row>
    <row r="132" spans="1:7" ht="24.6" x14ac:dyDescent="0.3">
      <c r="A132" s="355" t="s">
        <v>0</v>
      </c>
      <c r="B132" s="356"/>
      <c r="C132" s="357"/>
      <c r="D132" s="364" t="s">
        <v>1</v>
      </c>
      <c r="E132" s="365"/>
      <c r="F132" s="365"/>
      <c r="G132" s="366"/>
    </row>
    <row r="133" spans="1:7" ht="21" x14ac:dyDescent="0.4">
      <c r="A133" s="358"/>
      <c r="B133" s="359"/>
      <c r="C133" s="360"/>
      <c r="D133" s="3" t="s">
        <v>2</v>
      </c>
      <c r="E133" s="367" t="s">
        <v>942</v>
      </c>
      <c r="F133" s="368"/>
      <c r="G133" s="4"/>
    </row>
    <row r="134" spans="1:7" ht="21" x14ac:dyDescent="0.4">
      <c r="A134" s="358"/>
      <c r="B134" s="359"/>
      <c r="C134" s="360"/>
      <c r="D134" s="3" t="s">
        <v>4</v>
      </c>
      <c r="E134" s="369">
        <v>15</v>
      </c>
      <c r="F134" s="368"/>
      <c r="G134" s="4"/>
    </row>
    <row r="135" spans="1:7" ht="30" x14ac:dyDescent="0.3">
      <c r="A135" s="361"/>
      <c r="B135" s="362"/>
      <c r="C135" s="363"/>
      <c r="D135" s="6" t="s">
        <v>5</v>
      </c>
      <c r="E135" s="370" t="s">
        <v>915</v>
      </c>
      <c r="F135" s="370"/>
      <c r="G135" s="7"/>
    </row>
    <row r="136" spans="1:7" ht="20.399999999999999" x14ac:dyDescent="0.35">
      <c r="A136" s="8" t="s">
        <v>6</v>
      </c>
      <c r="B136" s="9" t="s">
        <v>663</v>
      </c>
      <c r="C136" s="10"/>
      <c r="D136" s="10"/>
      <c r="E136" s="324"/>
      <c r="F136" s="325"/>
      <c r="G136" s="326"/>
    </row>
    <row r="137" spans="1:7" ht="20.399999999999999" x14ac:dyDescent="0.35">
      <c r="A137" s="8" t="s">
        <v>7</v>
      </c>
      <c r="B137" s="12"/>
      <c r="C137" s="13"/>
      <c r="D137" s="13"/>
      <c r="E137" s="327"/>
      <c r="F137" s="328"/>
      <c r="G137" s="329"/>
    </row>
    <row r="138" spans="1:7" ht="20.399999999999999" x14ac:dyDescent="0.35">
      <c r="A138" s="8" t="s">
        <v>8</v>
      </c>
      <c r="B138" s="12" t="s">
        <v>29</v>
      </c>
      <c r="C138" s="13"/>
      <c r="D138" s="13"/>
      <c r="E138" s="330"/>
      <c r="F138" s="331"/>
      <c r="G138" s="332"/>
    </row>
    <row r="139" spans="1:7" ht="20.399999999999999" x14ac:dyDescent="0.35">
      <c r="A139" s="8" t="s">
        <v>9</v>
      </c>
      <c r="B139" s="12" t="s">
        <v>83</v>
      </c>
      <c r="C139" s="13"/>
      <c r="D139" s="13"/>
      <c r="E139" s="13"/>
      <c r="F139" s="13"/>
      <c r="G139" s="14"/>
    </row>
    <row r="140" spans="1:7" ht="15" x14ac:dyDescent="0.3">
      <c r="A140" s="342" t="s">
        <v>10</v>
      </c>
      <c r="B140" s="57" t="s">
        <v>11</v>
      </c>
      <c r="C140" s="57" t="s">
        <v>12</v>
      </c>
      <c r="D140" s="57" t="s">
        <v>13</v>
      </c>
      <c r="E140" s="57" t="s">
        <v>14</v>
      </c>
      <c r="F140" s="57" t="s">
        <v>15</v>
      </c>
      <c r="G140" s="57" t="s">
        <v>16</v>
      </c>
    </row>
    <row r="141" spans="1:7" ht="15.6" x14ac:dyDescent="0.3">
      <c r="A141" s="15"/>
      <c r="B141" s="16"/>
      <c r="C141" s="16"/>
      <c r="D141" s="123"/>
      <c r="E141" s="18"/>
      <c r="F141" s="18">
        <f>A141*E141</f>
        <v>0</v>
      </c>
      <c r="G141" s="20"/>
    </row>
    <row r="142" spans="1:7" ht="15.6" x14ac:dyDescent="0.3">
      <c r="A142" s="21">
        <v>20</v>
      </c>
      <c r="B142" s="22" t="s">
        <v>126</v>
      </c>
      <c r="C142" s="22" t="s">
        <v>912</v>
      </c>
      <c r="D142" s="58"/>
      <c r="E142" s="24">
        <v>159.69999999999999</v>
      </c>
      <c r="F142" s="24">
        <f t="shared" ref="F142:F155" si="4">A142*E142</f>
        <v>3194</v>
      </c>
      <c r="G142" s="20"/>
    </row>
    <row r="143" spans="1:7" ht="15.6" x14ac:dyDescent="0.3">
      <c r="A143" s="21">
        <v>80</v>
      </c>
      <c r="B143" s="22" t="s">
        <v>126</v>
      </c>
      <c r="C143" s="22" t="s">
        <v>913</v>
      </c>
      <c r="D143" s="58"/>
      <c r="E143" s="24">
        <v>100.22</v>
      </c>
      <c r="F143" s="24">
        <f t="shared" si="4"/>
        <v>8017.6</v>
      </c>
      <c r="G143" s="20"/>
    </row>
    <row r="144" spans="1:7" ht="15.6" x14ac:dyDescent="0.3">
      <c r="A144" s="21">
        <v>75</v>
      </c>
      <c r="B144" s="59" t="s">
        <v>126</v>
      </c>
      <c r="C144" s="59" t="s">
        <v>482</v>
      </c>
      <c r="D144" s="58"/>
      <c r="E144" s="24">
        <v>108</v>
      </c>
      <c r="F144" s="24">
        <f t="shared" si="4"/>
        <v>8100</v>
      </c>
      <c r="G144" s="26"/>
    </row>
    <row r="145" spans="1:7" ht="15.6" x14ac:dyDescent="0.3">
      <c r="A145" s="21"/>
      <c r="B145" s="59"/>
      <c r="C145" s="59"/>
      <c r="D145" s="58"/>
      <c r="E145" s="24"/>
      <c r="F145" s="24">
        <f t="shared" si="4"/>
        <v>0</v>
      </c>
      <c r="G145" s="26"/>
    </row>
    <row r="146" spans="1:7" ht="15.6" x14ac:dyDescent="0.3">
      <c r="A146" s="21"/>
      <c r="B146" s="59"/>
      <c r="C146" s="59"/>
      <c r="D146" s="58"/>
      <c r="E146" s="24"/>
      <c r="F146" s="24">
        <f t="shared" si="4"/>
        <v>0</v>
      </c>
      <c r="G146" s="26"/>
    </row>
    <row r="147" spans="1:7" ht="15.6" x14ac:dyDescent="0.3">
      <c r="A147" s="21"/>
      <c r="B147" s="59"/>
      <c r="C147" s="59"/>
      <c r="D147" s="58"/>
      <c r="E147" s="24"/>
      <c r="F147" s="24">
        <f t="shared" si="4"/>
        <v>0</v>
      </c>
      <c r="G147" s="26"/>
    </row>
    <row r="148" spans="1:7" ht="15.6" x14ac:dyDescent="0.3">
      <c r="A148" s="27"/>
      <c r="B148" s="59"/>
      <c r="C148" s="59"/>
      <c r="D148" s="58"/>
      <c r="E148" s="24"/>
      <c r="F148" s="24">
        <f t="shared" si="4"/>
        <v>0</v>
      </c>
      <c r="G148" s="26"/>
    </row>
    <row r="149" spans="1:7" ht="15.6" x14ac:dyDescent="0.3">
      <c r="A149" s="27"/>
      <c r="B149" s="59"/>
      <c r="C149" s="59"/>
      <c r="D149" s="65"/>
      <c r="E149" s="24"/>
      <c r="F149" s="24">
        <f t="shared" si="4"/>
        <v>0</v>
      </c>
      <c r="G149" s="26"/>
    </row>
    <row r="150" spans="1:7" ht="15.6" x14ac:dyDescent="0.3">
      <c r="A150" s="27"/>
      <c r="B150" s="22"/>
      <c r="C150" s="22"/>
      <c r="D150" s="23"/>
      <c r="E150" s="24"/>
      <c r="F150" s="24">
        <f t="shared" si="4"/>
        <v>0</v>
      </c>
      <c r="G150" s="26"/>
    </row>
    <row r="151" spans="1:7" ht="15.6" x14ac:dyDescent="0.3">
      <c r="A151" s="27"/>
      <c r="B151" s="22"/>
      <c r="C151" s="22"/>
      <c r="D151" s="23"/>
      <c r="E151" s="24"/>
      <c r="F151" s="24">
        <f t="shared" si="4"/>
        <v>0</v>
      </c>
      <c r="G151" s="26"/>
    </row>
    <row r="152" spans="1:7" ht="15.6" x14ac:dyDescent="0.3">
      <c r="A152" s="27"/>
      <c r="B152" s="22"/>
      <c r="C152" s="22"/>
      <c r="D152" s="23"/>
      <c r="E152" s="24"/>
      <c r="F152" s="24">
        <f t="shared" si="4"/>
        <v>0</v>
      </c>
      <c r="G152" s="26"/>
    </row>
    <row r="153" spans="1:7" ht="15.6" x14ac:dyDescent="0.3">
      <c r="A153" s="27"/>
      <c r="B153" s="22"/>
      <c r="C153" s="22"/>
      <c r="D153" s="23"/>
      <c r="E153" s="24"/>
      <c r="F153" s="24">
        <f t="shared" si="4"/>
        <v>0</v>
      </c>
      <c r="G153" s="26"/>
    </row>
    <row r="154" spans="1:7" ht="15.6" x14ac:dyDescent="0.3">
      <c r="A154" s="27"/>
      <c r="B154" s="22"/>
      <c r="C154" s="22"/>
      <c r="D154" s="23"/>
      <c r="E154" s="24"/>
      <c r="F154" s="24">
        <f t="shared" si="4"/>
        <v>0</v>
      </c>
      <c r="G154" s="26"/>
    </row>
    <row r="155" spans="1:7" ht="15.6" x14ac:dyDescent="0.3">
      <c r="A155" s="28"/>
      <c r="B155" s="29"/>
      <c r="C155" s="29"/>
      <c r="D155" s="30"/>
      <c r="E155" s="31"/>
      <c r="F155" s="31">
        <f t="shared" si="4"/>
        <v>0</v>
      </c>
      <c r="G155" s="33"/>
    </row>
    <row r="156" spans="1:7" ht="17.399999999999999" x14ac:dyDescent="0.3">
      <c r="A156" s="34"/>
      <c r="B156" s="35"/>
      <c r="C156" s="36" t="s">
        <v>17</v>
      </c>
      <c r="D156" s="36"/>
      <c r="E156" s="37"/>
      <c r="F156" s="38">
        <f>SUM(F141:F154)</f>
        <v>19311.599999999999</v>
      </c>
      <c r="G156" s="39"/>
    </row>
    <row r="157" spans="1:7" ht="17.399999999999999" x14ac:dyDescent="0.3">
      <c r="A157" s="40"/>
      <c r="B157" s="41"/>
      <c r="C157" s="42" t="s">
        <v>18</v>
      </c>
      <c r="D157" s="42"/>
      <c r="E157" s="43"/>
      <c r="F157" s="44">
        <f>F156*0.16</f>
        <v>3089.8559999999998</v>
      </c>
      <c r="G157" s="45"/>
    </row>
    <row r="158" spans="1:7" ht="17.399999999999999" x14ac:dyDescent="0.3">
      <c r="A158" s="40"/>
      <c r="B158" s="41"/>
      <c r="C158" s="46" t="s">
        <v>19</v>
      </c>
      <c r="D158" s="46"/>
      <c r="E158" s="47"/>
      <c r="F158" s="48">
        <f>F156+F157</f>
        <v>22401.455999999998</v>
      </c>
      <c r="G158" s="49"/>
    </row>
    <row r="159" spans="1:7" ht="15.6" x14ac:dyDescent="0.3">
      <c r="A159" s="50" t="s">
        <v>20</v>
      </c>
      <c r="B159" s="51"/>
      <c r="C159" s="51" t="s">
        <v>21</v>
      </c>
      <c r="D159" s="51"/>
      <c r="E159" s="51" t="s">
        <v>22</v>
      </c>
      <c r="F159" s="51"/>
      <c r="G159" s="52"/>
    </row>
    <row r="160" spans="1:7" ht="15.6" x14ac:dyDescent="0.3">
      <c r="A160" s="63" t="s">
        <v>614</v>
      </c>
      <c r="B160" s="53"/>
      <c r="C160" s="333" t="s">
        <v>23</v>
      </c>
      <c r="D160" s="53"/>
      <c r="E160" s="53" t="s">
        <v>653</v>
      </c>
      <c r="F160" s="53"/>
      <c r="G160" s="54"/>
    </row>
    <row r="163" spans="1:7" ht="21" x14ac:dyDescent="0.4">
      <c r="A163" s="1"/>
      <c r="B163" s="382" t="s">
        <v>0</v>
      </c>
      <c r="C163" s="383"/>
      <c r="D163" s="388" t="s">
        <v>1</v>
      </c>
      <c r="E163" s="389"/>
      <c r="F163" s="389"/>
      <c r="G163" s="390"/>
    </row>
    <row r="164" spans="1:7" ht="21" x14ac:dyDescent="0.4">
      <c r="A164" s="2"/>
      <c r="B164" s="384"/>
      <c r="C164" s="385"/>
      <c r="D164" s="391" t="s">
        <v>2</v>
      </c>
      <c r="E164" s="392"/>
      <c r="F164" s="368" t="s">
        <v>903</v>
      </c>
      <c r="G164" s="393"/>
    </row>
    <row r="165" spans="1:7" ht="21" x14ac:dyDescent="0.4">
      <c r="A165" s="2"/>
      <c r="B165" s="384"/>
      <c r="C165" s="385"/>
      <c r="D165" s="204" t="s">
        <v>419</v>
      </c>
      <c r="E165" s="205"/>
      <c r="F165" s="195">
        <v>15</v>
      </c>
      <c r="G165" s="4"/>
    </row>
    <row r="166" spans="1:7" ht="21" x14ac:dyDescent="0.4">
      <c r="A166" s="5"/>
      <c r="B166" s="386"/>
      <c r="C166" s="387"/>
      <c r="D166" s="394" t="s">
        <v>5</v>
      </c>
      <c r="E166" s="395"/>
      <c r="F166" s="396" t="s">
        <v>916</v>
      </c>
      <c r="G166" s="397"/>
    </row>
    <row r="167" spans="1:7" ht="20.399999999999999" x14ac:dyDescent="0.35">
      <c r="A167" s="8" t="s">
        <v>6</v>
      </c>
      <c r="B167" s="9" t="s">
        <v>653</v>
      </c>
      <c r="C167" s="10"/>
      <c r="D167" s="10"/>
      <c r="E167" s="374" t="s">
        <v>495</v>
      </c>
      <c r="F167" s="374"/>
      <c r="G167" s="375"/>
    </row>
    <row r="168" spans="1:7" ht="20.399999999999999" x14ac:dyDescent="0.35">
      <c r="A168" s="8" t="s">
        <v>7</v>
      </c>
      <c r="B168" s="376"/>
      <c r="C168" s="377"/>
      <c r="D168" s="377"/>
      <c r="E168" s="377"/>
      <c r="F168" s="377"/>
      <c r="G168" s="378"/>
    </row>
    <row r="169" spans="1:7" ht="20.399999999999999" x14ac:dyDescent="0.35">
      <c r="A169" s="8" t="s">
        <v>8</v>
      </c>
      <c r="B169" s="376" t="s">
        <v>922</v>
      </c>
      <c r="C169" s="377"/>
      <c r="D169" s="377"/>
      <c r="E169" s="377"/>
      <c r="F169" s="377"/>
      <c r="G169" s="378"/>
    </row>
    <row r="170" spans="1:7" ht="20.399999999999999" x14ac:dyDescent="0.35">
      <c r="A170" s="8" t="s">
        <v>9</v>
      </c>
      <c r="B170" s="376" t="s">
        <v>829</v>
      </c>
      <c r="C170" s="377"/>
      <c r="D170" s="377"/>
      <c r="E170" s="377"/>
      <c r="F170" s="377"/>
      <c r="G170" s="378"/>
    </row>
    <row r="171" spans="1:7" ht="15" x14ac:dyDescent="0.3">
      <c r="A171" s="57" t="s">
        <v>10</v>
      </c>
      <c r="B171" s="57" t="s">
        <v>11</v>
      </c>
      <c r="C171" s="57" t="s">
        <v>12</v>
      </c>
      <c r="D171" s="57" t="s">
        <v>13</v>
      </c>
      <c r="E171" s="57" t="s">
        <v>14</v>
      </c>
      <c r="F171" s="57" t="s">
        <v>15</v>
      </c>
      <c r="G171" s="57" t="s">
        <v>16</v>
      </c>
    </row>
    <row r="172" spans="1:7" ht="42" x14ac:dyDescent="0.3">
      <c r="A172" s="20">
        <v>32</v>
      </c>
      <c r="B172" s="20" t="s">
        <v>30</v>
      </c>
      <c r="C172" s="313" t="s">
        <v>751</v>
      </c>
      <c r="D172" s="61" t="s">
        <v>752</v>
      </c>
      <c r="E172" s="167">
        <v>16.11</v>
      </c>
      <c r="F172" s="167">
        <f>A172*E172</f>
        <v>515.52</v>
      </c>
      <c r="G172" s="119" t="s">
        <v>914</v>
      </c>
    </row>
    <row r="173" spans="1:7" ht="42" x14ac:dyDescent="0.3">
      <c r="A173" s="20">
        <v>24</v>
      </c>
      <c r="B173" s="20" t="s">
        <v>30</v>
      </c>
      <c r="C173" s="313" t="s">
        <v>754</v>
      </c>
      <c r="D173" s="61" t="s">
        <v>755</v>
      </c>
      <c r="E173" s="167">
        <v>16.11</v>
      </c>
      <c r="F173" s="167">
        <f t="shared" ref="F173:F191" si="5">A173*E173</f>
        <v>386.64</v>
      </c>
      <c r="G173" s="119" t="s">
        <v>914</v>
      </c>
    </row>
    <row r="174" spans="1:7" ht="42" x14ac:dyDescent="0.3">
      <c r="A174" s="20">
        <v>6</v>
      </c>
      <c r="B174" s="20" t="s">
        <v>30</v>
      </c>
      <c r="C174" s="313" t="s">
        <v>756</v>
      </c>
      <c r="D174" s="20" t="s">
        <v>757</v>
      </c>
      <c r="E174" s="167">
        <v>16.11</v>
      </c>
      <c r="F174" s="167">
        <f t="shared" si="5"/>
        <v>96.66</v>
      </c>
      <c r="G174" s="119" t="s">
        <v>914</v>
      </c>
    </row>
    <row r="175" spans="1:7" ht="42" x14ac:dyDescent="0.3">
      <c r="A175" s="20">
        <v>86</v>
      </c>
      <c r="B175" s="20" t="s">
        <v>30</v>
      </c>
      <c r="C175" s="313" t="s">
        <v>758</v>
      </c>
      <c r="D175" s="20" t="s">
        <v>759</v>
      </c>
      <c r="E175" s="167">
        <v>15.98</v>
      </c>
      <c r="F175" s="167">
        <f t="shared" si="5"/>
        <v>1374.28</v>
      </c>
      <c r="G175" s="119" t="s">
        <v>914</v>
      </c>
    </row>
    <row r="176" spans="1:7" ht="42" x14ac:dyDescent="0.3">
      <c r="A176" s="20">
        <v>16</v>
      </c>
      <c r="B176" s="20" t="s">
        <v>30</v>
      </c>
      <c r="C176" s="313" t="s">
        <v>760</v>
      </c>
      <c r="D176" s="61" t="s">
        <v>761</v>
      </c>
      <c r="E176" s="167">
        <v>20.87</v>
      </c>
      <c r="F176" s="167">
        <f t="shared" si="5"/>
        <v>333.92</v>
      </c>
      <c r="G176" s="119" t="s">
        <v>914</v>
      </c>
    </row>
    <row r="177" spans="1:7" ht="42" x14ac:dyDescent="0.3">
      <c r="A177" s="20">
        <v>4</v>
      </c>
      <c r="B177" s="20" t="s">
        <v>30</v>
      </c>
      <c r="C177" s="313" t="s">
        <v>762</v>
      </c>
      <c r="D177" s="20" t="s">
        <v>763</v>
      </c>
      <c r="E177" s="167">
        <v>18.45</v>
      </c>
      <c r="F177" s="167">
        <f t="shared" si="5"/>
        <v>73.8</v>
      </c>
      <c r="G177" s="119" t="s">
        <v>914</v>
      </c>
    </row>
    <row r="178" spans="1:7" ht="55.2" x14ac:dyDescent="0.3">
      <c r="A178" s="20">
        <v>88</v>
      </c>
      <c r="B178" s="20" t="s">
        <v>30</v>
      </c>
      <c r="C178" s="313" t="s">
        <v>825</v>
      </c>
      <c r="D178" s="20" t="s">
        <v>765</v>
      </c>
      <c r="E178" s="167">
        <v>31.28</v>
      </c>
      <c r="F178" s="167">
        <f t="shared" si="5"/>
        <v>2752.6400000000003</v>
      </c>
      <c r="G178" s="119" t="s">
        <v>914</v>
      </c>
    </row>
    <row r="179" spans="1:7" ht="69" x14ac:dyDescent="0.3">
      <c r="A179" s="20">
        <v>32</v>
      </c>
      <c r="B179" s="20" t="s">
        <v>30</v>
      </c>
      <c r="C179" s="313" t="s">
        <v>826</v>
      </c>
      <c r="D179" s="20" t="s">
        <v>815</v>
      </c>
      <c r="E179" s="167">
        <v>203.44</v>
      </c>
      <c r="F179" s="167">
        <f t="shared" si="5"/>
        <v>6510.08</v>
      </c>
      <c r="G179" s="119" t="s">
        <v>914</v>
      </c>
    </row>
    <row r="180" spans="1:7" ht="42" x14ac:dyDescent="0.3">
      <c r="A180" s="20">
        <v>14</v>
      </c>
      <c r="B180" s="20" t="s">
        <v>30</v>
      </c>
      <c r="C180" s="313" t="s">
        <v>768</v>
      </c>
      <c r="D180" s="20" t="s">
        <v>769</v>
      </c>
      <c r="E180" s="167">
        <v>16.98</v>
      </c>
      <c r="F180" s="167">
        <f t="shared" si="5"/>
        <v>237.72</v>
      </c>
      <c r="G180" s="119" t="s">
        <v>914</v>
      </c>
    </row>
    <row r="181" spans="1:7" ht="42" x14ac:dyDescent="0.3">
      <c r="A181" s="20">
        <v>14</v>
      </c>
      <c r="B181" s="20" t="s">
        <v>30</v>
      </c>
      <c r="C181" s="313" t="s">
        <v>770</v>
      </c>
      <c r="D181" s="20" t="s">
        <v>771</v>
      </c>
      <c r="E181" s="167">
        <v>23.37</v>
      </c>
      <c r="F181" s="167">
        <f t="shared" si="5"/>
        <v>327.18</v>
      </c>
      <c r="G181" s="119" t="s">
        <v>914</v>
      </c>
    </row>
    <row r="182" spans="1:7" ht="42" x14ac:dyDescent="0.3">
      <c r="A182" s="20">
        <v>4</v>
      </c>
      <c r="B182" s="20" t="s">
        <v>30</v>
      </c>
      <c r="C182" s="313" t="s">
        <v>772</v>
      </c>
      <c r="D182" s="20" t="s">
        <v>773</v>
      </c>
      <c r="E182" s="167">
        <v>44.11</v>
      </c>
      <c r="F182" s="167">
        <f t="shared" si="5"/>
        <v>176.44</v>
      </c>
      <c r="G182" s="119" t="s">
        <v>914</v>
      </c>
    </row>
    <row r="183" spans="1:7" ht="42" x14ac:dyDescent="0.3">
      <c r="A183" s="20">
        <v>6</v>
      </c>
      <c r="B183" s="20" t="s">
        <v>30</v>
      </c>
      <c r="C183" s="313" t="s">
        <v>774</v>
      </c>
      <c r="D183" s="20" t="s">
        <v>775</v>
      </c>
      <c r="E183" s="167">
        <v>10.130000000000001</v>
      </c>
      <c r="F183" s="167">
        <f t="shared" si="5"/>
        <v>60.78</v>
      </c>
      <c r="G183" s="119" t="s">
        <v>914</v>
      </c>
    </row>
    <row r="184" spans="1:7" ht="42" x14ac:dyDescent="0.3">
      <c r="A184" s="20">
        <v>6</v>
      </c>
      <c r="B184" s="20" t="s">
        <v>30</v>
      </c>
      <c r="C184" s="313" t="s">
        <v>776</v>
      </c>
      <c r="D184" s="20" t="s">
        <v>836</v>
      </c>
      <c r="E184" s="167">
        <v>58.48</v>
      </c>
      <c r="F184" s="167">
        <f t="shared" si="5"/>
        <v>350.88</v>
      </c>
      <c r="G184" s="119" t="s">
        <v>914</v>
      </c>
    </row>
    <row r="185" spans="1:7" ht="42" x14ac:dyDescent="0.3">
      <c r="A185" s="20">
        <v>32</v>
      </c>
      <c r="B185" s="20" t="s">
        <v>30</v>
      </c>
      <c r="C185" s="313" t="s">
        <v>779</v>
      </c>
      <c r="D185" s="20" t="s">
        <v>780</v>
      </c>
      <c r="E185" s="167">
        <v>11.68</v>
      </c>
      <c r="F185" s="167">
        <f t="shared" si="5"/>
        <v>373.76</v>
      </c>
      <c r="G185" s="119" t="s">
        <v>914</v>
      </c>
    </row>
    <row r="186" spans="1:7" ht="42" x14ac:dyDescent="0.3">
      <c r="A186" s="20">
        <v>10</v>
      </c>
      <c r="B186" s="20" t="s">
        <v>30</v>
      </c>
      <c r="C186" s="313" t="s">
        <v>827</v>
      </c>
      <c r="D186" s="20" t="s">
        <v>828</v>
      </c>
      <c r="E186" s="167">
        <v>16.11</v>
      </c>
      <c r="F186" s="167">
        <f t="shared" si="5"/>
        <v>161.1</v>
      </c>
      <c r="G186" s="119" t="s">
        <v>914</v>
      </c>
    </row>
    <row r="187" spans="1:7" x14ac:dyDescent="0.3">
      <c r="A187" s="20"/>
      <c r="B187" s="20"/>
      <c r="C187" s="313"/>
      <c r="D187" s="26"/>
      <c r="E187" s="167"/>
      <c r="F187" s="167">
        <f t="shared" si="5"/>
        <v>0</v>
      </c>
      <c r="G187" s="26"/>
    </row>
    <row r="188" spans="1:7" x14ac:dyDescent="0.3">
      <c r="A188" s="20"/>
      <c r="B188" s="20"/>
      <c r="C188" s="241"/>
      <c r="D188" s="26"/>
      <c r="E188" s="167"/>
      <c r="F188" s="167">
        <f t="shared" si="5"/>
        <v>0</v>
      </c>
      <c r="G188" s="26"/>
    </row>
    <row r="189" spans="1:7" x14ac:dyDescent="0.3">
      <c r="A189" s="20"/>
      <c r="B189" s="20"/>
      <c r="C189" s="142"/>
      <c r="D189" s="26"/>
      <c r="E189" s="167"/>
      <c r="F189" s="167">
        <f t="shared" si="5"/>
        <v>0</v>
      </c>
      <c r="G189" s="26"/>
    </row>
    <row r="190" spans="1:7" x14ac:dyDescent="0.3">
      <c r="A190" s="20"/>
      <c r="B190" s="20"/>
      <c r="C190" s="20"/>
      <c r="D190" s="26"/>
      <c r="E190" s="167"/>
      <c r="F190" s="167">
        <f t="shared" si="5"/>
        <v>0</v>
      </c>
      <c r="G190" s="26"/>
    </row>
    <row r="191" spans="1:7" x14ac:dyDescent="0.3">
      <c r="A191" s="207"/>
      <c r="B191" s="207"/>
      <c r="C191" s="207"/>
      <c r="D191" s="33"/>
      <c r="E191" s="173"/>
      <c r="F191" s="173">
        <f t="shared" si="5"/>
        <v>0</v>
      </c>
      <c r="G191" s="33"/>
    </row>
    <row r="192" spans="1:7" ht="15.6" x14ac:dyDescent="0.3">
      <c r="A192" s="174"/>
      <c r="B192" s="175"/>
      <c r="C192" s="208" t="s">
        <v>17</v>
      </c>
      <c r="D192" s="35"/>
      <c r="E192" s="209"/>
      <c r="F192" s="209">
        <f>SUM(F172:F190)</f>
        <v>13731.400000000001</v>
      </c>
      <c r="G192" s="178"/>
    </row>
    <row r="193" spans="1:7" ht="15.6" x14ac:dyDescent="0.3">
      <c r="A193" s="179"/>
      <c r="B193" s="55"/>
      <c r="C193" s="210" t="s">
        <v>18</v>
      </c>
      <c r="D193" s="41"/>
      <c r="E193" s="211"/>
      <c r="F193" s="211">
        <f>F192*0.16</f>
        <v>2197.0240000000003</v>
      </c>
      <c r="G193" s="182"/>
    </row>
    <row r="194" spans="1:7" ht="15.6" x14ac:dyDescent="0.3">
      <c r="A194" s="179"/>
      <c r="B194" s="55"/>
      <c r="C194" s="212" t="s">
        <v>19</v>
      </c>
      <c r="D194" s="213"/>
      <c r="E194" s="214"/>
      <c r="F194" s="214">
        <f>F192+F193</f>
        <v>15928.424000000003</v>
      </c>
      <c r="G194" s="187"/>
    </row>
    <row r="195" spans="1:7" x14ac:dyDescent="0.3">
      <c r="A195" s="379" t="s">
        <v>20</v>
      </c>
      <c r="B195" s="380"/>
      <c r="C195" s="190" t="s">
        <v>21</v>
      </c>
      <c r="D195" s="190"/>
      <c r="E195" s="380" t="s">
        <v>22</v>
      </c>
      <c r="F195" s="380"/>
      <c r="G195" s="381"/>
    </row>
    <row r="196" spans="1:7" x14ac:dyDescent="0.3">
      <c r="A196" s="371" t="s">
        <v>614</v>
      </c>
      <c r="B196" s="372"/>
      <c r="C196" s="193" t="s">
        <v>23</v>
      </c>
      <c r="D196" s="193"/>
      <c r="E196" s="372" t="s">
        <v>653</v>
      </c>
      <c r="F196" s="372"/>
      <c r="G196" s="373"/>
    </row>
    <row r="197" spans="1:7" x14ac:dyDescent="0.3">
      <c r="A197" s="55"/>
      <c r="B197" s="55"/>
      <c r="C197" s="55"/>
      <c r="D197" s="55"/>
      <c r="E197" s="55"/>
      <c r="F197" s="55"/>
      <c r="G197" s="55"/>
    </row>
    <row r="199" spans="1:7" ht="21" x14ac:dyDescent="0.4">
      <c r="A199" s="1"/>
      <c r="B199" s="382" t="s">
        <v>0</v>
      </c>
      <c r="C199" s="383"/>
      <c r="D199" s="388" t="s">
        <v>1</v>
      </c>
      <c r="E199" s="389"/>
      <c r="F199" s="389"/>
      <c r="G199" s="390"/>
    </row>
    <row r="200" spans="1:7" ht="21" x14ac:dyDescent="0.4">
      <c r="A200" s="2"/>
      <c r="B200" s="384"/>
      <c r="C200" s="385"/>
      <c r="D200" s="391" t="s">
        <v>2</v>
      </c>
      <c r="E200" s="392"/>
      <c r="F200" s="368" t="s">
        <v>903</v>
      </c>
      <c r="G200" s="393"/>
    </row>
    <row r="201" spans="1:7" ht="21" x14ac:dyDescent="0.4">
      <c r="A201" s="2"/>
      <c r="B201" s="384"/>
      <c r="C201" s="385"/>
      <c r="D201" s="204" t="s">
        <v>419</v>
      </c>
      <c r="E201" s="205"/>
      <c r="F201" s="195">
        <v>15</v>
      </c>
      <c r="G201" s="4"/>
    </row>
    <row r="202" spans="1:7" ht="21" x14ac:dyDescent="0.4">
      <c r="A202" s="5"/>
      <c r="B202" s="386"/>
      <c r="C202" s="387"/>
      <c r="D202" s="394" t="s">
        <v>5</v>
      </c>
      <c r="E202" s="395"/>
      <c r="F202" s="396" t="s">
        <v>917</v>
      </c>
      <c r="G202" s="397"/>
    </row>
    <row r="203" spans="1:7" ht="20.399999999999999" x14ac:dyDescent="0.35">
      <c r="A203" s="8" t="s">
        <v>6</v>
      </c>
      <c r="B203" s="9" t="s">
        <v>921</v>
      </c>
      <c r="C203" s="10"/>
      <c r="D203" s="10"/>
      <c r="E203" s="374" t="s">
        <v>495</v>
      </c>
      <c r="F203" s="374"/>
      <c r="G203" s="375"/>
    </row>
    <row r="204" spans="1:7" ht="20.399999999999999" x14ac:dyDescent="0.35">
      <c r="A204" s="8" t="s">
        <v>7</v>
      </c>
      <c r="B204" s="376"/>
      <c r="C204" s="377"/>
      <c r="D204" s="377"/>
      <c r="E204" s="377"/>
      <c r="F204" s="377"/>
      <c r="G204" s="378"/>
    </row>
    <row r="205" spans="1:7" ht="20.399999999999999" x14ac:dyDescent="0.35">
      <c r="A205" s="8" t="s">
        <v>8</v>
      </c>
      <c r="B205" s="376" t="s">
        <v>919</v>
      </c>
      <c r="C205" s="377"/>
      <c r="D205" s="377"/>
      <c r="E205" s="377"/>
      <c r="F205" s="377"/>
      <c r="G205" s="378"/>
    </row>
    <row r="206" spans="1:7" ht="20.399999999999999" x14ac:dyDescent="0.35">
      <c r="A206" s="8" t="s">
        <v>9</v>
      </c>
      <c r="B206" s="376" t="s">
        <v>83</v>
      </c>
      <c r="C206" s="377"/>
      <c r="D206" s="377"/>
      <c r="E206" s="377"/>
      <c r="F206" s="377"/>
      <c r="G206" s="378"/>
    </row>
    <row r="207" spans="1:7" ht="15" x14ac:dyDescent="0.3">
      <c r="A207" s="57" t="s">
        <v>10</v>
      </c>
      <c r="B207" s="57" t="s">
        <v>11</v>
      </c>
      <c r="C207" s="57" t="s">
        <v>12</v>
      </c>
      <c r="D207" s="57" t="s">
        <v>13</v>
      </c>
      <c r="E207" s="57" t="s">
        <v>14</v>
      </c>
      <c r="F207" s="57" t="s">
        <v>15</v>
      </c>
      <c r="G207" s="57" t="s">
        <v>16</v>
      </c>
    </row>
    <row r="208" spans="1:7" ht="15.6" x14ac:dyDescent="0.3">
      <c r="A208" s="20">
        <v>300</v>
      </c>
      <c r="B208" s="20" t="s">
        <v>197</v>
      </c>
      <c r="C208" s="241" t="s">
        <v>713</v>
      </c>
      <c r="D208" s="61"/>
      <c r="E208" s="167">
        <v>8.3000000000000007</v>
      </c>
      <c r="F208" s="167">
        <f t="shared" ref="F208:F220" si="6">A208*E208</f>
        <v>2490</v>
      </c>
      <c r="G208" s="26"/>
    </row>
    <row r="209" spans="1:7" ht="15.6" x14ac:dyDescent="0.3">
      <c r="A209" s="20">
        <v>300</v>
      </c>
      <c r="B209" s="20" t="s">
        <v>197</v>
      </c>
      <c r="C209" s="241" t="s">
        <v>714</v>
      </c>
      <c r="D209" s="61"/>
      <c r="E209" s="167">
        <v>8.3000000000000007</v>
      </c>
      <c r="F209" s="167">
        <f t="shared" si="6"/>
        <v>2490</v>
      </c>
      <c r="G209" s="26"/>
    </row>
    <row r="210" spans="1:7" x14ac:dyDescent="0.3">
      <c r="A210" s="20">
        <v>300</v>
      </c>
      <c r="B210" s="20" t="s">
        <v>197</v>
      </c>
      <c r="C210" s="241" t="s">
        <v>715</v>
      </c>
      <c r="D210" s="20"/>
      <c r="E210" s="167">
        <v>8.3000000000000007</v>
      </c>
      <c r="F210" s="167">
        <f t="shared" si="6"/>
        <v>2490</v>
      </c>
      <c r="G210" s="26"/>
    </row>
    <row r="211" spans="1:7" x14ac:dyDescent="0.3">
      <c r="A211" s="20">
        <v>400</v>
      </c>
      <c r="B211" s="20" t="s">
        <v>197</v>
      </c>
      <c r="C211" s="241" t="s">
        <v>716</v>
      </c>
      <c r="D211" s="26"/>
      <c r="E211" s="167">
        <v>5.91</v>
      </c>
      <c r="F211" s="167">
        <f t="shared" si="6"/>
        <v>2364</v>
      </c>
      <c r="G211" s="26"/>
    </row>
    <row r="212" spans="1:7" ht="15.6" x14ac:dyDescent="0.3">
      <c r="A212" s="20">
        <v>400</v>
      </c>
      <c r="B212" s="20" t="s">
        <v>197</v>
      </c>
      <c r="C212" s="241" t="s">
        <v>717</v>
      </c>
      <c r="D212" s="170"/>
      <c r="E212" s="167">
        <v>5.91</v>
      </c>
      <c r="F212" s="167">
        <f t="shared" si="6"/>
        <v>2364</v>
      </c>
      <c r="G212" s="26"/>
    </row>
    <row r="213" spans="1:7" x14ac:dyDescent="0.3">
      <c r="A213" s="20">
        <v>400</v>
      </c>
      <c r="B213" s="20" t="s">
        <v>197</v>
      </c>
      <c r="C213" s="241" t="s">
        <v>718</v>
      </c>
      <c r="D213" s="26"/>
      <c r="E213" s="167">
        <v>5.91</v>
      </c>
      <c r="F213" s="167">
        <f t="shared" si="6"/>
        <v>2364</v>
      </c>
      <c r="G213" s="26"/>
    </row>
    <row r="214" spans="1:7" x14ac:dyDescent="0.3">
      <c r="A214" s="20"/>
      <c r="B214" s="20"/>
      <c r="C214" s="241"/>
      <c r="D214" s="26"/>
      <c r="E214" s="167"/>
      <c r="F214" s="167">
        <f t="shared" si="6"/>
        <v>0</v>
      </c>
      <c r="G214" s="26"/>
    </row>
    <row r="215" spans="1:7" x14ac:dyDescent="0.3">
      <c r="A215" s="20"/>
      <c r="B215" s="20"/>
      <c r="C215" s="241"/>
      <c r="D215" s="26"/>
      <c r="E215" s="167"/>
      <c r="F215" s="167">
        <f t="shared" si="6"/>
        <v>0</v>
      </c>
      <c r="G215" s="26"/>
    </row>
    <row r="216" spans="1:7" x14ac:dyDescent="0.3">
      <c r="A216" s="20"/>
      <c r="B216" s="20"/>
      <c r="C216" s="241"/>
      <c r="D216" s="26"/>
      <c r="E216" s="167"/>
      <c r="F216" s="167">
        <f t="shared" si="6"/>
        <v>0</v>
      </c>
      <c r="G216" s="26"/>
    </row>
    <row r="217" spans="1:7" x14ac:dyDescent="0.3">
      <c r="A217" s="20"/>
      <c r="B217" s="20"/>
      <c r="C217" s="241"/>
      <c r="D217" s="26"/>
      <c r="E217" s="167"/>
      <c r="F217" s="167">
        <f t="shared" si="6"/>
        <v>0</v>
      </c>
      <c r="G217" s="26"/>
    </row>
    <row r="218" spans="1:7" x14ac:dyDescent="0.3">
      <c r="A218" s="20"/>
      <c r="B218" s="20"/>
      <c r="C218" s="142"/>
      <c r="D218" s="26"/>
      <c r="E218" s="167"/>
      <c r="F218" s="167">
        <f t="shared" si="6"/>
        <v>0</v>
      </c>
      <c r="G218" s="26"/>
    </row>
    <row r="219" spans="1:7" x14ac:dyDescent="0.3">
      <c r="A219" s="20"/>
      <c r="B219" s="20"/>
      <c r="C219" s="20"/>
      <c r="D219" s="26"/>
      <c r="E219" s="167"/>
      <c r="F219" s="167">
        <f t="shared" si="6"/>
        <v>0</v>
      </c>
      <c r="G219" s="26"/>
    </row>
    <row r="220" spans="1:7" x14ac:dyDescent="0.3">
      <c r="A220" s="207"/>
      <c r="B220" s="207"/>
      <c r="C220" s="207"/>
      <c r="D220" s="33"/>
      <c r="E220" s="173"/>
      <c r="F220" s="173">
        <f t="shared" si="6"/>
        <v>0</v>
      </c>
      <c r="G220" s="33"/>
    </row>
    <row r="221" spans="1:7" ht="15.6" x14ac:dyDescent="0.3">
      <c r="A221" s="174"/>
      <c r="B221" s="175"/>
      <c r="C221" s="208" t="s">
        <v>17</v>
      </c>
      <c r="D221" s="35"/>
      <c r="E221" s="209"/>
      <c r="F221" s="209">
        <f>SUM(F208:F219)</f>
        <v>14562</v>
      </c>
      <c r="G221" s="178"/>
    </row>
    <row r="222" spans="1:7" ht="15.6" x14ac:dyDescent="0.3">
      <c r="A222" s="179"/>
      <c r="B222" s="55"/>
      <c r="C222" s="210" t="s">
        <v>18</v>
      </c>
      <c r="D222" s="41"/>
      <c r="E222" s="211"/>
      <c r="F222" s="211">
        <f>F221*0.16</f>
        <v>2329.92</v>
      </c>
      <c r="G222" s="182"/>
    </row>
    <row r="223" spans="1:7" ht="15.6" x14ac:dyDescent="0.3">
      <c r="A223" s="179"/>
      <c r="B223" s="55"/>
      <c r="C223" s="212" t="s">
        <v>19</v>
      </c>
      <c r="D223" s="213"/>
      <c r="E223" s="214"/>
      <c r="F223" s="214">
        <f>F221+F222</f>
        <v>16891.919999999998</v>
      </c>
      <c r="G223" s="187"/>
    </row>
    <row r="224" spans="1:7" x14ac:dyDescent="0.3">
      <c r="A224" s="379" t="s">
        <v>20</v>
      </c>
      <c r="B224" s="380"/>
      <c r="C224" s="190" t="s">
        <v>21</v>
      </c>
      <c r="D224" s="190"/>
      <c r="E224" s="380" t="s">
        <v>22</v>
      </c>
      <c r="F224" s="380"/>
      <c r="G224" s="381"/>
    </row>
    <row r="225" spans="1:7" x14ac:dyDescent="0.3">
      <c r="A225" s="371" t="s">
        <v>614</v>
      </c>
      <c r="B225" s="372"/>
      <c r="C225" s="193" t="s">
        <v>23</v>
      </c>
      <c r="D225" s="193"/>
      <c r="E225" s="372" t="s">
        <v>24</v>
      </c>
      <c r="F225" s="372"/>
      <c r="G225" s="373"/>
    </row>
    <row r="226" spans="1:7" x14ac:dyDescent="0.3">
      <c r="A226" s="55"/>
      <c r="B226" s="55"/>
      <c r="C226" s="55"/>
      <c r="D226" s="55"/>
      <c r="E226" s="55"/>
      <c r="F226" s="55"/>
      <c r="G226" s="55"/>
    </row>
    <row r="228" spans="1:7" ht="21" x14ac:dyDescent="0.4">
      <c r="A228" s="1"/>
      <c r="B228" s="382" t="s">
        <v>0</v>
      </c>
      <c r="C228" s="383"/>
      <c r="D228" s="388" t="s">
        <v>1</v>
      </c>
      <c r="E228" s="389"/>
      <c r="F228" s="389"/>
      <c r="G228" s="390"/>
    </row>
    <row r="229" spans="1:7" ht="21" x14ac:dyDescent="0.4">
      <c r="A229" s="2"/>
      <c r="B229" s="384"/>
      <c r="C229" s="385"/>
      <c r="D229" s="391" t="s">
        <v>2</v>
      </c>
      <c r="E229" s="392"/>
      <c r="F229" s="368" t="s">
        <v>903</v>
      </c>
      <c r="G229" s="393"/>
    </row>
    <row r="230" spans="1:7" ht="21" x14ac:dyDescent="0.4">
      <c r="A230" s="2"/>
      <c r="B230" s="384"/>
      <c r="C230" s="385"/>
      <c r="D230" s="204" t="s">
        <v>419</v>
      </c>
      <c r="E230" s="205"/>
      <c r="F230" s="195">
        <v>15</v>
      </c>
      <c r="G230" s="4"/>
    </row>
    <row r="231" spans="1:7" ht="21" x14ac:dyDescent="0.4">
      <c r="A231" s="5"/>
      <c r="B231" s="386"/>
      <c r="C231" s="387"/>
      <c r="D231" s="394" t="s">
        <v>5</v>
      </c>
      <c r="E231" s="395"/>
      <c r="F231" s="396" t="s">
        <v>918</v>
      </c>
      <c r="G231" s="397"/>
    </row>
    <row r="232" spans="1:7" ht="20.399999999999999" x14ac:dyDescent="0.35">
      <c r="A232" s="8" t="s">
        <v>6</v>
      </c>
      <c r="B232" s="9" t="s">
        <v>921</v>
      </c>
      <c r="C232" s="10"/>
      <c r="D232" s="10"/>
      <c r="E232" s="374" t="s">
        <v>495</v>
      </c>
      <c r="F232" s="374"/>
      <c r="G232" s="375"/>
    </row>
    <row r="233" spans="1:7" ht="20.399999999999999" x14ac:dyDescent="0.35">
      <c r="A233" s="8" t="s">
        <v>7</v>
      </c>
      <c r="B233" s="376"/>
      <c r="C233" s="377"/>
      <c r="D233" s="377"/>
      <c r="E233" s="377"/>
      <c r="F233" s="377"/>
      <c r="G233" s="378"/>
    </row>
    <row r="234" spans="1:7" ht="20.399999999999999" x14ac:dyDescent="0.35">
      <c r="A234" s="8" t="s">
        <v>8</v>
      </c>
      <c r="B234" s="376" t="s">
        <v>920</v>
      </c>
      <c r="C234" s="377"/>
      <c r="D234" s="377"/>
      <c r="E234" s="377"/>
      <c r="F234" s="377"/>
      <c r="G234" s="378"/>
    </row>
    <row r="235" spans="1:7" ht="20.399999999999999" x14ac:dyDescent="0.35">
      <c r="A235" s="8" t="s">
        <v>9</v>
      </c>
      <c r="B235" s="376" t="s">
        <v>83</v>
      </c>
      <c r="C235" s="377"/>
      <c r="D235" s="377"/>
      <c r="E235" s="377"/>
      <c r="F235" s="377"/>
      <c r="G235" s="378"/>
    </row>
    <row r="236" spans="1:7" ht="15" x14ac:dyDescent="0.3">
      <c r="A236" s="57" t="s">
        <v>10</v>
      </c>
      <c r="B236" s="57" t="s">
        <v>11</v>
      </c>
      <c r="C236" s="57" t="s">
        <v>12</v>
      </c>
      <c r="D236" s="57" t="s">
        <v>13</v>
      </c>
      <c r="E236" s="57" t="s">
        <v>14</v>
      </c>
      <c r="F236" s="57" t="s">
        <v>15</v>
      </c>
      <c r="G236" s="57" t="s">
        <v>16</v>
      </c>
    </row>
    <row r="237" spans="1:7" ht="15.6" x14ac:dyDescent="0.3">
      <c r="A237" s="20">
        <v>400</v>
      </c>
      <c r="B237" s="20" t="s">
        <v>197</v>
      </c>
      <c r="C237" s="241" t="s">
        <v>713</v>
      </c>
      <c r="D237" s="61"/>
      <c r="E237" s="167">
        <v>8.3000000000000007</v>
      </c>
      <c r="F237" s="167">
        <f t="shared" ref="F237:F249" si="7">A237*E237</f>
        <v>3320.0000000000005</v>
      </c>
      <c r="G237" s="26"/>
    </row>
    <row r="238" spans="1:7" ht="15.6" x14ac:dyDescent="0.3">
      <c r="A238" s="20">
        <v>400</v>
      </c>
      <c r="B238" s="20" t="s">
        <v>197</v>
      </c>
      <c r="C238" s="241" t="s">
        <v>714</v>
      </c>
      <c r="D238" s="61"/>
      <c r="E238" s="167">
        <v>8.3000000000000007</v>
      </c>
      <c r="F238" s="167">
        <f t="shared" si="7"/>
        <v>3320.0000000000005</v>
      </c>
      <c r="G238" s="26"/>
    </row>
    <row r="239" spans="1:7" x14ac:dyDescent="0.3">
      <c r="A239" s="20">
        <v>400</v>
      </c>
      <c r="B239" s="20" t="s">
        <v>197</v>
      </c>
      <c r="C239" s="241" t="s">
        <v>715</v>
      </c>
      <c r="D239" s="20"/>
      <c r="E239" s="167">
        <v>8.3000000000000007</v>
      </c>
      <c r="F239" s="167">
        <f t="shared" si="7"/>
        <v>3320.0000000000005</v>
      </c>
      <c r="G239" s="26"/>
    </row>
    <row r="240" spans="1:7" x14ac:dyDescent="0.3">
      <c r="A240" s="20">
        <v>400</v>
      </c>
      <c r="B240" s="20" t="s">
        <v>197</v>
      </c>
      <c r="C240" s="241" t="s">
        <v>716</v>
      </c>
      <c r="D240" s="26"/>
      <c r="E240" s="167">
        <v>5.91</v>
      </c>
      <c r="F240" s="167">
        <f t="shared" si="7"/>
        <v>2364</v>
      </c>
      <c r="G240" s="26"/>
    </row>
    <row r="241" spans="1:7" ht="15.6" x14ac:dyDescent="0.3">
      <c r="A241" s="20">
        <v>400</v>
      </c>
      <c r="B241" s="20" t="s">
        <v>197</v>
      </c>
      <c r="C241" s="241" t="s">
        <v>717</v>
      </c>
      <c r="D241" s="170"/>
      <c r="E241" s="167">
        <v>5.91</v>
      </c>
      <c r="F241" s="167">
        <f t="shared" si="7"/>
        <v>2364</v>
      </c>
      <c r="G241" s="26"/>
    </row>
    <row r="242" spans="1:7" x14ac:dyDescent="0.3">
      <c r="A242" s="20">
        <v>400</v>
      </c>
      <c r="B242" s="20" t="s">
        <v>197</v>
      </c>
      <c r="C242" s="241" t="s">
        <v>718</v>
      </c>
      <c r="D242" s="26"/>
      <c r="E242" s="167">
        <v>5.91</v>
      </c>
      <c r="F242" s="167">
        <f t="shared" si="7"/>
        <v>2364</v>
      </c>
      <c r="G242" s="26"/>
    </row>
    <row r="243" spans="1:7" x14ac:dyDescent="0.3">
      <c r="A243" s="20"/>
      <c r="B243" s="20"/>
      <c r="C243" s="241"/>
      <c r="D243" s="26"/>
      <c r="E243" s="167"/>
      <c r="F243" s="167">
        <f t="shared" si="7"/>
        <v>0</v>
      </c>
      <c r="G243" s="26"/>
    </row>
    <row r="244" spans="1:7" x14ac:dyDescent="0.3">
      <c r="A244" s="20"/>
      <c r="B244" s="20"/>
      <c r="C244" s="241"/>
      <c r="D244" s="26"/>
      <c r="E244" s="167"/>
      <c r="F244" s="167">
        <f t="shared" si="7"/>
        <v>0</v>
      </c>
      <c r="G244" s="26"/>
    </row>
    <row r="245" spans="1:7" x14ac:dyDescent="0.3">
      <c r="A245" s="20"/>
      <c r="B245" s="20"/>
      <c r="C245" s="241"/>
      <c r="D245" s="26"/>
      <c r="E245" s="167"/>
      <c r="F245" s="167">
        <f t="shared" si="7"/>
        <v>0</v>
      </c>
      <c r="G245" s="26"/>
    </row>
    <row r="246" spans="1:7" x14ac:dyDescent="0.3">
      <c r="A246" s="20"/>
      <c r="B246" s="20"/>
      <c r="C246" s="241"/>
      <c r="D246" s="26"/>
      <c r="E246" s="167"/>
      <c r="F246" s="167">
        <f t="shared" si="7"/>
        <v>0</v>
      </c>
      <c r="G246" s="26"/>
    </row>
    <row r="247" spans="1:7" x14ac:dyDescent="0.3">
      <c r="A247" s="20"/>
      <c r="B247" s="20"/>
      <c r="C247" s="142"/>
      <c r="D247" s="26"/>
      <c r="E247" s="167"/>
      <c r="F247" s="167">
        <f t="shared" si="7"/>
        <v>0</v>
      </c>
      <c r="G247" s="26"/>
    </row>
    <row r="248" spans="1:7" x14ac:dyDescent="0.3">
      <c r="A248" s="20"/>
      <c r="B248" s="20"/>
      <c r="C248" s="20"/>
      <c r="D248" s="26"/>
      <c r="E248" s="167"/>
      <c r="F248" s="167">
        <f t="shared" si="7"/>
        <v>0</v>
      </c>
      <c r="G248" s="26"/>
    </row>
    <row r="249" spans="1:7" x14ac:dyDescent="0.3">
      <c r="A249" s="207"/>
      <c r="B249" s="207"/>
      <c r="C249" s="207"/>
      <c r="D249" s="33"/>
      <c r="E249" s="173"/>
      <c r="F249" s="173">
        <f t="shared" si="7"/>
        <v>0</v>
      </c>
      <c r="G249" s="33"/>
    </row>
    <row r="250" spans="1:7" ht="15.6" x14ac:dyDescent="0.3">
      <c r="A250" s="174"/>
      <c r="B250" s="175"/>
      <c r="C250" s="208" t="s">
        <v>17</v>
      </c>
      <c r="D250" s="35"/>
      <c r="E250" s="209"/>
      <c r="F250" s="209">
        <f>SUM(F237:F248)</f>
        <v>17052</v>
      </c>
      <c r="G250" s="178"/>
    </row>
    <row r="251" spans="1:7" ht="15.6" x14ac:dyDescent="0.3">
      <c r="A251" s="179"/>
      <c r="B251" s="55"/>
      <c r="C251" s="210" t="s">
        <v>18</v>
      </c>
      <c r="D251" s="41"/>
      <c r="E251" s="211"/>
      <c r="F251" s="211">
        <f>F250*0.16</f>
        <v>2728.32</v>
      </c>
      <c r="G251" s="182"/>
    </row>
    <row r="252" spans="1:7" ht="15.6" x14ac:dyDescent="0.3">
      <c r="A252" s="179"/>
      <c r="B252" s="55"/>
      <c r="C252" s="212" t="s">
        <v>19</v>
      </c>
      <c r="D252" s="213"/>
      <c r="E252" s="214"/>
      <c r="F252" s="214">
        <f>F250+F251</f>
        <v>19780.32</v>
      </c>
      <c r="G252" s="187"/>
    </row>
    <row r="253" spans="1:7" x14ac:dyDescent="0.3">
      <c r="A253" s="379" t="s">
        <v>20</v>
      </c>
      <c r="B253" s="380"/>
      <c r="C253" s="190" t="s">
        <v>21</v>
      </c>
      <c r="D253" s="190"/>
      <c r="E253" s="380" t="s">
        <v>22</v>
      </c>
      <c r="F253" s="380"/>
      <c r="G253" s="381"/>
    </row>
    <row r="254" spans="1:7" x14ac:dyDescent="0.3">
      <c r="A254" s="371" t="s">
        <v>614</v>
      </c>
      <c r="B254" s="372"/>
      <c r="C254" s="193" t="s">
        <v>23</v>
      </c>
      <c r="D254" s="193"/>
      <c r="E254" s="372" t="s">
        <v>24</v>
      </c>
      <c r="F254" s="372"/>
      <c r="G254" s="373"/>
    </row>
    <row r="255" spans="1:7" x14ac:dyDescent="0.3">
      <c r="A255" s="55"/>
      <c r="B255" s="55"/>
      <c r="C255" s="55"/>
      <c r="D255" s="55"/>
      <c r="E255" s="55"/>
      <c r="F255" s="55"/>
      <c r="G255" s="55"/>
    </row>
    <row r="257" spans="1:7" ht="21" customHeight="1" x14ac:dyDescent="0.4">
      <c r="A257" s="1"/>
      <c r="B257" s="382" t="s">
        <v>0</v>
      </c>
      <c r="C257" s="383"/>
      <c r="D257" s="388" t="s">
        <v>1</v>
      </c>
      <c r="E257" s="389"/>
      <c r="F257" s="389"/>
      <c r="G257" s="390"/>
    </row>
    <row r="258" spans="1:7" ht="21" customHeight="1" x14ac:dyDescent="0.4">
      <c r="A258" s="2"/>
      <c r="B258" s="384"/>
      <c r="C258" s="385"/>
      <c r="D258" s="391" t="s">
        <v>2</v>
      </c>
      <c r="E258" s="392"/>
      <c r="F258" s="368" t="s">
        <v>903</v>
      </c>
      <c r="G258" s="393"/>
    </row>
    <row r="259" spans="1:7" ht="21" customHeight="1" x14ac:dyDescent="0.4">
      <c r="A259" s="2"/>
      <c r="B259" s="384"/>
      <c r="C259" s="385"/>
      <c r="D259" s="204" t="s">
        <v>419</v>
      </c>
      <c r="E259" s="205"/>
      <c r="F259" s="195">
        <v>15</v>
      </c>
      <c r="G259" s="4"/>
    </row>
    <row r="260" spans="1:7" ht="21" customHeight="1" x14ac:dyDescent="0.4">
      <c r="A260" s="5"/>
      <c r="B260" s="386"/>
      <c r="C260" s="387"/>
      <c r="D260" s="394" t="s">
        <v>5</v>
      </c>
      <c r="E260" s="395"/>
      <c r="F260" s="396" t="s">
        <v>924</v>
      </c>
      <c r="G260" s="397"/>
    </row>
    <row r="261" spans="1:7" ht="20.399999999999999" x14ac:dyDescent="0.35">
      <c r="A261" s="8" t="s">
        <v>6</v>
      </c>
      <c r="B261" s="9" t="s">
        <v>653</v>
      </c>
      <c r="C261" s="10"/>
      <c r="D261" s="10"/>
      <c r="E261" s="374" t="s">
        <v>495</v>
      </c>
      <c r="F261" s="374"/>
      <c r="G261" s="375"/>
    </row>
    <row r="262" spans="1:7" ht="20.399999999999999" x14ac:dyDescent="0.35">
      <c r="A262" s="8" t="s">
        <v>7</v>
      </c>
      <c r="B262" s="376"/>
      <c r="C262" s="377"/>
      <c r="D262" s="377"/>
      <c r="E262" s="377"/>
      <c r="F262" s="377"/>
      <c r="G262" s="378"/>
    </row>
    <row r="263" spans="1:7" ht="20.399999999999999" x14ac:dyDescent="0.35">
      <c r="A263" s="8" t="s">
        <v>8</v>
      </c>
      <c r="B263" s="376" t="s">
        <v>923</v>
      </c>
      <c r="C263" s="377"/>
      <c r="D263" s="377"/>
      <c r="E263" s="377"/>
      <c r="F263" s="377"/>
      <c r="G263" s="378"/>
    </row>
    <row r="264" spans="1:7" ht="20.399999999999999" x14ac:dyDescent="0.35">
      <c r="A264" s="8" t="s">
        <v>9</v>
      </c>
      <c r="B264" s="376" t="s">
        <v>829</v>
      </c>
      <c r="C264" s="377"/>
      <c r="D264" s="377"/>
      <c r="E264" s="377"/>
      <c r="F264" s="377"/>
      <c r="G264" s="378"/>
    </row>
    <row r="265" spans="1:7" ht="15" x14ac:dyDescent="0.3">
      <c r="A265" s="57" t="s">
        <v>10</v>
      </c>
      <c r="B265" s="57" t="s">
        <v>11</v>
      </c>
      <c r="C265" s="57" t="s">
        <v>12</v>
      </c>
      <c r="D265" s="57" t="s">
        <v>13</v>
      </c>
      <c r="E265" s="57" t="s">
        <v>14</v>
      </c>
      <c r="F265" s="57" t="s">
        <v>15</v>
      </c>
      <c r="G265" s="57" t="s">
        <v>16</v>
      </c>
    </row>
    <row r="266" spans="1:7" ht="42" x14ac:dyDescent="0.3">
      <c r="A266" s="20">
        <v>32</v>
      </c>
      <c r="B266" s="20" t="s">
        <v>30</v>
      </c>
      <c r="C266" s="313" t="s">
        <v>751</v>
      </c>
      <c r="D266" s="61" t="s">
        <v>752</v>
      </c>
      <c r="E266" s="167">
        <v>16.11</v>
      </c>
      <c r="F266" s="167">
        <f>A266*E266</f>
        <v>515.52</v>
      </c>
      <c r="G266" s="119" t="s">
        <v>914</v>
      </c>
    </row>
    <row r="267" spans="1:7" ht="42" x14ac:dyDescent="0.3">
      <c r="A267" s="20">
        <v>24</v>
      </c>
      <c r="B267" s="20" t="s">
        <v>30</v>
      </c>
      <c r="C267" s="313" t="s">
        <v>754</v>
      </c>
      <c r="D267" s="61" t="s">
        <v>755</v>
      </c>
      <c r="E267" s="167">
        <v>16.11</v>
      </c>
      <c r="F267" s="167">
        <f t="shared" ref="F267:F285" si="8">A267*E267</f>
        <v>386.64</v>
      </c>
      <c r="G267" s="119" t="s">
        <v>914</v>
      </c>
    </row>
    <row r="268" spans="1:7" ht="42" x14ac:dyDescent="0.3">
      <c r="A268" s="20">
        <v>6</v>
      </c>
      <c r="B268" s="20" t="s">
        <v>30</v>
      </c>
      <c r="C268" s="313" t="s">
        <v>756</v>
      </c>
      <c r="D268" s="20" t="s">
        <v>757</v>
      </c>
      <c r="E268" s="167">
        <v>16.11</v>
      </c>
      <c r="F268" s="167">
        <f t="shared" si="8"/>
        <v>96.66</v>
      </c>
      <c r="G268" s="119" t="s">
        <v>914</v>
      </c>
    </row>
    <row r="269" spans="1:7" ht="42" x14ac:dyDescent="0.3">
      <c r="A269" s="20">
        <v>86</v>
      </c>
      <c r="B269" s="20" t="s">
        <v>30</v>
      </c>
      <c r="C269" s="313" t="s">
        <v>758</v>
      </c>
      <c r="D269" s="20" t="s">
        <v>759</v>
      </c>
      <c r="E269" s="167">
        <v>15.98</v>
      </c>
      <c r="F269" s="167">
        <f t="shared" si="8"/>
        <v>1374.28</v>
      </c>
      <c r="G269" s="119" t="s">
        <v>914</v>
      </c>
    </row>
    <row r="270" spans="1:7" ht="42" x14ac:dyDescent="0.3">
      <c r="A270" s="20">
        <v>16</v>
      </c>
      <c r="B270" s="20" t="s">
        <v>30</v>
      </c>
      <c r="C270" s="313" t="s">
        <v>760</v>
      </c>
      <c r="D270" s="61" t="s">
        <v>761</v>
      </c>
      <c r="E270" s="167">
        <v>20.87</v>
      </c>
      <c r="F270" s="167">
        <f t="shared" si="8"/>
        <v>333.92</v>
      </c>
      <c r="G270" s="119" t="s">
        <v>914</v>
      </c>
    </row>
    <row r="271" spans="1:7" ht="42" x14ac:dyDescent="0.3">
      <c r="A271" s="20">
        <v>4</v>
      </c>
      <c r="B271" s="20" t="s">
        <v>30</v>
      </c>
      <c r="C271" s="313" t="s">
        <v>762</v>
      </c>
      <c r="D271" s="20" t="s">
        <v>763</v>
      </c>
      <c r="E271" s="167">
        <v>18.45</v>
      </c>
      <c r="F271" s="167">
        <f t="shared" si="8"/>
        <v>73.8</v>
      </c>
      <c r="G271" s="119" t="s">
        <v>914</v>
      </c>
    </row>
    <row r="272" spans="1:7" ht="55.2" x14ac:dyDescent="0.3">
      <c r="A272" s="20">
        <v>88</v>
      </c>
      <c r="B272" s="20" t="s">
        <v>30</v>
      </c>
      <c r="C272" s="313" t="s">
        <v>825</v>
      </c>
      <c r="D272" s="20" t="s">
        <v>765</v>
      </c>
      <c r="E272" s="167">
        <v>31.28</v>
      </c>
      <c r="F272" s="167">
        <f t="shared" si="8"/>
        <v>2752.6400000000003</v>
      </c>
      <c r="G272" s="119" t="s">
        <v>914</v>
      </c>
    </row>
    <row r="273" spans="1:7" ht="69" x14ac:dyDescent="0.3">
      <c r="A273" s="20">
        <v>32</v>
      </c>
      <c r="B273" s="20" t="s">
        <v>30</v>
      </c>
      <c r="C273" s="313" t="s">
        <v>826</v>
      </c>
      <c r="D273" s="20" t="s">
        <v>815</v>
      </c>
      <c r="E273" s="167">
        <v>203.44</v>
      </c>
      <c r="F273" s="167">
        <f t="shared" si="8"/>
        <v>6510.08</v>
      </c>
      <c r="G273" s="119" t="s">
        <v>914</v>
      </c>
    </row>
    <row r="274" spans="1:7" ht="42" x14ac:dyDescent="0.3">
      <c r="A274" s="20">
        <v>14</v>
      </c>
      <c r="B274" s="20" t="s">
        <v>30</v>
      </c>
      <c r="C274" s="313" t="s">
        <v>768</v>
      </c>
      <c r="D274" s="20" t="s">
        <v>769</v>
      </c>
      <c r="E274" s="167">
        <v>16.98</v>
      </c>
      <c r="F274" s="167">
        <f t="shared" si="8"/>
        <v>237.72</v>
      </c>
      <c r="G274" s="119" t="s">
        <v>914</v>
      </c>
    </row>
    <row r="275" spans="1:7" ht="42" x14ac:dyDescent="0.3">
      <c r="A275" s="20">
        <v>14</v>
      </c>
      <c r="B275" s="20" t="s">
        <v>30</v>
      </c>
      <c r="C275" s="313" t="s">
        <v>770</v>
      </c>
      <c r="D275" s="20" t="s">
        <v>771</v>
      </c>
      <c r="E275" s="167">
        <v>23.37</v>
      </c>
      <c r="F275" s="167">
        <f t="shared" si="8"/>
        <v>327.18</v>
      </c>
      <c r="G275" s="119" t="s">
        <v>914</v>
      </c>
    </row>
    <row r="276" spans="1:7" ht="42" x14ac:dyDescent="0.3">
      <c r="A276" s="20">
        <v>4</v>
      </c>
      <c r="B276" s="20" t="s">
        <v>30</v>
      </c>
      <c r="C276" s="313" t="s">
        <v>772</v>
      </c>
      <c r="D276" s="20" t="s">
        <v>773</v>
      </c>
      <c r="E276" s="167">
        <v>44.11</v>
      </c>
      <c r="F276" s="167">
        <f t="shared" si="8"/>
        <v>176.44</v>
      </c>
      <c r="G276" s="119" t="s">
        <v>914</v>
      </c>
    </row>
    <row r="277" spans="1:7" ht="42" x14ac:dyDescent="0.3">
      <c r="A277" s="20">
        <v>6</v>
      </c>
      <c r="B277" s="20" t="s">
        <v>30</v>
      </c>
      <c r="C277" s="313" t="s">
        <v>774</v>
      </c>
      <c r="D277" s="20" t="s">
        <v>775</v>
      </c>
      <c r="E277" s="167">
        <v>10.130000000000001</v>
      </c>
      <c r="F277" s="167">
        <f t="shared" si="8"/>
        <v>60.78</v>
      </c>
      <c r="G277" s="119" t="s">
        <v>914</v>
      </c>
    </row>
    <row r="278" spans="1:7" ht="42" x14ac:dyDescent="0.3">
      <c r="A278" s="20">
        <v>6</v>
      </c>
      <c r="B278" s="20" t="s">
        <v>30</v>
      </c>
      <c r="C278" s="313" t="s">
        <v>776</v>
      </c>
      <c r="D278" s="20" t="s">
        <v>836</v>
      </c>
      <c r="E278" s="167">
        <v>58.48</v>
      </c>
      <c r="F278" s="167">
        <f t="shared" si="8"/>
        <v>350.88</v>
      </c>
      <c r="G278" s="119" t="s">
        <v>914</v>
      </c>
    </row>
    <row r="279" spans="1:7" ht="42" x14ac:dyDescent="0.3">
      <c r="A279" s="20">
        <v>32</v>
      </c>
      <c r="B279" s="20" t="s">
        <v>30</v>
      </c>
      <c r="C279" s="313" t="s">
        <v>779</v>
      </c>
      <c r="D279" s="20" t="s">
        <v>780</v>
      </c>
      <c r="E279" s="167">
        <v>11.68</v>
      </c>
      <c r="F279" s="167">
        <f t="shared" si="8"/>
        <v>373.76</v>
      </c>
      <c r="G279" s="119" t="s">
        <v>914</v>
      </c>
    </row>
    <row r="280" spans="1:7" ht="42" x14ac:dyDescent="0.3">
      <c r="A280" s="20">
        <v>10</v>
      </c>
      <c r="B280" s="20" t="s">
        <v>30</v>
      </c>
      <c r="C280" s="313" t="s">
        <v>827</v>
      </c>
      <c r="D280" s="20" t="s">
        <v>828</v>
      </c>
      <c r="E280" s="167">
        <v>16.11</v>
      </c>
      <c r="F280" s="167">
        <f t="shared" si="8"/>
        <v>161.1</v>
      </c>
      <c r="G280" s="119" t="s">
        <v>914</v>
      </c>
    </row>
    <row r="281" spans="1:7" x14ac:dyDescent="0.3">
      <c r="A281" s="20"/>
      <c r="B281" s="20"/>
      <c r="C281" s="313"/>
      <c r="D281" s="26"/>
      <c r="E281" s="167"/>
      <c r="F281" s="167">
        <f t="shared" si="8"/>
        <v>0</v>
      </c>
      <c r="G281" s="26"/>
    </row>
    <row r="282" spans="1:7" x14ac:dyDescent="0.3">
      <c r="A282" s="20"/>
      <c r="B282" s="20"/>
      <c r="C282" s="241"/>
      <c r="D282" s="26"/>
      <c r="E282" s="167"/>
      <c r="F282" s="167">
        <f t="shared" si="8"/>
        <v>0</v>
      </c>
      <c r="G282" s="26"/>
    </row>
    <row r="283" spans="1:7" x14ac:dyDescent="0.3">
      <c r="A283" s="20"/>
      <c r="B283" s="20"/>
      <c r="C283" s="142"/>
      <c r="D283" s="26"/>
      <c r="E283" s="167"/>
      <c r="F283" s="167">
        <f t="shared" si="8"/>
        <v>0</v>
      </c>
      <c r="G283" s="26"/>
    </row>
    <row r="284" spans="1:7" x14ac:dyDescent="0.3">
      <c r="A284" s="20"/>
      <c r="B284" s="20"/>
      <c r="C284" s="20"/>
      <c r="D284" s="26"/>
      <c r="E284" s="167"/>
      <c r="F284" s="167">
        <f t="shared" si="8"/>
        <v>0</v>
      </c>
      <c r="G284" s="26"/>
    </row>
    <row r="285" spans="1:7" x14ac:dyDescent="0.3">
      <c r="A285" s="207"/>
      <c r="B285" s="207"/>
      <c r="C285" s="207"/>
      <c r="D285" s="33"/>
      <c r="E285" s="173"/>
      <c r="F285" s="173">
        <f t="shared" si="8"/>
        <v>0</v>
      </c>
      <c r="G285" s="33"/>
    </row>
    <row r="286" spans="1:7" ht="15.6" x14ac:dyDescent="0.3">
      <c r="A286" s="174"/>
      <c r="B286" s="175"/>
      <c r="C286" s="208" t="s">
        <v>17</v>
      </c>
      <c r="D286" s="35"/>
      <c r="E286" s="209"/>
      <c r="F286" s="209">
        <f>SUM(F266:F284)</f>
        <v>13731.400000000001</v>
      </c>
      <c r="G286" s="178"/>
    </row>
    <row r="287" spans="1:7" ht="15.6" x14ac:dyDescent="0.3">
      <c r="A287" s="179"/>
      <c r="B287" s="55"/>
      <c r="C287" s="210" t="s">
        <v>18</v>
      </c>
      <c r="D287" s="41"/>
      <c r="E287" s="211"/>
      <c r="F287" s="211">
        <f>F286*0.16</f>
        <v>2197.0240000000003</v>
      </c>
      <c r="G287" s="182"/>
    </row>
    <row r="288" spans="1:7" ht="15.6" x14ac:dyDescent="0.3">
      <c r="A288" s="179"/>
      <c r="B288" s="55"/>
      <c r="C288" s="212" t="s">
        <v>19</v>
      </c>
      <c r="D288" s="213"/>
      <c r="E288" s="214"/>
      <c r="F288" s="214">
        <f>F286+F287</f>
        <v>15928.424000000003</v>
      </c>
      <c r="G288" s="187"/>
    </row>
    <row r="289" spans="1:7" x14ac:dyDescent="0.3">
      <c r="A289" s="379" t="s">
        <v>20</v>
      </c>
      <c r="B289" s="380"/>
      <c r="C289" s="190" t="s">
        <v>21</v>
      </c>
      <c r="D289" s="190"/>
      <c r="E289" s="380" t="s">
        <v>22</v>
      </c>
      <c r="F289" s="380"/>
      <c r="G289" s="381"/>
    </row>
    <row r="290" spans="1:7" x14ac:dyDescent="0.3">
      <c r="A290" s="371" t="s">
        <v>614</v>
      </c>
      <c r="B290" s="372"/>
      <c r="C290" s="193" t="s">
        <v>23</v>
      </c>
      <c r="D290" s="193"/>
      <c r="E290" s="372" t="s">
        <v>653</v>
      </c>
      <c r="F290" s="372"/>
      <c r="G290" s="373"/>
    </row>
    <row r="291" spans="1:7" x14ac:dyDescent="0.3">
      <c r="A291" s="55"/>
      <c r="B291" s="55"/>
      <c r="C291" s="55"/>
      <c r="D291" s="55"/>
      <c r="E291" s="55"/>
      <c r="F291" s="55"/>
      <c r="G291" s="55"/>
    </row>
    <row r="293" spans="1:7" ht="24.6" x14ac:dyDescent="0.4">
      <c r="A293" s="1"/>
      <c r="B293" s="355" t="s">
        <v>0</v>
      </c>
      <c r="C293" s="357"/>
      <c r="D293" s="364" t="s">
        <v>1</v>
      </c>
      <c r="E293" s="365"/>
      <c r="F293" s="365"/>
      <c r="G293" s="366"/>
    </row>
    <row r="294" spans="1:7" ht="21" x14ac:dyDescent="0.4">
      <c r="A294" s="2"/>
      <c r="B294" s="358"/>
      <c r="C294" s="360"/>
      <c r="D294" s="3" t="s">
        <v>2</v>
      </c>
      <c r="E294" s="155"/>
      <c r="F294" s="154" t="s">
        <v>903</v>
      </c>
      <c r="G294" s="4"/>
    </row>
    <row r="295" spans="1:7" ht="21" x14ac:dyDescent="0.4">
      <c r="A295" s="2"/>
      <c r="B295" s="358"/>
      <c r="C295" s="360"/>
      <c r="D295" s="3" t="s">
        <v>4</v>
      </c>
      <c r="E295" s="154"/>
      <c r="F295" s="195">
        <v>15</v>
      </c>
      <c r="G295" s="4"/>
    </row>
    <row r="296" spans="1:7" ht="30" x14ac:dyDescent="0.4">
      <c r="A296" s="5"/>
      <c r="B296" s="361"/>
      <c r="C296" s="363"/>
      <c r="D296" s="6" t="s">
        <v>5</v>
      </c>
      <c r="E296" s="219"/>
      <c r="F296" s="218" t="s">
        <v>925</v>
      </c>
      <c r="G296" s="7"/>
    </row>
    <row r="297" spans="1:7" ht="20.399999999999999" x14ac:dyDescent="0.35">
      <c r="A297" s="8" t="s">
        <v>6</v>
      </c>
      <c r="B297" s="9" t="s">
        <v>653</v>
      </c>
      <c r="C297" s="10"/>
      <c r="D297" s="10"/>
      <c r="E297" s="10"/>
      <c r="F297" s="10"/>
      <c r="G297" s="11"/>
    </row>
    <row r="298" spans="1:7" ht="20.399999999999999" x14ac:dyDescent="0.35">
      <c r="A298" s="8" t="s">
        <v>7</v>
      </c>
      <c r="B298" s="12" t="s">
        <v>627</v>
      </c>
      <c r="C298" s="13"/>
      <c r="D298" s="13"/>
      <c r="E298" s="13"/>
      <c r="F298" s="13"/>
      <c r="G298" s="14"/>
    </row>
    <row r="299" spans="1:7" ht="20.399999999999999" x14ac:dyDescent="0.35">
      <c r="A299" s="8" t="s">
        <v>8</v>
      </c>
      <c r="B299" s="12" t="s">
        <v>29</v>
      </c>
      <c r="C299" s="13"/>
      <c r="D299" s="13"/>
      <c r="E299" s="13"/>
      <c r="F299" s="13"/>
      <c r="G299" s="14"/>
    </row>
    <row r="300" spans="1:7" ht="20.399999999999999" x14ac:dyDescent="0.35">
      <c r="A300" s="8" t="s">
        <v>9</v>
      </c>
      <c r="B300" s="12" t="s">
        <v>363</v>
      </c>
      <c r="C300" s="13"/>
      <c r="D300" s="13"/>
      <c r="E300" s="13"/>
      <c r="F300" s="13"/>
      <c r="G300" s="14"/>
    </row>
    <row r="301" spans="1:7" ht="15.6" x14ac:dyDescent="0.3">
      <c r="A301" s="108" t="s">
        <v>10</v>
      </c>
      <c r="B301" s="108" t="s">
        <v>11</v>
      </c>
      <c r="C301" s="108" t="s">
        <v>12</v>
      </c>
      <c r="D301" s="109" t="s">
        <v>13</v>
      </c>
      <c r="E301" s="108" t="s">
        <v>14</v>
      </c>
      <c r="F301" s="108" t="s">
        <v>15</v>
      </c>
      <c r="G301" s="108" t="s">
        <v>16</v>
      </c>
    </row>
    <row r="302" spans="1:7" ht="15.6" x14ac:dyDescent="0.3">
      <c r="A302" s="27">
        <v>8</v>
      </c>
      <c r="B302" s="22" t="s">
        <v>541</v>
      </c>
      <c r="C302" s="22" t="s">
        <v>683</v>
      </c>
      <c r="D302" s="17"/>
      <c r="E302" s="18">
        <v>1447.03</v>
      </c>
      <c r="F302" s="19">
        <f t="shared" ref="F302:F313" si="9">A302*E302</f>
        <v>11576.24</v>
      </c>
      <c r="G302" s="20"/>
    </row>
    <row r="303" spans="1:7" ht="15.6" x14ac:dyDescent="0.3">
      <c r="A303" s="21"/>
      <c r="B303" s="22"/>
      <c r="C303" s="22"/>
      <c r="D303" s="23"/>
      <c r="E303" s="24"/>
      <c r="F303" s="25">
        <f t="shared" si="9"/>
        <v>0</v>
      </c>
      <c r="G303" s="20"/>
    </row>
    <row r="304" spans="1:7" ht="15.6" x14ac:dyDescent="0.3">
      <c r="A304" s="21"/>
      <c r="B304" s="22"/>
      <c r="C304" s="22"/>
      <c r="D304" s="23"/>
      <c r="E304" s="24"/>
      <c r="F304" s="25">
        <f t="shared" si="9"/>
        <v>0</v>
      </c>
      <c r="G304" s="20"/>
    </row>
    <row r="305" spans="1:7" ht="15.6" x14ac:dyDescent="0.3">
      <c r="A305" s="21"/>
      <c r="B305" s="22"/>
      <c r="C305" s="22"/>
      <c r="D305" s="23"/>
      <c r="E305" s="24"/>
      <c r="F305" s="25">
        <f t="shared" si="9"/>
        <v>0</v>
      </c>
      <c r="G305" s="26"/>
    </row>
    <row r="306" spans="1:7" ht="15.6" x14ac:dyDescent="0.3">
      <c r="A306" s="27"/>
      <c r="B306" s="22"/>
      <c r="C306" s="22"/>
      <c r="D306" s="23"/>
      <c r="E306" s="24"/>
      <c r="F306" s="25">
        <f t="shared" si="9"/>
        <v>0</v>
      </c>
      <c r="G306" s="26"/>
    </row>
    <row r="307" spans="1:7" ht="15.6" x14ac:dyDescent="0.3">
      <c r="A307" s="27"/>
      <c r="B307" s="22"/>
      <c r="C307" s="22"/>
      <c r="D307" s="23"/>
      <c r="E307" s="24"/>
      <c r="F307" s="25">
        <f t="shared" si="9"/>
        <v>0</v>
      </c>
      <c r="G307" s="26"/>
    </row>
    <row r="308" spans="1:7" ht="15.6" x14ac:dyDescent="0.3">
      <c r="A308" s="27"/>
      <c r="B308" s="22"/>
      <c r="C308" s="22"/>
      <c r="D308" s="23"/>
      <c r="E308" s="24"/>
      <c r="F308" s="25">
        <f t="shared" si="9"/>
        <v>0</v>
      </c>
      <c r="G308" s="26"/>
    </row>
    <row r="309" spans="1:7" ht="15.6" x14ac:dyDescent="0.3">
      <c r="A309" s="27"/>
      <c r="B309" s="22"/>
      <c r="C309" s="22"/>
      <c r="D309" s="23"/>
      <c r="E309" s="24"/>
      <c r="F309" s="25">
        <f t="shared" si="9"/>
        <v>0</v>
      </c>
      <c r="G309" s="26"/>
    </row>
    <row r="310" spans="1:7" ht="15.6" x14ac:dyDescent="0.3">
      <c r="A310" s="27"/>
      <c r="B310" s="22"/>
      <c r="C310" s="22"/>
      <c r="D310" s="23"/>
      <c r="E310" s="24"/>
      <c r="F310" s="25">
        <f t="shared" si="9"/>
        <v>0</v>
      </c>
      <c r="G310" s="26"/>
    </row>
    <row r="311" spans="1:7" ht="15.6" x14ac:dyDescent="0.3">
      <c r="A311" s="27"/>
      <c r="B311" s="22"/>
      <c r="C311" s="22"/>
      <c r="D311" s="23"/>
      <c r="E311" s="24"/>
      <c r="F311" s="25">
        <f t="shared" si="9"/>
        <v>0</v>
      </c>
      <c r="G311" s="26"/>
    </row>
    <row r="312" spans="1:7" ht="15.6" x14ac:dyDescent="0.3">
      <c r="A312" s="27"/>
      <c r="B312" s="22"/>
      <c r="C312" s="22"/>
      <c r="D312" s="23"/>
      <c r="E312" s="24"/>
      <c r="F312" s="25">
        <f t="shared" si="9"/>
        <v>0</v>
      </c>
      <c r="G312" s="26"/>
    </row>
    <row r="313" spans="1:7" ht="15.6" x14ac:dyDescent="0.3">
      <c r="A313" s="28"/>
      <c r="B313" s="29"/>
      <c r="C313" s="29"/>
      <c r="D313" s="30"/>
      <c r="E313" s="31"/>
      <c r="F313" s="32">
        <f t="shared" si="9"/>
        <v>0</v>
      </c>
      <c r="G313" s="33"/>
    </row>
    <row r="314" spans="1:7" ht="17.399999999999999" x14ac:dyDescent="0.3">
      <c r="A314" s="34"/>
      <c r="B314" s="35"/>
      <c r="C314" s="36" t="s">
        <v>17</v>
      </c>
      <c r="D314" s="36"/>
      <c r="E314" s="37"/>
      <c r="F314" s="149">
        <f>SUM(F302:F312)</f>
        <v>11576.24</v>
      </c>
      <c r="G314" s="39"/>
    </row>
    <row r="315" spans="1:7" ht="17.399999999999999" x14ac:dyDescent="0.3">
      <c r="A315" s="40"/>
      <c r="B315" s="41"/>
      <c r="C315" s="42" t="s">
        <v>18</v>
      </c>
      <c r="D315" s="42"/>
      <c r="E315" s="43"/>
      <c r="F315" s="150">
        <f>F314*0.16</f>
        <v>1852.1984</v>
      </c>
      <c r="G315" s="45"/>
    </row>
    <row r="316" spans="1:7" ht="17.399999999999999" x14ac:dyDescent="0.3">
      <c r="A316" s="40"/>
      <c r="B316" s="41"/>
      <c r="C316" s="46" t="s">
        <v>19</v>
      </c>
      <c r="D316" s="46"/>
      <c r="E316" s="47"/>
      <c r="F316" s="151">
        <f>F314+F315</f>
        <v>13428.438399999999</v>
      </c>
      <c r="G316" s="49"/>
    </row>
    <row r="317" spans="1:7" ht="15.6" x14ac:dyDescent="0.3">
      <c r="A317" s="50" t="s">
        <v>20</v>
      </c>
      <c r="B317" s="51"/>
      <c r="C317" s="51" t="s">
        <v>21</v>
      </c>
      <c r="D317" s="51"/>
      <c r="E317" s="51" t="s">
        <v>22</v>
      </c>
      <c r="F317" s="51"/>
      <c r="G317" s="52"/>
    </row>
    <row r="318" spans="1:7" ht="15.6" x14ac:dyDescent="0.3">
      <c r="A318" s="63" t="s">
        <v>614</v>
      </c>
      <c r="B318" s="53"/>
      <c r="C318" s="53" t="s">
        <v>23</v>
      </c>
      <c r="D318" s="53"/>
      <c r="E318" s="53" t="s">
        <v>660</v>
      </c>
      <c r="F318" s="53"/>
      <c r="G318" s="54"/>
    </row>
    <row r="319" spans="1:7" x14ac:dyDescent="0.3">
      <c r="A319" s="55"/>
      <c r="B319" s="55"/>
      <c r="C319" s="55"/>
      <c r="D319" s="55"/>
      <c r="E319" s="55"/>
      <c r="F319" s="55"/>
      <c r="G319" s="55"/>
    </row>
    <row r="322" spans="1:7" ht="21" x14ac:dyDescent="0.4">
      <c r="A322" s="1"/>
      <c r="B322" s="382" t="s">
        <v>0</v>
      </c>
      <c r="C322" s="383"/>
      <c r="D322" s="388" t="s">
        <v>1</v>
      </c>
      <c r="E322" s="389"/>
      <c r="F322" s="389"/>
      <c r="G322" s="390"/>
    </row>
    <row r="323" spans="1:7" ht="21" x14ac:dyDescent="0.4">
      <c r="A323" s="2"/>
      <c r="B323" s="384"/>
      <c r="C323" s="385"/>
      <c r="D323" s="391" t="s">
        <v>2</v>
      </c>
      <c r="E323" s="392"/>
      <c r="F323" s="367" t="s">
        <v>940</v>
      </c>
      <c r="G323" s="393"/>
    </row>
    <row r="324" spans="1:7" ht="21" x14ac:dyDescent="0.4">
      <c r="A324" s="2"/>
      <c r="B324" s="384"/>
      <c r="C324" s="385"/>
      <c r="D324" s="204" t="s">
        <v>419</v>
      </c>
      <c r="E324" s="205"/>
      <c r="F324" s="195">
        <v>15</v>
      </c>
      <c r="G324" s="4"/>
    </row>
    <row r="325" spans="1:7" ht="21" x14ac:dyDescent="0.4">
      <c r="A325" s="5"/>
      <c r="B325" s="386"/>
      <c r="C325" s="387"/>
      <c r="D325" s="394" t="s">
        <v>5</v>
      </c>
      <c r="E325" s="395"/>
      <c r="F325" s="396" t="s">
        <v>928</v>
      </c>
      <c r="G325" s="397"/>
    </row>
    <row r="326" spans="1:7" ht="20.399999999999999" x14ac:dyDescent="0.35">
      <c r="A326" s="8" t="s">
        <v>6</v>
      </c>
      <c r="B326" s="9" t="s">
        <v>926</v>
      </c>
      <c r="C326" s="10"/>
      <c r="D326" s="10"/>
      <c r="E326" s="374" t="s">
        <v>495</v>
      </c>
      <c r="F326" s="374"/>
      <c r="G326" s="375"/>
    </row>
    <row r="327" spans="1:7" ht="20.399999999999999" x14ac:dyDescent="0.35">
      <c r="A327" s="8" t="s">
        <v>7</v>
      </c>
      <c r="B327" s="376"/>
      <c r="C327" s="377"/>
      <c r="D327" s="377"/>
      <c r="E327" s="377"/>
      <c r="F327" s="377"/>
      <c r="G327" s="378"/>
    </row>
    <row r="328" spans="1:7" ht="20.399999999999999" x14ac:dyDescent="0.35">
      <c r="A328" s="8" t="s">
        <v>8</v>
      </c>
      <c r="B328" s="427" t="s">
        <v>927</v>
      </c>
      <c r="C328" s="377"/>
      <c r="D328" s="377"/>
      <c r="E328" s="377"/>
      <c r="F328" s="377"/>
      <c r="G328" s="378"/>
    </row>
    <row r="329" spans="1:7" ht="20.399999999999999" x14ac:dyDescent="0.35">
      <c r="A329" s="8" t="s">
        <v>9</v>
      </c>
      <c r="B329" s="376" t="s">
        <v>83</v>
      </c>
      <c r="C329" s="377"/>
      <c r="D329" s="377"/>
      <c r="E329" s="377"/>
      <c r="F329" s="377"/>
      <c r="G329" s="378"/>
    </row>
    <row r="330" spans="1:7" x14ac:dyDescent="0.3">
      <c r="A330" s="163" t="s">
        <v>10</v>
      </c>
      <c r="B330" s="163" t="s">
        <v>11</v>
      </c>
      <c r="C330" s="163" t="s">
        <v>12</v>
      </c>
      <c r="D330" s="206" t="s">
        <v>13</v>
      </c>
      <c r="E330" s="163" t="s">
        <v>14</v>
      </c>
      <c r="F330" s="163" t="s">
        <v>15</v>
      </c>
      <c r="G330" s="163" t="s">
        <v>16</v>
      </c>
    </row>
    <row r="331" spans="1:7" ht="31.2" x14ac:dyDescent="0.3">
      <c r="A331" s="147">
        <v>2</v>
      </c>
      <c r="B331" s="60" t="s">
        <v>30</v>
      </c>
      <c r="C331" s="60" t="s">
        <v>328</v>
      </c>
      <c r="D331" s="123"/>
      <c r="E331" s="78">
        <v>2982</v>
      </c>
      <c r="F331" s="165">
        <f>+A331*E331</f>
        <v>5964</v>
      </c>
      <c r="G331" s="114"/>
    </row>
    <row r="332" spans="1:7" ht="15.6" x14ac:dyDescent="0.3">
      <c r="A332" s="20"/>
      <c r="B332" s="20"/>
      <c r="C332" s="166"/>
      <c r="D332" s="61"/>
      <c r="E332" s="167"/>
      <c r="F332" s="167">
        <f t="shared" ref="F332:F340" si="10">A332*E332</f>
        <v>0</v>
      </c>
      <c r="G332" s="26"/>
    </row>
    <row r="333" spans="1:7" ht="15.6" x14ac:dyDescent="0.3">
      <c r="A333" s="20"/>
      <c r="B333" s="20"/>
      <c r="C333" s="20"/>
      <c r="D333" s="61"/>
      <c r="E333" s="167"/>
      <c r="F333" s="167">
        <f t="shared" si="10"/>
        <v>0</v>
      </c>
      <c r="G333" s="26"/>
    </row>
    <row r="334" spans="1:7" x14ac:dyDescent="0.3">
      <c r="A334" s="20"/>
      <c r="B334" s="20"/>
      <c r="C334" s="20"/>
      <c r="D334" s="20"/>
      <c r="E334" s="167"/>
      <c r="F334" s="167">
        <f t="shared" si="10"/>
        <v>0</v>
      </c>
      <c r="G334" s="26"/>
    </row>
    <row r="335" spans="1:7" x14ac:dyDescent="0.3">
      <c r="A335" s="20"/>
      <c r="B335" s="20"/>
      <c r="C335" s="20"/>
      <c r="D335" s="26"/>
      <c r="E335" s="167"/>
      <c r="F335" s="167">
        <f t="shared" si="10"/>
        <v>0</v>
      </c>
      <c r="G335" s="26"/>
    </row>
    <row r="336" spans="1:7" x14ac:dyDescent="0.3">
      <c r="A336" s="20"/>
      <c r="B336" s="20"/>
      <c r="C336" s="20"/>
      <c r="D336" s="26"/>
      <c r="E336" s="167"/>
      <c r="F336" s="167">
        <f t="shared" si="10"/>
        <v>0</v>
      </c>
      <c r="G336" s="26"/>
    </row>
    <row r="337" spans="1:7" x14ac:dyDescent="0.3">
      <c r="A337" s="20"/>
      <c r="B337" s="20"/>
      <c r="C337" s="20"/>
      <c r="D337" s="26"/>
      <c r="E337" s="167"/>
      <c r="F337" s="167">
        <f t="shared" si="10"/>
        <v>0</v>
      </c>
      <c r="G337" s="26"/>
    </row>
    <row r="338" spans="1:7" x14ac:dyDescent="0.3">
      <c r="A338" s="20"/>
      <c r="B338" s="20"/>
      <c r="C338" s="142"/>
      <c r="D338" s="26"/>
      <c r="E338" s="167"/>
      <c r="F338" s="167">
        <f t="shared" si="10"/>
        <v>0</v>
      </c>
      <c r="G338" s="26"/>
    </row>
    <row r="339" spans="1:7" x14ac:dyDescent="0.3">
      <c r="A339" s="20"/>
      <c r="B339" s="20"/>
      <c r="C339" s="20"/>
      <c r="D339" s="26"/>
      <c r="E339" s="167"/>
      <c r="F339" s="167">
        <f t="shared" si="10"/>
        <v>0</v>
      </c>
      <c r="G339" s="26"/>
    </row>
    <row r="340" spans="1:7" x14ac:dyDescent="0.3">
      <c r="A340" s="207"/>
      <c r="B340" s="207"/>
      <c r="C340" s="207"/>
      <c r="D340" s="33"/>
      <c r="E340" s="173"/>
      <c r="F340" s="173">
        <f t="shared" si="10"/>
        <v>0</v>
      </c>
      <c r="G340" s="33"/>
    </row>
    <row r="341" spans="1:7" ht="15.6" x14ac:dyDescent="0.3">
      <c r="A341" s="174"/>
      <c r="B341" s="175"/>
      <c r="C341" s="208" t="s">
        <v>17</v>
      </c>
      <c r="D341" s="35"/>
      <c r="E341" s="209"/>
      <c r="F341" s="209">
        <f>SUM(F331:F339)</f>
        <v>5964</v>
      </c>
      <c r="G341" s="178"/>
    </row>
    <row r="342" spans="1:7" ht="15.6" x14ac:dyDescent="0.3">
      <c r="A342" s="179"/>
      <c r="B342" s="55"/>
      <c r="C342" s="210" t="s">
        <v>18</v>
      </c>
      <c r="D342" s="41"/>
      <c r="E342" s="211"/>
      <c r="F342" s="211">
        <f>F341*0.16</f>
        <v>954.24</v>
      </c>
      <c r="G342" s="182"/>
    </row>
    <row r="343" spans="1:7" ht="15.6" x14ac:dyDescent="0.3">
      <c r="A343" s="179"/>
      <c r="B343" s="55"/>
      <c r="C343" s="212" t="s">
        <v>19</v>
      </c>
      <c r="D343" s="213"/>
      <c r="E343" s="214"/>
      <c r="F343" s="214">
        <f>F341+F342</f>
        <v>6918.24</v>
      </c>
      <c r="G343" s="187"/>
    </row>
    <row r="344" spans="1:7" x14ac:dyDescent="0.3">
      <c r="A344" s="379" t="s">
        <v>20</v>
      </c>
      <c r="B344" s="380"/>
      <c r="C344" s="190" t="s">
        <v>21</v>
      </c>
      <c r="D344" s="190"/>
      <c r="E344" s="380" t="s">
        <v>22</v>
      </c>
      <c r="F344" s="380"/>
      <c r="G344" s="381"/>
    </row>
    <row r="345" spans="1:7" x14ac:dyDescent="0.3">
      <c r="A345" s="371" t="s">
        <v>614</v>
      </c>
      <c r="B345" s="372"/>
      <c r="C345" s="193" t="s">
        <v>23</v>
      </c>
      <c r="D345" s="193"/>
      <c r="E345" s="372" t="s">
        <v>653</v>
      </c>
      <c r="F345" s="372"/>
      <c r="G345" s="373"/>
    </row>
    <row r="346" spans="1:7" x14ac:dyDescent="0.3">
      <c r="A346" s="55"/>
      <c r="B346" s="55"/>
      <c r="C346" s="55"/>
      <c r="D346" s="55"/>
      <c r="E346" s="55"/>
      <c r="F346" s="55"/>
      <c r="G346" s="55"/>
    </row>
    <row r="348" spans="1:7" ht="21" x14ac:dyDescent="0.4">
      <c r="A348" s="1"/>
      <c r="B348" s="382" t="s">
        <v>0</v>
      </c>
      <c r="C348" s="383"/>
      <c r="D348" s="388" t="s">
        <v>1</v>
      </c>
      <c r="E348" s="389"/>
      <c r="F348" s="389"/>
      <c r="G348" s="390"/>
    </row>
    <row r="349" spans="1:7" ht="21" x14ac:dyDescent="0.4">
      <c r="A349" s="2"/>
      <c r="B349" s="384"/>
      <c r="C349" s="385"/>
      <c r="D349" s="391" t="s">
        <v>2</v>
      </c>
      <c r="E349" s="392"/>
      <c r="F349" s="368" t="s">
        <v>903</v>
      </c>
      <c r="G349" s="393"/>
    </row>
    <row r="350" spans="1:7" ht="21" x14ac:dyDescent="0.4">
      <c r="A350" s="2"/>
      <c r="B350" s="384"/>
      <c r="C350" s="385"/>
      <c r="D350" s="204" t="s">
        <v>419</v>
      </c>
      <c r="E350" s="205"/>
      <c r="F350" s="195">
        <v>15</v>
      </c>
      <c r="G350" s="4"/>
    </row>
    <row r="351" spans="1:7" ht="21" x14ac:dyDescent="0.4">
      <c r="A351" s="5"/>
      <c r="B351" s="386"/>
      <c r="C351" s="387"/>
      <c r="D351" s="407" t="s">
        <v>5</v>
      </c>
      <c r="E351" s="408"/>
      <c r="F351" s="370" t="s">
        <v>929</v>
      </c>
      <c r="G351" s="409"/>
    </row>
    <row r="352" spans="1:7" ht="20.399999999999999" x14ac:dyDescent="0.35">
      <c r="A352" s="8" t="s">
        <v>6</v>
      </c>
      <c r="B352" s="9" t="s">
        <v>926</v>
      </c>
      <c r="C352" s="10"/>
      <c r="D352" s="10"/>
      <c r="E352" s="374" t="s">
        <v>495</v>
      </c>
      <c r="F352" s="374"/>
      <c r="G352" s="375"/>
    </row>
    <row r="353" spans="1:7" ht="20.399999999999999" x14ac:dyDescent="0.35">
      <c r="A353" s="8" t="s">
        <v>7</v>
      </c>
      <c r="B353" s="376" t="s">
        <v>864</v>
      </c>
      <c r="C353" s="377"/>
      <c r="D353" s="377"/>
      <c r="E353" s="377"/>
      <c r="F353" s="377"/>
      <c r="G353" s="378"/>
    </row>
    <row r="354" spans="1:7" ht="20.399999999999999" x14ac:dyDescent="0.35">
      <c r="A354" s="8" t="s">
        <v>8</v>
      </c>
      <c r="B354" s="376" t="s">
        <v>930</v>
      </c>
      <c r="C354" s="377"/>
      <c r="D354" s="377"/>
      <c r="E354" s="377"/>
      <c r="F354" s="377"/>
      <c r="G354" s="378"/>
    </row>
    <row r="355" spans="1:7" ht="20.399999999999999" x14ac:dyDescent="0.35">
      <c r="A355" s="8" t="s">
        <v>9</v>
      </c>
      <c r="B355" s="376" t="s">
        <v>326</v>
      </c>
      <c r="C355" s="377"/>
      <c r="D355" s="377"/>
      <c r="E355" s="377"/>
      <c r="F355" s="377"/>
      <c r="G355" s="378"/>
    </row>
    <row r="356" spans="1:7" ht="15" x14ac:dyDescent="0.3">
      <c r="A356" s="57" t="s">
        <v>10</v>
      </c>
      <c r="B356" s="57" t="s">
        <v>11</v>
      </c>
      <c r="C356" s="57" t="s">
        <v>12</v>
      </c>
      <c r="D356" s="57" t="s">
        <v>13</v>
      </c>
      <c r="E356" s="57" t="s">
        <v>14</v>
      </c>
      <c r="F356" s="57" t="s">
        <v>15</v>
      </c>
      <c r="G356" s="57" t="s">
        <v>16</v>
      </c>
    </row>
    <row r="357" spans="1:7" ht="31.2" x14ac:dyDescent="0.3">
      <c r="A357" s="60">
        <v>6</v>
      </c>
      <c r="B357" s="60" t="s">
        <v>30</v>
      </c>
      <c r="C357" s="60" t="s">
        <v>865</v>
      </c>
      <c r="D357" s="123"/>
      <c r="E357" s="18">
        <v>1586.55</v>
      </c>
      <c r="F357" s="225">
        <f t="shared" ref="F357:F370" si="11">A357*E357</f>
        <v>9519.2999999999993</v>
      </c>
      <c r="G357" s="114"/>
    </row>
    <row r="358" spans="1:7" ht="15.6" x14ac:dyDescent="0.3">
      <c r="A358" s="61"/>
      <c r="B358" s="61"/>
      <c r="C358" s="61"/>
      <c r="D358" s="58"/>
      <c r="E358" s="24"/>
      <c r="F358" s="226">
        <f t="shared" si="11"/>
        <v>0</v>
      </c>
      <c r="G358" s="26"/>
    </row>
    <row r="359" spans="1:7" ht="15.6" x14ac:dyDescent="0.3">
      <c r="A359" s="61"/>
      <c r="B359" s="61"/>
      <c r="C359" s="61"/>
      <c r="D359" s="58"/>
      <c r="E359" s="24"/>
      <c r="F359" s="226">
        <f t="shared" si="11"/>
        <v>0</v>
      </c>
      <c r="G359" s="26"/>
    </row>
    <row r="360" spans="1:7" ht="15.6" x14ac:dyDescent="0.3">
      <c r="A360" s="61"/>
      <c r="B360" s="61"/>
      <c r="C360" s="61"/>
      <c r="D360" s="58"/>
      <c r="E360" s="24"/>
      <c r="F360" s="226">
        <f t="shared" si="11"/>
        <v>0</v>
      </c>
      <c r="G360" s="26"/>
    </row>
    <row r="361" spans="1:7" ht="15.6" x14ac:dyDescent="0.3">
      <c r="A361" s="61"/>
      <c r="B361" s="61"/>
      <c r="C361" s="61"/>
      <c r="D361" s="58"/>
      <c r="E361" s="24"/>
      <c r="F361" s="226">
        <f t="shared" si="11"/>
        <v>0</v>
      </c>
      <c r="G361" s="26"/>
    </row>
    <row r="362" spans="1:7" ht="15.6" x14ac:dyDescent="0.3">
      <c r="A362" s="61"/>
      <c r="B362" s="61"/>
      <c r="C362" s="61"/>
      <c r="D362" s="58"/>
      <c r="E362" s="24"/>
      <c r="F362" s="226">
        <f t="shared" si="11"/>
        <v>0</v>
      </c>
      <c r="G362" s="26"/>
    </row>
    <row r="363" spans="1:7" ht="15.6" x14ac:dyDescent="0.3">
      <c r="A363" s="61"/>
      <c r="B363" s="61"/>
      <c r="C363" s="61"/>
      <c r="D363" s="58"/>
      <c r="E363" s="24"/>
      <c r="F363" s="226">
        <f t="shared" si="11"/>
        <v>0</v>
      </c>
      <c r="G363" s="26"/>
    </row>
    <row r="364" spans="1:7" ht="15.6" x14ac:dyDescent="0.3">
      <c r="A364" s="61"/>
      <c r="B364" s="61"/>
      <c r="C364" s="61"/>
      <c r="D364" s="58"/>
      <c r="E364" s="24"/>
      <c r="F364" s="226">
        <f t="shared" si="11"/>
        <v>0</v>
      </c>
      <c r="G364" s="26"/>
    </row>
    <row r="365" spans="1:7" ht="15.6" x14ac:dyDescent="0.3">
      <c r="A365" s="20"/>
      <c r="B365" s="20"/>
      <c r="C365" s="20"/>
      <c r="D365" s="182"/>
      <c r="E365" s="24"/>
      <c r="F365" s="226">
        <f t="shared" si="11"/>
        <v>0</v>
      </c>
      <c r="G365" s="26"/>
    </row>
    <row r="366" spans="1:7" ht="15.6" x14ac:dyDescent="0.3">
      <c r="A366" s="20"/>
      <c r="B366" s="20"/>
      <c r="C366" s="20"/>
      <c r="D366" s="182"/>
      <c r="E366" s="24"/>
      <c r="F366" s="226">
        <f t="shared" si="11"/>
        <v>0</v>
      </c>
      <c r="G366" s="26"/>
    </row>
    <row r="367" spans="1:7" ht="15.6" x14ac:dyDescent="0.3">
      <c r="A367" s="20"/>
      <c r="B367" s="20"/>
      <c r="C367" s="20"/>
      <c r="D367" s="26"/>
      <c r="E367" s="24"/>
      <c r="F367" s="226">
        <f t="shared" si="11"/>
        <v>0</v>
      </c>
      <c r="G367" s="26"/>
    </row>
    <row r="368" spans="1:7" ht="15.6" x14ac:dyDescent="0.3">
      <c r="A368" s="20"/>
      <c r="B368" s="20"/>
      <c r="C368" s="20"/>
      <c r="D368" s="26"/>
      <c r="E368" s="227"/>
      <c r="F368" s="226">
        <f t="shared" si="11"/>
        <v>0</v>
      </c>
      <c r="G368" s="26"/>
    </row>
    <row r="369" spans="1:7" ht="15.6" x14ac:dyDescent="0.3">
      <c r="A369" s="20"/>
      <c r="B369" s="20"/>
      <c r="C369" s="20"/>
      <c r="D369" s="26"/>
      <c r="E369" s="227"/>
      <c r="F369" s="226">
        <f t="shared" si="11"/>
        <v>0</v>
      </c>
      <c r="G369" s="26"/>
    </row>
    <row r="370" spans="1:7" ht="15.6" x14ac:dyDescent="0.3">
      <c r="A370" s="207"/>
      <c r="B370" s="207"/>
      <c r="C370" s="207"/>
      <c r="D370" s="33"/>
      <c r="E370" s="228"/>
      <c r="F370" s="229">
        <f t="shared" si="11"/>
        <v>0</v>
      </c>
      <c r="G370" s="33"/>
    </row>
    <row r="371" spans="1:7" ht="17.399999999999999" x14ac:dyDescent="0.3">
      <c r="A371" s="34"/>
      <c r="B371" s="35"/>
      <c r="C371" s="406" t="s">
        <v>17</v>
      </c>
      <c r="D371" s="406"/>
      <c r="E371" s="37"/>
      <c r="F371" s="38">
        <f>SUM(F357:F369)</f>
        <v>9519.2999999999993</v>
      </c>
      <c r="G371" s="39"/>
    </row>
    <row r="372" spans="1:7" ht="17.399999999999999" x14ac:dyDescent="0.3">
      <c r="A372" s="40"/>
      <c r="B372" s="41"/>
      <c r="C372" s="398" t="s">
        <v>18</v>
      </c>
      <c r="D372" s="398"/>
      <c r="E372" s="43"/>
      <c r="F372" s="44">
        <f>F371*0.16</f>
        <v>1523.088</v>
      </c>
      <c r="G372" s="45"/>
    </row>
    <row r="373" spans="1:7" ht="17.399999999999999" x14ac:dyDescent="0.3">
      <c r="A373" s="40"/>
      <c r="B373" s="41"/>
      <c r="C373" s="399" t="s">
        <v>19</v>
      </c>
      <c r="D373" s="399"/>
      <c r="E373" s="47"/>
      <c r="F373" s="48">
        <f>F371+F372</f>
        <v>11042.387999999999</v>
      </c>
      <c r="G373" s="49"/>
    </row>
    <row r="374" spans="1:7" ht="15.6" x14ac:dyDescent="0.3">
      <c r="A374" s="400" t="s">
        <v>20</v>
      </c>
      <c r="B374" s="401"/>
      <c r="C374" s="51" t="s">
        <v>21</v>
      </c>
      <c r="D374" s="51"/>
      <c r="E374" s="401" t="s">
        <v>22</v>
      </c>
      <c r="F374" s="401"/>
      <c r="G374" s="402"/>
    </row>
    <row r="375" spans="1:7" ht="15.6" x14ac:dyDescent="0.3">
      <c r="A375" s="403" t="s">
        <v>614</v>
      </c>
      <c r="B375" s="404"/>
      <c r="C375" s="333" t="s">
        <v>23</v>
      </c>
      <c r="D375" s="53"/>
      <c r="E375" s="404" t="s">
        <v>653</v>
      </c>
      <c r="F375" s="404"/>
      <c r="G375" s="405"/>
    </row>
    <row r="376" spans="1:7" x14ac:dyDescent="0.3">
      <c r="A376" s="55"/>
      <c r="B376" s="55"/>
      <c r="C376" s="55"/>
      <c r="D376" s="55"/>
      <c r="E376" s="55"/>
      <c r="F376" s="55"/>
      <c r="G376" s="55"/>
    </row>
    <row r="378" spans="1:7" ht="24.6" x14ac:dyDescent="0.4">
      <c r="A378" s="1"/>
      <c r="B378" s="355" t="s">
        <v>0</v>
      </c>
      <c r="C378" s="357"/>
      <c r="D378" s="364" t="s">
        <v>1</v>
      </c>
      <c r="E378" s="365"/>
      <c r="F378" s="365"/>
      <c r="G378" s="366"/>
    </row>
    <row r="379" spans="1:7" ht="21" x14ac:dyDescent="0.4">
      <c r="A379" s="2"/>
      <c r="B379" s="358"/>
      <c r="C379" s="360"/>
      <c r="D379" s="3" t="s">
        <v>2</v>
      </c>
      <c r="E379" s="368" t="s">
        <v>903</v>
      </c>
      <c r="F379" s="368"/>
      <c r="G379" s="4"/>
    </row>
    <row r="380" spans="1:7" ht="21" x14ac:dyDescent="0.4">
      <c r="A380" s="2"/>
      <c r="B380" s="358"/>
      <c r="C380" s="360"/>
      <c r="D380" s="3" t="s">
        <v>4</v>
      </c>
      <c r="E380" s="369">
        <v>15</v>
      </c>
      <c r="F380" s="368"/>
      <c r="G380" s="4"/>
    </row>
    <row r="381" spans="1:7" ht="30" x14ac:dyDescent="0.4">
      <c r="A381" s="5"/>
      <c r="B381" s="361"/>
      <c r="C381" s="363"/>
      <c r="D381" s="6" t="s">
        <v>5</v>
      </c>
      <c r="E381" s="370" t="s">
        <v>931</v>
      </c>
      <c r="F381" s="370"/>
      <c r="G381" s="7"/>
    </row>
    <row r="382" spans="1:7" ht="20.399999999999999" x14ac:dyDescent="0.35">
      <c r="A382" s="8" t="s">
        <v>6</v>
      </c>
      <c r="B382" s="9"/>
      <c r="C382" s="10"/>
      <c r="D382" s="10"/>
      <c r="E382" s="10"/>
      <c r="F382" s="10"/>
      <c r="G382" s="11"/>
    </row>
    <row r="383" spans="1:7" ht="20.399999999999999" x14ac:dyDescent="0.35">
      <c r="A383" s="8" t="s">
        <v>7</v>
      </c>
      <c r="B383" s="12"/>
      <c r="C383" s="13"/>
      <c r="D383" s="13"/>
      <c r="E383" s="13"/>
      <c r="F383" s="13"/>
      <c r="G383" s="14"/>
    </row>
    <row r="384" spans="1:7" ht="20.399999999999999" x14ac:dyDescent="0.35">
      <c r="A384" s="8" t="s">
        <v>8</v>
      </c>
      <c r="B384" s="12" t="s">
        <v>29</v>
      </c>
      <c r="C384" s="13"/>
      <c r="D384" s="13"/>
      <c r="E384" s="13"/>
      <c r="F384" s="13"/>
      <c r="G384" s="14"/>
    </row>
    <row r="385" spans="1:7" ht="20.399999999999999" x14ac:dyDescent="0.35">
      <c r="A385" s="8" t="s">
        <v>9</v>
      </c>
      <c r="B385" s="12" t="s">
        <v>672</v>
      </c>
      <c r="C385" s="13"/>
      <c r="D385" s="13"/>
      <c r="E385" s="13"/>
      <c r="F385" s="13"/>
      <c r="G385" s="14"/>
    </row>
    <row r="386" spans="1:7" ht="15" x14ac:dyDescent="0.3">
      <c r="A386" s="57" t="s">
        <v>10</v>
      </c>
      <c r="B386" s="57" t="s">
        <v>11</v>
      </c>
      <c r="C386" s="57" t="s">
        <v>12</v>
      </c>
      <c r="D386" s="57" t="s">
        <v>13</v>
      </c>
      <c r="E386" s="57" t="s">
        <v>14</v>
      </c>
      <c r="F386" s="57" t="s">
        <v>15</v>
      </c>
      <c r="G386" s="57" t="s">
        <v>16</v>
      </c>
    </row>
    <row r="387" spans="1:7" ht="15.6" x14ac:dyDescent="0.3">
      <c r="A387" s="27">
        <v>20</v>
      </c>
      <c r="B387" s="22" t="s">
        <v>313</v>
      </c>
      <c r="C387" s="22" t="s">
        <v>314</v>
      </c>
      <c r="D387" s="58"/>
      <c r="E387" s="24"/>
      <c r="F387" s="18">
        <f>A387*E387</f>
        <v>0</v>
      </c>
      <c r="G387" s="20"/>
    </row>
    <row r="388" spans="1:7" ht="15.6" x14ac:dyDescent="0.3">
      <c r="A388" s="21">
        <v>20</v>
      </c>
      <c r="B388" s="22" t="s">
        <v>674</v>
      </c>
      <c r="C388" s="22" t="s">
        <v>675</v>
      </c>
      <c r="D388" s="58"/>
      <c r="E388" s="24"/>
      <c r="F388" s="24">
        <f>A388*E388</f>
        <v>0</v>
      </c>
      <c r="G388" s="20"/>
    </row>
    <row r="389" spans="1:7" ht="31.2" x14ac:dyDescent="0.3">
      <c r="A389" s="21">
        <v>5</v>
      </c>
      <c r="B389" s="59" t="s">
        <v>30</v>
      </c>
      <c r="C389" s="59" t="s">
        <v>932</v>
      </c>
      <c r="D389" s="58"/>
      <c r="E389" s="24"/>
      <c r="F389" s="24">
        <f t="shared" ref="F389:F402" si="12">A389*E389</f>
        <v>0</v>
      </c>
      <c r="G389" s="26"/>
    </row>
    <row r="390" spans="1:7" ht="15.6" x14ac:dyDescent="0.3">
      <c r="A390" s="21">
        <v>2</v>
      </c>
      <c r="B390" s="59" t="s">
        <v>602</v>
      </c>
      <c r="C390" s="59" t="s">
        <v>603</v>
      </c>
      <c r="D390" s="58"/>
      <c r="E390" s="24"/>
      <c r="F390" s="24">
        <f t="shared" si="12"/>
        <v>0</v>
      </c>
      <c r="G390" s="26"/>
    </row>
    <row r="391" spans="1:7" ht="31.2" x14ac:dyDescent="0.3">
      <c r="A391" s="21">
        <v>10</v>
      </c>
      <c r="B391" s="59" t="s">
        <v>30</v>
      </c>
      <c r="C391" s="59" t="s">
        <v>933</v>
      </c>
      <c r="D391" s="24"/>
      <c r="E391" s="24"/>
      <c r="F391" s="24">
        <f t="shared" si="12"/>
        <v>0</v>
      </c>
      <c r="G391" s="26"/>
    </row>
    <row r="392" spans="1:7" ht="15.6" x14ac:dyDescent="0.3">
      <c r="A392" s="27">
        <v>20</v>
      </c>
      <c r="B392" s="59" t="s">
        <v>313</v>
      </c>
      <c r="C392" s="59" t="s">
        <v>600</v>
      </c>
      <c r="D392" s="58"/>
      <c r="E392" s="24"/>
      <c r="F392" s="24">
        <f t="shared" si="12"/>
        <v>0</v>
      </c>
      <c r="G392" s="26"/>
    </row>
    <row r="393" spans="1:7" ht="15.6" x14ac:dyDescent="0.3">
      <c r="A393" s="27">
        <v>3</v>
      </c>
      <c r="B393" s="59" t="s">
        <v>30</v>
      </c>
      <c r="C393" s="59" t="s">
        <v>934</v>
      </c>
      <c r="D393" s="58"/>
      <c r="E393" s="24"/>
      <c r="F393" s="24">
        <f t="shared" si="12"/>
        <v>0</v>
      </c>
      <c r="G393" s="26"/>
    </row>
    <row r="394" spans="1:7" ht="15.6" x14ac:dyDescent="0.3">
      <c r="A394" s="27">
        <v>5</v>
      </c>
      <c r="B394" s="22" t="s">
        <v>30</v>
      </c>
      <c r="C394" s="22" t="s">
        <v>935</v>
      </c>
      <c r="D394" s="58"/>
      <c r="E394" s="24"/>
      <c r="F394" s="24">
        <f t="shared" si="12"/>
        <v>0</v>
      </c>
      <c r="G394" s="26"/>
    </row>
    <row r="395" spans="1:7" ht="15.6" x14ac:dyDescent="0.3">
      <c r="A395" s="27">
        <v>1</v>
      </c>
      <c r="B395" s="22" t="s">
        <v>602</v>
      </c>
      <c r="C395" s="22" t="s">
        <v>936</v>
      </c>
      <c r="D395" s="58"/>
      <c r="E395" s="24"/>
      <c r="F395" s="24">
        <f t="shared" si="12"/>
        <v>0</v>
      </c>
      <c r="G395" s="26"/>
    </row>
    <row r="396" spans="1:7" ht="15.6" x14ac:dyDescent="0.3">
      <c r="A396" s="27">
        <v>20</v>
      </c>
      <c r="B396" s="22" t="s">
        <v>313</v>
      </c>
      <c r="C396" s="22" t="s">
        <v>937</v>
      </c>
      <c r="D396" s="58"/>
      <c r="E396" s="24"/>
      <c r="F396" s="24">
        <f t="shared" si="12"/>
        <v>0</v>
      </c>
      <c r="G396" s="26"/>
    </row>
    <row r="397" spans="1:7" ht="15.6" x14ac:dyDescent="0.3">
      <c r="A397" s="27"/>
      <c r="B397" s="22"/>
      <c r="C397" s="22"/>
      <c r="D397" s="58"/>
      <c r="E397" s="24"/>
      <c r="F397" s="24">
        <f t="shared" si="12"/>
        <v>0</v>
      </c>
      <c r="G397" s="26"/>
    </row>
    <row r="398" spans="1:7" ht="15.6" x14ac:dyDescent="0.3">
      <c r="A398" s="27"/>
      <c r="B398" s="22"/>
      <c r="C398" s="22"/>
      <c r="D398" s="58"/>
      <c r="E398" s="24"/>
      <c r="F398" s="24">
        <f t="shared" si="12"/>
        <v>0</v>
      </c>
      <c r="G398" s="26"/>
    </row>
    <row r="399" spans="1:7" ht="15.6" x14ac:dyDescent="0.3">
      <c r="A399" s="27"/>
      <c r="B399" s="22"/>
      <c r="C399" s="22"/>
      <c r="D399" s="58"/>
      <c r="E399" s="24"/>
      <c r="F399" s="24">
        <f t="shared" si="12"/>
        <v>0</v>
      </c>
      <c r="G399" s="26"/>
    </row>
    <row r="400" spans="1:7" ht="15.6" x14ac:dyDescent="0.3">
      <c r="A400" s="27"/>
      <c r="B400" s="22"/>
      <c r="C400" s="22"/>
      <c r="D400" s="58"/>
      <c r="E400" s="24"/>
      <c r="F400" s="24">
        <f t="shared" si="12"/>
        <v>0</v>
      </c>
      <c r="G400" s="26"/>
    </row>
    <row r="401" spans="1:7" ht="15.6" x14ac:dyDescent="0.3">
      <c r="A401" s="27"/>
      <c r="B401" s="22"/>
      <c r="C401" s="22"/>
      <c r="D401" s="58"/>
      <c r="E401" s="24"/>
      <c r="F401" s="24">
        <f t="shared" si="12"/>
        <v>0</v>
      </c>
      <c r="G401" s="26"/>
    </row>
    <row r="402" spans="1:7" ht="15.6" x14ac:dyDescent="0.3">
      <c r="A402" s="28"/>
      <c r="B402" s="29"/>
      <c r="C402" s="29"/>
      <c r="D402" s="232"/>
      <c r="E402" s="24"/>
      <c r="F402" s="24">
        <f t="shared" si="12"/>
        <v>0</v>
      </c>
      <c r="G402" s="26"/>
    </row>
    <row r="403" spans="1:7" ht="17.399999999999999" x14ac:dyDescent="0.3">
      <c r="A403" s="27"/>
      <c r="B403" s="41"/>
      <c r="C403" s="42" t="s">
        <v>17</v>
      </c>
      <c r="D403" s="153"/>
      <c r="E403" s="37"/>
      <c r="F403" s="149">
        <f>SUM(F387:F402)</f>
        <v>0</v>
      </c>
      <c r="G403" s="39"/>
    </row>
    <row r="404" spans="1:7" ht="17.399999999999999" x14ac:dyDescent="0.3">
      <c r="A404" s="40"/>
      <c r="B404" s="41"/>
      <c r="C404" s="42" t="s">
        <v>18</v>
      </c>
      <c r="D404" s="42"/>
      <c r="E404" s="43"/>
      <c r="F404" s="150">
        <f>F403*0.16</f>
        <v>0</v>
      </c>
      <c r="G404" s="45"/>
    </row>
    <row r="405" spans="1:7" ht="17.399999999999999" x14ac:dyDescent="0.3">
      <c r="A405" s="40"/>
      <c r="B405" s="41"/>
      <c r="C405" s="46" t="s">
        <v>19</v>
      </c>
      <c r="D405" s="46"/>
      <c r="E405" s="47"/>
      <c r="F405" s="151">
        <f>F403+F404</f>
        <v>0</v>
      </c>
      <c r="G405" s="49"/>
    </row>
    <row r="406" spans="1:7" ht="15.6" x14ac:dyDescent="0.3">
      <c r="A406" s="50" t="s">
        <v>20</v>
      </c>
      <c r="B406" s="51"/>
      <c r="C406" s="51" t="s">
        <v>21</v>
      </c>
      <c r="D406" s="51"/>
      <c r="E406" s="51" t="s">
        <v>22</v>
      </c>
      <c r="F406" s="51"/>
      <c r="G406" s="52"/>
    </row>
    <row r="407" spans="1:7" ht="15.6" x14ac:dyDescent="0.3">
      <c r="A407" s="63" t="s">
        <v>614</v>
      </c>
      <c r="B407" s="53"/>
      <c r="C407" s="53" t="s">
        <v>23</v>
      </c>
      <c r="D407" s="53"/>
      <c r="E407" s="53" t="s">
        <v>24</v>
      </c>
      <c r="F407" s="53"/>
      <c r="G407" s="54"/>
    </row>
    <row r="410" spans="1:7" ht="21" x14ac:dyDescent="0.4">
      <c r="A410" s="1"/>
      <c r="B410" s="382" t="s">
        <v>0</v>
      </c>
      <c r="C410" s="383"/>
      <c r="D410" s="388" t="s">
        <v>1</v>
      </c>
      <c r="E410" s="389"/>
      <c r="F410" s="389"/>
      <c r="G410" s="390"/>
    </row>
    <row r="411" spans="1:7" ht="21" x14ac:dyDescent="0.4">
      <c r="A411" s="2"/>
      <c r="B411" s="384"/>
      <c r="C411" s="385"/>
      <c r="D411" s="3" t="s">
        <v>2</v>
      </c>
      <c r="E411" s="155"/>
      <c r="F411" s="154" t="s">
        <v>903</v>
      </c>
      <c r="G411" s="4"/>
    </row>
    <row r="412" spans="1:7" ht="21" x14ac:dyDescent="0.4">
      <c r="A412" s="2"/>
      <c r="B412" s="384"/>
      <c r="C412" s="385"/>
      <c r="D412" s="3" t="s">
        <v>419</v>
      </c>
      <c r="E412" s="154"/>
      <c r="F412" s="195">
        <v>15</v>
      </c>
      <c r="G412" s="4"/>
    </row>
    <row r="413" spans="1:7" ht="21" x14ac:dyDescent="0.4">
      <c r="A413" s="5"/>
      <c r="B413" s="386"/>
      <c r="C413" s="387"/>
      <c r="D413" s="156" t="s">
        <v>5</v>
      </c>
      <c r="E413" s="157"/>
      <c r="F413" s="231" t="s">
        <v>939</v>
      </c>
      <c r="G413" s="230"/>
    </row>
    <row r="414" spans="1:7" ht="20.399999999999999" x14ac:dyDescent="0.35">
      <c r="A414" s="8" t="s">
        <v>6</v>
      </c>
      <c r="B414" s="376" t="s">
        <v>663</v>
      </c>
      <c r="C414" s="377"/>
      <c r="D414" s="377"/>
      <c r="E414" s="377"/>
      <c r="F414" s="377"/>
      <c r="G414" s="11"/>
    </row>
    <row r="415" spans="1:7" ht="20.399999999999999" x14ac:dyDescent="0.35">
      <c r="A415" s="8" t="s">
        <v>7</v>
      </c>
      <c r="B415" s="158" t="e" vm="1">
        <v>#VALUE!</v>
      </c>
      <c r="C415" s="159"/>
      <c r="D415" s="159"/>
      <c r="E415" s="159" t="s">
        <v>511</v>
      </c>
      <c r="F415" s="159"/>
      <c r="G415" s="160"/>
    </row>
    <row r="416" spans="1:7" ht="20.399999999999999" x14ac:dyDescent="0.35">
      <c r="A416" s="8" t="s">
        <v>8</v>
      </c>
      <c r="B416" s="12" t="s">
        <v>29</v>
      </c>
      <c r="C416" s="13"/>
      <c r="D416" s="13"/>
      <c r="E416" s="13"/>
      <c r="F416" s="13"/>
      <c r="G416" s="14"/>
    </row>
    <row r="417" spans="1:7" ht="20.399999999999999" x14ac:dyDescent="0.35">
      <c r="A417" s="8" t="s">
        <v>9</v>
      </c>
      <c r="B417" s="12" t="s">
        <v>326</v>
      </c>
      <c r="C417" s="13"/>
      <c r="D417" s="13"/>
      <c r="E417" s="161"/>
      <c r="F417" s="161"/>
      <c r="G417" s="162"/>
    </row>
    <row r="418" spans="1:7" x14ac:dyDescent="0.3">
      <c r="A418" s="163" t="s">
        <v>10</v>
      </c>
      <c r="B418" s="163" t="s">
        <v>11</v>
      </c>
      <c r="C418" s="163" t="s">
        <v>12</v>
      </c>
      <c r="D418" s="163" t="s">
        <v>422</v>
      </c>
      <c r="E418" s="163" t="s">
        <v>14</v>
      </c>
      <c r="F418" s="163" t="s">
        <v>15</v>
      </c>
      <c r="G418" s="163" t="s">
        <v>16</v>
      </c>
    </row>
    <row r="419" spans="1:7" ht="41.4" customHeight="1" x14ac:dyDescent="0.3">
      <c r="A419" s="147">
        <v>50</v>
      </c>
      <c r="B419" s="147" t="s">
        <v>222</v>
      </c>
      <c r="C419" s="164" t="s">
        <v>938</v>
      </c>
      <c r="D419" s="60"/>
      <c r="E419" s="165">
        <v>57.78</v>
      </c>
      <c r="F419" s="165">
        <f t="shared" ref="F419:F432" si="13">A419*E419</f>
        <v>2889</v>
      </c>
      <c r="G419" s="114"/>
    </row>
    <row r="420" spans="1:7" ht="15.6" x14ac:dyDescent="0.3">
      <c r="A420" s="20"/>
      <c r="B420" s="20"/>
      <c r="C420" s="166"/>
      <c r="D420" s="61"/>
      <c r="E420" s="167"/>
      <c r="F420" s="167">
        <f t="shared" si="13"/>
        <v>0</v>
      </c>
      <c r="G420" s="26"/>
    </row>
    <row r="421" spans="1:7" ht="15.6" x14ac:dyDescent="0.3">
      <c r="A421" s="20"/>
      <c r="B421" s="20"/>
      <c r="C421" s="166"/>
      <c r="D421" s="61"/>
      <c r="E421" s="168"/>
      <c r="F421" s="167">
        <f t="shared" si="13"/>
        <v>0</v>
      </c>
      <c r="G421" s="26"/>
    </row>
    <row r="422" spans="1:7" x14ac:dyDescent="0.3">
      <c r="A422" s="20"/>
      <c r="B422" s="20"/>
      <c r="C422" s="166"/>
      <c r="D422" s="20"/>
      <c r="E422" s="167"/>
      <c r="F422" s="167">
        <f t="shared" si="13"/>
        <v>0</v>
      </c>
      <c r="G422" s="26"/>
    </row>
    <row r="423" spans="1:7" ht="15.6" x14ac:dyDescent="0.3">
      <c r="A423" s="26"/>
      <c r="B423" s="26"/>
      <c r="C423" s="59"/>
      <c r="D423" s="26"/>
      <c r="E423" s="169"/>
      <c r="F423" s="167">
        <f t="shared" si="13"/>
        <v>0</v>
      </c>
      <c r="G423" s="26"/>
    </row>
    <row r="424" spans="1:7" ht="15.6" x14ac:dyDescent="0.3">
      <c r="A424" s="26"/>
      <c r="B424" s="26"/>
      <c r="C424" s="26"/>
      <c r="D424" s="170"/>
      <c r="E424" s="169"/>
      <c r="F424" s="167">
        <f t="shared" si="13"/>
        <v>0</v>
      </c>
      <c r="G424" s="26"/>
    </row>
    <row r="425" spans="1:7" x14ac:dyDescent="0.3">
      <c r="A425" s="26"/>
      <c r="B425" s="26"/>
      <c r="C425" s="26"/>
      <c r="D425" s="26"/>
      <c r="E425" s="169"/>
      <c r="F425" s="167">
        <f t="shared" si="13"/>
        <v>0</v>
      </c>
      <c r="G425" s="26"/>
    </row>
    <row r="426" spans="1:7" x14ac:dyDescent="0.3">
      <c r="A426" s="26"/>
      <c r="B426" s="26"/>
      <c r="C426" s="26"/>
      <c r="D426" s="26"/>
      <c r="E426" s="169"/>
      <c r="F426" s="167">
        <f t="shared" si="13"/>
        <v>0</v>
      </c>
      <c r="G426" s="26"/>
    </row>
    <row r="427" spans="1:7" ht="15.6" x14ac:dyDescent="0.3">
      <c r="A427" s="171"/>
      <c r="B427" s="26"/>
      <c r="C427" s="26"/>
      <c r="D427" s="26"/>
      <c r="E427" s="169"/>
      <c r="F427" s="167">
        <f t="shared" si="13"/>
        <v>0</v>
      </c>
      <c r="G427" s="26"/>
    </row>
    <row r="428" spans="1:7" ht="15.6" x14ac:dyDescent="0.3">
      <c r="A428" s="171"/>
      <c r="B428" s="26"/>
      <c r="C428" s="26"/>
      <c r="D428" s="26"/>
      <c r="E428" s="169"/>
      <c r="F428" s="167">
        <f t="shared" si="13"/>
        <v>0</v>
      </c>
      <c r="G428" s="26"/>
    </row>
    <row r="429" spans="1:7" ht="15.6" x14ac:dyDescent="0.3">
      <c r="A429" s="171"/>
      <c r="B429" s="26"/>
      <c r="C429" s="26"/>
      <c r="D429" s="26"/>
      <c r="E429" s="169"/>
      <c r="F429" s="167">
        <f t="shared" si="13"/>
        <v>0</v>
      </c>
      <c r="G429" s="26"/>
    </row>
    <row r="430" spans="1:7" ht="15.6" x14ac:dyDescent="0.3">
      <c r="A430" s="171"/>
      <c r="B430" s="26"/>
      <c r="C430" s="26"/>
      <c r="D430" s="26"/>
      <c r="E430" s="169"/>
      <c r="F430" s="167">
        <f t="shared" si="13"/>
        <v>0</v>
      </c>
      <c r="G430" s="26"/>
    </row>
    <row r="431" spans="1:7" ht="15.6" x14ac:dyDescent="0.3">
      <c r="A431" s="171"/>
      <c r="B431" s="26"/>
      <c r="C431" s="26"/>
      <c r="D431" s="26"/>
      <c r="E431" s="169"/>
      <c r="F431" s="167">
        <f t="shared" si="13"/>
        <v>0</v>
      </c>
      <c r="G431" s="26"/>
    </row>
    <row r="432" spans="1:7" x14ac:dyDescent="0.3">
      <c r="A432" s="33"/>
      <c r="B432" s="33"/>
      <c r="C432" s="33"/>
      <c r="D432" s="33"/>
      <c r="E432" s="172"/>
      <c r="F432" s="173">
        <f t="shared" si="13"/>
        <v>0</v>
      </c>
      <c r="G432" s="33"/>
    </row>
    <row r="433" spans="1:7" x14ac:dyDescent="0.3">
      <c r="A433" s="174"/>
      <c r="B433" s="175"/>
      <c r="C433" s="174" t="s">
        <v>17</v>
      </c>
      <c r="D433" s="175"/>
      <c r="E433" s="176"/>
      <c r="F433" s="176">
        <f>SUM(F419:F431)</f>
        <v>2889</v>
      </c>
      <c r="G433" s="178"/>
    </row>
    <row r="434" spans="1:7" x14ac:dyDescent="0.3">
      <c r="A434" s="179"/>
      <c r="B434" s="55"/>
      <c r="C434" s="179" t="s">
        <v>18</v>
      </c>
      <c r="D434" s="55"/>
      <c r="E434" s="180"/>
      <c r="F434" s="180">
        <f>F433*0.16</f>
        <v>462.24</v>
      </c>
      <c r="G434" s="182"/>
    </row>
    <row r="435" spans="1:7" x14ac:dyDescent="0.3">
      <c r="A435" s="179"/>
      <c r="B435" s="55"/>
      <c r="C435" s="183" t="s">
        <v>19</v>
      </c>
      <c r="D435" s="184"/>
      <c r="E435" s="185"/>
      <c r="F435" s="185">
        <f>F433+F434</f>
        <v>3351.24</v>
      </c>
      <c r="G435" s="187"/>
    </row>
    <row r="436" spans="1:7" x14ac:dyDescent="0.3">
      <c r="A436" s="179"/>
      <c r="B436" s="55"/>
      <c r="C436" s="55"/>
      <c r="D436" s="55"/>
      <c r="E436" s="188"/>
      <c r="F436" s="188"/>
      <c r="G436" s="182"/>
    </row>
    <row r="437" spans="1:7" x14ac:dyDescent="0.3">
      <c r="A437" s="179"/>
      <c r="B437" s="55"/>
      <c r="C437" s="55"/>
      <c r="D437" s="55"/>
      <c r="E437" s="55"/>
      <c r="F437" s="55"/>
      <c r="G437" s="182"/>
    </row>
    <row r="438" spans="1:7" x14ac:dyDescent="0.3">
      <c r="A438" s="189" t="s">
        <v>20</v>
      </c>
      <c r="B438" s="190"/>
      <c r="C438" s="190" t="s">
        <v>21</v>
      </c>
      <c r="D438" s="190"/>
      <c r="E438" s="190" t="s">
        <v>22</v>
      </c>
      <c r="F438" s="190"/>
      <c r="G438" s="191"/>
    </row>
    <row r="439" spans="1:7" x14ac:dyDescent="0.3">
      <c r="A439" s="192" t="s">
        <v>614</v>
      </c>
      <c r="B439" s="193"/>
      <c r="C439" s="193" t="s">
        <v>23</v>
      </c>
      <c r="D439" s="193"/>
      <c r="E439" s="193" t="s">
        <v>24</v>
      </c>
      <c r="F439" s="193"/>
      <c r="G439" s="194"/>
    </row>
  </sheetData>
  <mergeCells count="120">
    <mergeCell ref="E67:F67"/>
    <mergeCell ref="B4:C7"/>
    <mergeCell ref="D4:G4"/>
    <mergeCell ref="E5:F5"/>
    <mergeCell ref="E6:F6"/>
    <mergeCell ref="E7:F7"/>
    <mergeCell ref="B35:C38"/>
    <mergeCell ref="D35:G35"/>
    <mergeCell ref="E36:F36"/>
    <mergeCell ref="E37:F37"/>
    <mergeCell ref="E38:F38"/>
    <mergeCell ref="E68:F68"/>
    <mergeCell ref="E69:F69"/>
    <mergeCell ref="B99:C102"/>
    <mergeCell ref="D99:G99"/>
    <mergeCell ref="E167:G167"/>
    <mergeCell ref="B168:G168"/>
    <mergeCell ref="B169:G169"/>
    <mergeCell ref="B170:G170"/>
    <mergeCell ref="A195:B195"/>
    <mergeCell ref="E195:G195"/>
    <mergeCell ref="B163:C166"/>
    <mergeCell ref="D163:G163"/>
    <mergeCell ref="D164:E164"/>
    <mergeCell ref="F164:G164"/>
    <mergeCell ref="D166:E166"/>
    <mergeCell ref="F166:G166"/>
    <mergeCell ref="B103:F103"/>
    <mergeCell ref="A132:C135"/>
    <mergeCell ref="D132:G132"/>
    <mergeCell ref="E133:F133"/>
    <mergeCell ref="E134:F134"/>
    <mergeCell ref="E135:F135"/>
    <mergeCell ref="B66:C69"/>
    <mergeCell ref="D66:G66"/>
    <mergeCell ref="E203:G203"/>
    <mergeCell ref="B204:G204"/>
    <mergeCell ref="B205:G205"/>
    <mergeCell ref="B206:G206"/>
    <mergeCell ref="A224:B224"/>
    <mergeCell ref="E224:G224"/>
    <mergeCell ref="A196:B196"/>
    <mergeCell ref="E196:G196"/>
    <mergeCell ref="B199:C202"/>
    <mergeCell ref="D199:G199"/>
    <mergeCell ref="D200:E200"/>
    <mergeCell ref="F200:G200"/>
    <mergeCell ref="D202:E202"/>
    <mergeCell ref="F202:G202"/>
    <mergeCell ref="E232:G232"/>
    <mergeCell ref="B233:G233"/>
    <mergeCell ref="B234:G234"/>
    <mergeCell ref="B235:G235"/>
    <mergeCell ref="A253:B253"/>
    <mergeCell ref="E253:G253"/>
    <mergeCell ref="A225:B225"/>
    <mergeCell ref="E225:G225"/>
    <mergeCell ref="B228:C231"/>
    <mergeCell ref="D228:G228"/>
    <mergeCell ref="D229:E229"/>
    <mergeCell ref="F229:G229"/>
    <mergeCell ref="D231:E231"/>
    <mergeCell ref="F231:G231"/>
    <mergeCell ref="E261:G261"/>
    <mergeCell ref="B262:G262"/>
    <mergeCell ref="B263:G263"/>
    <mergeCell ref="B264:G264"/>
    <mergeCell ref="A289:B289"/>
    <mergeCell ref="E289:G289"/>
    <mergeCell ref="A254:B254"/>
    <mergeCell ref="E254:G254"/>
    <mergeCell ref="B257:C260"/>
    <mergeCell ref="D257:G257"/>
    <mergeCell ref="D258:E258"/>
    <mergeCell ref="F258:G258"/>
    <mergeCell ref="D260:E260"/>
    <mergeCell ref="F260:G260"/>
    <mergeCell ref="A290:B290"/>
    <mergeCell ref="E290:G290"/>
    <mergeCell ref="B293:C296"/>
    <mergeCell ref="D293:G293"/>
    <mergeCell ref="B322:C325"/>
    <mergeCell ref="D322:G322"/>
    <mergeCell ref="D323:E323"/>
    <mergeCell ref="F323:G323"/>
    <mergeCell ref="D325:E325"/>
    <mergeCell ref="F325:G325"/>
    <mergeCell ref="A345:B345"/>
    <mergeCell ref="E345:G345"/>
    <mergeCell ref="B348:C351"/>
    <mergeCell ref="D348:G348"/>
    <mergeCell ref="D349:E349"/>
    <mergeCell ref="F349:G349"/>
    <mergeCell ref="D351:E351"/>
    <mergeCell ref="F351:G351"/>
    <mergeCell ref="E326:G326"/>
    <mergeCell ref="B327:G327"/>
    <mergeCell ref="B328:G328"/>
    <mergeCell ref="B329:G329"/>
    <mergeCell ref="A344:B344"/>
    <mergeCell ref="E344:G344"/>
    <mergeCell ref="B410:C413"/>
    <mergeCell ref="D410:G410"/>
    <mergeCell ref="B414:F414"/>
    <mergeCell ref="C373:D373"/>
    <mergeCell ref="A374:B374"/>
    <mergeCell ref="E374:G374"/>
    <mergeCell ref="A375:B375"/>
    <mergeCell ref="E375:G375"/>
    <mergeCell ref="E352:G352"/>
    <mergeCell ref="B353:G353"/>
    <mergeCell ref="B354:G354"/>
    <mergeCell ref="B355:G355"/>
    <mergeCell ref="C371:D371"/>
    <mergeCell ref="C372:D372"/>
    <mergeCell ref="B378:C381"/>
    <mergeCell ref="D378:G378"/>
    <mergeCell ref="E379:F379"/>
    <mergeCell ref="E380:F380"/>
    <mergeCell ref="E381:F381"/>
  </mergeCells>
  <dataValidations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A31 A62 A94 A113:A114 A126:A127 A159 A176:A177 A195 A212:A213 A224 A241:A242 A253 A270:A271 A289 A317 A344 A362:A363 A374 A406 A424:A425 A437:A438" xr:uid="{6C51BF42-2651-4ADE-9786-E002D5A7D439}">
      <formula1>0</formula1>
      <formula2>256</formula2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3AC03-2231-477D-8C9C-024A4A2F8301}">
  <dimension ref="A3:G386"/>
  <sheetViews>
    <sheetView topLeftCell="A172" workbookViewId="0">
      <selection activeCell="D184" sqref="A184:G213"/>
    </sheetView>
  </sheetViews>
  <sheetFormatPr baseColWidth="10" defaultRowHeight="14.4" x14ac:dyDescent="0.3"/>
  <cols>
    <col min="1" max="1" width="24.33203125" customWidth="1"/>
    <col min="2" max="2" width="18.88671875" customWidth="1"/>
    <col min="3" max="3" width="34.21875" customWidth="1"/>
    <col min="4" max="4" width="29.88671875" customWidth="1"/>
    <col min="5" max="5" width="14.88671875" customWidth="1"/>
    <col min="6" max="6" width="14.44140625" customWidth="1"/>
    <col min="7" max="7" width="22.6640625" customWidth="1"/>
  </cols>
  <sheetData>
    <row r="3" spans="1:7" ht="21" x14ac:dyDescent="0.4">
      <c r="A3" s="1"/>
      <c r="B3" s="382" t="s">
        <v>0</v>
      </c>
      <c r="C3" s="383"/>
      <c r="D3" s="388" t="s">
        <v>1</v>
      </c>
      <c r="E3" s="389"/>
      <c r="F3" s="389"/>
      <c r="G3" s="390"/>
    </row>
    <row r="4" spans="1:7" ht="21" x14ac:dyDescent="0.4">
      <c r="A4" s="2"/>
      <c r="B4" s="384"/>
      <c r="C4" s="385"/>
      <c r="D4" s="391" t="s">
        <v>2</v>
      </c>
      <c r="E4" s="392"/>
      <c r="F4" s="368" t="s">
        <v>847</v>
      </c>
      <c r="G4" s="393"/>
    </row>
    <row r="5" spans="1:7" ht="21" x14ac:dyDescent="0.4">
      <c r="A5" s="2"/>
      <c r="B5" s="384"/>
      <c r="C5" s="385"/>
      <c r="D5" s="424" t="s">
        <v>419</v>
      </c>
      <c r="E5" s="368"/>
      <c r="F5" s="195">
        <v>13</v>
      </c>
      <c r="G5" s="4"/>
    </row>
    <row r="6" spans="1:7" ht="21" x14ac:dyDescent="0.4">
      <c r="A6" s="5"/>
      <c r="B6" s="386"/>
      <c r="C6" s="387"/>
      <c r="D6" s="407" t="s">
        <v>5</v>
      </c>
      <c r="E6" s="408"/>
      <c r="F6" s="370" t="s">
        <v>850</v>
      </c>
      <c r="G6" s="409"/>
    </row>
    <row r="7" spans="1:7" ht="20.399999999999999" x14ac:dyDescent="0.35">
      <c r="A7" s="8" t="s">
        <v>6</v>
      </c>
      <c r="B7" s="9" t="s">
        <v>653</v>
      </c>
      <c r="C7" s="10"/>
      <c r="D7" s="10"/>
      <c r="E7" s="374"/>
      <c r="F7" s="374"/>
      <c r="G7" s="375"/>
    </row>
    <row r="8" spans="1:7" ht="20.399999999999999" x14ac:dyDescent="0.35">
      <c r="A8" s="8" t="s">
        <v>7</v>
      </c>
      <c r="B8" s="376" t="s">
        <v>692</v>
      </c>
      <c r="C8" s="377"/>
      <c r="D8" s="377"/>
      <c r="E8" s="377"/>
      <c r="F8" s="377"/>
      <c r="G8" s="378"/>
    </row>
    <row r="9" spans="1:7" ht="20.399999999999999" x14ac:dyDescent="0.35">
      <c r="A9" s="8" t="s">
        <v>8</v>
      </c>
      <c r="B9" s="376" t="s">
        <v>29</v>
      </c>
      <c r="C9" s="377"/>
      <c r="D9" s="377"/>
      <c r="E9" s="377"/>
      <c r="F9" s="377"/>
      <c r="G9" s="378"/>
    </row>
    <row r="10" spans="1:7" ht="20.399999999999999" x14ac:dyDescent="0.35">
      <c r="A10" s="8" t="s">
        <v>9</v>
      </c>
      <c r="B10" s="376" t="s">
        <v>152</v>
      </c>
      <c r="C10" s="377"/>
      <c r="D10" s="377"/>
      <c r="E10" s="377"/>
      <c r="F10" s="377"/>
      <c r="G10" s="378"/>
    </row>
    <row r="11" spans="1:7" ht="30" x14ac:dyDescent="0.3">
      <c r="A11" s="57" t="s">
        <v>10</v>
      </c>
      <c r="B11" s="57" t="s">
        <v>11</v>
      </c>
      <c r="C11" s="57" t="s">
        <v>12</v>
      </c>
      <c r="D11" s="57" t="s">
        <v>13</v>
      </c>
      <c r="E11" s="57" t="s">
        <v>14</v>
      </c>
      <c r="F11" s="57" t="s">
        <v>15</v>
      </c>
      <c r="G11" s="57" t="s">
        <v>16</v>
      </c>
    </row>
    <row r="12" spans="1:7" ht="15.6" x14ac:dyDescent="0.3">
      <c r="A12" s="60">
        <v>15</v>
      </c>
      <c r="B12" s="60" t="s">
        <v>30</v>
      </c>
      <c r="C12" s="16" t="s">
        <v>66</v>
      </c>
      <c r="D12" s="123" t="s">
        <v>163</v>
      </c>
      <c r="E12" s="18">
        <v>8.6</v>
      </c>
      <c r="F12" s="225">
        <f t="shared" ref="F12:F29" si="0">A12*E12</f>
        <v>129</v>
      </c>
      <c r="G12" s="114"/>
    </row>
    <row r="13" spans="1:7" ht="15.6" x14ac:dyDescent="0.3">
      <c r="A13" s="61">
        <v>10</v>
      </c>
      <c r="B13" s="61" t="s">
        <v>30</v>
      </c>
      <c r="C13" s="22" t="s">
        <v>80</v>
      </c>
      <c r="D13" s="58" t="s">
        <v>163</v>
      </c>
      <c r="E13" s="24">
        <v>16.09</v>
      </c>
      <c r="F13" s="226">
        <f t="shared" si="0"/>
        <v>160.9</v>
      </c>
      <c r="G13" s="26"/>
    </row>
    <row r="14" spans="1:7" ht="15.6" x14ac:dyDescent="0.3">
      <c r="A14" s="61">
        <v>10</v>
      </c>
      <c r="B14" s="61" t="s">
        <v>30</v>
      </c>
      <c r="C14" s="22" t="s">
        <v>842</v>
      </c>
      <c r="D14" s="58" t="s">
        <v>163</v>
      </c>
      <c r="E14" s="24">
        <v>5.52</v>
      </c>
      <c r="F14" s="226">
        <f t="shared" si="0"/>
        <v>55.199999999999996</v>
      </c>
      <c r="G14" s="26"/>
    </row>
    <row r="15" spans="1:7" ht="15.6" x14ac:dyDescent="0.3">
      <c r="A15" s="61">
        <v>10</v>
      </c>
      <c r="B15" s="61" t="s">
        <v>30</v>
      </c>
      <c r="C15" s="22" t="s">
        <v>843</v>
      </c>
      <c r="D15" s="58" t="s">
        <v>163</v>
      </c>
      <c r="E15" s="24">
        <v>5</v>
      </c>
      <c r="F15" s="226">
        <f t="shared" si="0"/>
        <v>50</v>
      </c>
      <c r="G15" s="26"/>
    </row>
    <row r="16" spans="1:7" ht="15.6" x14ac:dyDescent="0.3">
      <c r="A16" s="61">
        <v>10</v>
      </c>
      <c r="B16" s="61" t="s">
        <v>30</v>
      </c>
      <c r="C16" s="22" t="s">
        <v>844</v>
      </c>
      <c r="D16" s="58" t="s">
        <v>163</v>
      </c>
      <c r="E16" s="24">
        <v>7.51</v>
      </c>
      <c r="F16" s="226">
        <f t="shared" si="0"/>
        <v>75.099999999999994</v>
      </c>
      <c r="G16" s="26"/>
    </row>
    <row r="17" spans="1:7" ht="15.6" x14ac:dyDescent="0.3">
      <c r="A17" s="61">
        <v>20</v>
      </c>
      <c r="B17" s="61" t="s">
        <v>30</v>
      </c>
      <c r="C17" s="22" t="s">
        <v>568</v>
      </c>
      <c r="D17" s="58" t="s">
        <v>40</v>
      </c>
      <c r="E17" s="24">
        <v>4.5</v>
      </c>
      <c r="F17" s="226">
        <f t="shared" si="0"/>
        <v>90</v>
      </c>
      <c r="G17" s="26"/>
    </row>
    <row r="18" spans="1:7" ht="15.6" x14ac:dyDescent="0.3">
      <c r="A18" s="61">
        <v>15</v>
      </c>
      <c r="B18" s="61" t="s">
        <v>30</v>
      </c>
      <c r="C18" s="22" t="s">
        <v>359</v>
      </c>
      <c r="D18" s="58" t="s">
        <v>40</v>
      </c>
      <c r="E18" s="24">
        <v>4.88</v>
      </c>
      <c r="F18" s="226">
        <f t="shared" si="0"/>
        <v>73.2</v>
      </c>
      <c r="G18" s="26"/>
    </row>
    <row r="19" spans="1:7" ht="15.6" x14ac:dyDescent="0.3">
      <c r="A19" s="61">
        <v>15</v>
      </c>
      <c r="B19" s="61" t="s">
        <v>30</v>
      </c>
      <c r="C19" s="22" t="s">
        <v>176</v>
      </c>
      <c r="D19" s="58" t="s">
        <v>40</v>
      </c>
      <c r="E19" s="24">
        <v>2.52</v>
      </c>
      <c r="F19" s="226">
        <f t="shared" si="0"/>
        <v>37.799999999999997</v>
      </c>
      <c r="G19" s="26"/>
    </row>
    <row r="20" spans="1:7" ht="15.6" x14ac:dyDescent="0.3">
      <c r="A20" s="233">
        <v>20</v>
      </c>
      <c r="B20" s="233" t="s">
        <v>30</v>
      </c>
      <c r="C20" s="234" t="s">
        <v>845</v>
      </c>
      <c r="D20" s="238" t="s">
        <v>40</v>
      </c>
      <c r="E20" s="235">
        <v>15.64</v>
      </c>
      <c r="F20" s="226">
        <f t="shared" si="0"/>
        <v>312.8</v>
      </c>
      <c r="G20" s="26"/>
    </row>
    <row r="21" spans="1:7" ht="15.6" x14ac:dyDescent="0.3">
      <c r="A21" s="20">
        <v>10</v>
      </c>
      <c r="B21" s="20" t="s">
        <v>30</v>
      </c>
      <c r="C21" s="236" t="s">
        <v>846</v>
      </c>
      <c r="D21" s="238" t="s">
        <v>671</v>
      </c>
      <c r="E21" s="235">
        <v>4.04</v>
      </c>
      <c r="F21" s="226">
        <f t="shared" si="0"/>
        <v>40.4</v>
      </c>
      <c r="G21" s="26"/>
    </row>
    <row r="22" spans="1:7" ht="15.6" x14ac:dyDescent="0.3">
      <c r="A22" s="20">
        <v>20</v>
      </c>
      <c r="B22" s="20" t="s">
        <v>30</v>
      </c>
      <c r="C22" s="236" t="s">
        <v>668</v>
      </c>
      <c r="D22" s="20" t="s">
        <v>40</v>
      </c>
      <c r="E22" s="237">
        <v>13.49</v>
      </c>
      <c r="F22" s="226">
        <f t="shared" si="0"/>
        <v>269.8</v>
      </c>
      <c r="G22" s="26"/>
    </row>
    <row r="23" spans="1:7" ht="15.6" x14ac:dyDescent="0.3">
      <c r="A23" s="20">
        <v>12</v>
      </c>
      <c r="B23" s="20" t="s">
        <v>30</v>
      </c>
      <c r="C23" s="236" t="s">
        <v>453</v>
      </c>
      <c r="D23" s="20"/>
      <c r="E23" s="237">
        <v>145.99</v>
      </c>
      <c r="F23" s="226">
        <f t="shared" si="0"/>
        <v>1751.88</v>
      </c>
      <c r="G23" s="26"/>
    </row>
    <row r="24" spans="1:7" ht="15.6" x14ac:dyDescent="0.3">
      <c r="A24" s="20">
        <v>5</v>
      </c>
      <c r="B24" s="20" t="s">
        <v>30</v>
      </c>
      <c r="C24" s="236" t="s">
        <v>849</v>
      </c>
      <c r="D24" s="26"/>
      <c r="E24" s="237">
        <v>64.2</v>
      </c>
      <c r="F24" s="226">
        <f t="shared" si="0"/>
        <v>321</v>
      </c>
      <c r="G24" s="26"/>
    </row>
    <row r="25" spans="1:7" ht="15.6" x14ac:dyDescent="0.3">
      <c r="A25" s="20"/>
      <c r="B25" s="20"/>
      <c r="C25" s="236"/>
      <c r="D25" s="26"/>
      <c r="E25" s="237"/>
      <c r="F25" s="226">
        <f t="shared" si="0"/>
        <v>0</v>
      </c>
      <c r="G25" s="26"/>
    </row>
    <row r="26" spans="1:7" ht="15.6" x14ac:dyDescent="0.3">
      <c r="A26" s="20"/>
      <c r="B26" s="20"/>
      <c r="C26" s="236"/>
      <c r="D26" s="26"/>
      <c r="E26" s="237"/>
      <c r="F26" s="226">
        <f t="shared" si="0"/>
        <v>0</v>
      </c>
      <c r="G26" s="26"/>
    </row>
    <row r="27" spans="1:7" ht="15.6" x14ac:dyDescent="0.3">
      <c r="A27" s="20"/>
      <c r="B27" s="20"/>
      <c r="C27" s="236"/>
      <c r="D27" s="26"/>
      <c r="E27" s="237"/>
      <c r="F27" s="226">
        <f t="shared" si="0"/>
        <v>0</v>
      </c>
      <c r="G27" s="26"/>
    </row>
    <row r="28" spans="1:7" ht="15.6" x14ac:dyDescent="0.3">
      <c r="A28" s="20"/>
      <c r="B28" s="20"/>
      <c r="C28" s="236"/>
      <c r="D28" s="26"/>
      <c r="E28" s="237"/>
      <c r="F28" s="226">
        <f t="shared" si="0"/>
        <v>0</v>
      </c>
      <c r="G28" s="26"/>
    </row>
    <row r="29" spans="1:7" ht="15.6" x14ac:dyDescent="0.3">
      <c r="A29" s="207"/>
      <c r="B29" s="207"/>
      <c r="C29" s="207"/>
      <c r="D29" s="33"/>
      <c r="E29" s="228"/>
      <c r="F29" s="229">
        <f t="shared" si="0"/>
        <v>0</v>
      </c>
      <c r="G29" s="33"/>
    </row>
    <row r="30" spans="1:7" ht="17.399999999999999" x14ac:dyDescent="0.3">
      <c r="A30" s="34"/>
      <c r="B30" s="35"/>
      <c r="C30" s="406" t="s">
        <v>17</v>
      </c>
      <c r="D30" s="406"/>
      <c r="E30" s="37"/>
      <c r="F30" s="38">
        <f>SUM(F12:F28)</f>
        <v>3367.08</v>
      </c>
      <c r="G30" s="39"/>
    </row>
    <row r="31" spans="1:7" ht="17.399999999999999" x14ac:dyDescent="0.3">
      <c r="A31" s="40"/>
      <c r="B31" s="41"/>
      <c r="C31" s="398" t="s">
        <v>18</v>
      </c>
      <c r="D31" s="398"/>
      <c r="E31" s="43"/>
      <c r="F31" s="44">
        <f>F30*0.16</f>
        <v>538.7328</v>
      </c>
      <c r="G31" s="45"/>
    </row>
    <row r="32" spans="1:7" ht="17.399999999999999" x14ac:dyDescent="0.3">
      <c r="A32" s="40"/>
      <c r="B32" s="41"/>
      <c r="C32" s="399" t="s">
        <v>19</v>
      </c>
      <c r="D32" s="399"/>
      <c r="E32" s="47"/>
      <c r="F32" s="48">
        <f>F30+F31</f>
        <v>3905.8127999999997</v>
      </c>
      <c r="G32" s="49"/>
    </row>
    <row r="33" spans="1:7" ht="15.6" x14ac:dyDescent="0.3">
      <c r="A33" s="400" t="s">
        <v>20</v>
      </c>
      <c r="B33" s="401"/>
      <c r="C33" s="51" t="s">
        <v>21</v>
      </c>
      <c r="D33" s="51"/>
      <c r="E33" s="401" t="s">
        <v>22</v>
      </c>
      <c r="F33" s="401"/>
      <c r="G33" s="402"/>
    </row>
    <row r="34" spans="1:7" ht="15.6" x14ac:dyDescent="0.3">
      <c r="A34" s="403" t="s">
        <v>614</v>
      </c>
      <c r="B34" s="404"/>
      <c r="C34" s="53" t="s">
        <v>23</v>
      </c>
      <c r="D34" s="53"/>
      <c r="E34" s="404" t="s">
        <v>653</v>
      </c>
      <c r="F34" s="404"/>
      <c r="G34" s="405"/>
    </row>
    <row r="35" spans="1:7" x14ac:dyDescent="0.3">
      <c r="A35" s="55"/>
      <c r="B35" s="55"/>
      <c r="C35" s="55"/>
      <c r="D35" s="55"/>
      <c r="E35" s="55"/>
      <c r="F35" s="55"/>
      <c r="G35" s="55"/>
    </row>
    <row r="37" spans="1:7" ht="24.6" x14ac:dyDescent="0.4">
      <c r="A37" s="1"/>
      <c r="B37" s="355" t="s">
        <v>0</v>
      </c>
      <c r="C37" s="357"/>
      <c r="D37" s="364" t="s">
        <v>1</v>
      </c>
      <c r="E37" s="365"/>
      <c r="F37" s="365"/>
      <c r="G37" s="366"/>
    </row>
    <row r="38" spans="1:7" ht="21" x14ac:dyDescent="0.4">
      <c r="A38" s="2"/>
      <c r="B38" s="358"/>
      <c r="C38" s="360"/>
      <c r="D38" s="3" t="s">
        <v>2</v>
      </c>
      <c r="E38" s="155"/>
      <c r="F38" s="154" t="s">
        <v>847</v>
      </c>
      <c r="G38" s="4"/>
    </row>
    <row r="39" spans="1:7" ht="21" x14ac:dyDescent="0.4">
      <c r="A39" s="2"/>
      <c r="B39" s="358"/>
      <c r="C39" s="360"/>
      <c r="D39" s="3" t="s">
        <v>4</v>
      </c>
      <c r="E39" s="154"/>
      <c r="F39" s="195">
        <v>13</v>
      </c>
      <c r="G39" s="4"/>
    </row>
    <row r="40" spans="1:7" ht="30" x14ac:dyDescent="0.4">
      <c r="A40" s="5"/>
      <c r="B40" s="361"/>
      <c r="C40" s="363"/>
      <c r="D40" s="6" t="s">
        <v>5</v>
      </c>
      <c r="E40" s="219"/>
      <c r="F40" s="218" t="s">
        <v>852</v>
      </c>
      <c r="G40" s="7"/>
    </row>
    <row r="41" spans="1:7" ht="20.399999999999999" x14ac:dyDescent="0.35">
      <c r="A41" s="8" t="s">
        <v>6</v>
      </c>
      <c r="B41" s="9" t="s">
        <v>653</v>
      </c>
      <c r="C41" s="10"/>
      <c r="D41" s="10"/>
      <c r="E41" s="10"/>
      <c r="F41" s="10"/>
      <c r="G41" s="11"/>
    </row>
    <row r="42" spans="1:7" ht="20.399999999999999" x14ac:dyDescent="0.35">
      <c r="A42" s="8" t="s">
        <v>7</v>
      </c>
      <c r="B42" s="12" t="s">
        <v>627</v>
      </c>
      <c r="C42" s="13"/>
      <c r="D42" s="13"/>
      <c r="E42" s="13"/>
      <c r="F42" s="13"/>
      <c r="G42" s="14"/>
    </row>
    <row r="43" spans="1:7" ht="20.399999999999999" x14ac:dyDescent="0.35">
      <c r="A43" s="8" t="s">
        <v>8</v>
      </c>
      <c r="B43" s="12" t="s">
        <v>325</v>
      </c>
      <c r="C43" s="13"/>
      <c r="D43" s="13"/>
      <c r="E43" s="13"/>
      <c r="F43" s="13"/>
      <c r="G43" s="14"/>
    </row>
    <row r="44" spans="1:7" ht="20.399999999999999" x14ac:dyDescent="0.35">
      <c r="A44" s="8" t="s">
        <v>9</v>
      </c>
      <c r="B44" s="12" t="s">
        <v>363</v>
      </c>
      <c r="C44" s="13"/>
      <c r="D44" s="13"/>
      <c r="E44" s="13"/>
      <c r="F44" s="13"/>
      <c r="G44" s="14"/>
    </row>
    <row r="45" spans="1:7" ht="15.6" x14ac:dyDescent="0.3">
      <c r="A45" s="108" t="s">
        <v>10</v>
      </c>
      <c r="B45" s="108" t="s">
        <v>11</v>
      </c>
      <c r="C45" s="108" t="s">
        <v>12</v>
      </c>
      <c r="D45" s="109" t="s">
        <v>13</v>
      </c>
      <c r="E45" s="108" t="s">
        <v>14</v>
      </c>
      <c r="F45" s="108" t="s">
        <v>15</v>
      </c>
      <c r="G45" s="108" t="s">
        <v>16</v>
      </c>
    </row>
    <row r="46" spans="1:7" ht="15.6" x14ac:dyDescent="0.3">
      <c r="A46" s="27">
        <v>6</v>
      </c>
      <c r="B46" s="22" t="s">
        <v>541</v>
      </c>
      <c r="C46" s="22" t="s">
        <v>683</v>
      </c>
      <c r="D46" s="17"/>
      <c r="E46" s="18">
        <v>1447.03</v>
      </c>
      <c r="F46" s="19">
        <f t="shared" ref="F46:F57" si="1">A46*E46</f>
        <v>8682.18</v>
      </c>
      <c r="G46" s="20"/>
    </row>
    <row r="47" spans="1:7" ht="15.6" x14ac:dyDescent="0.3">
      <c r="A47" s="21">
        <v>10</v>
      </c>
      <c r="B47" s="22" t="s">
        <v>30</v>
      </c>
      <c r="C47" s="22" t="s">
        <v>848</v>
      </c>
      <c r="D47" s="23"/>
      <c r="E47" s="24">
        <f>45.45/1.16</f>
        <v>39.181034482758626</v>
      </c>
      <c r="F47" s="25">
        <f t="shared" si="1"/>
        <v>391.81034482758628</v>
      </c>
      <c r="G47" s="20"/>
    </row>
    <row r="48" spans="1:7" ht="15.6" x14ac:dyDescent="0.3">
      <c r="A48" s="21">
        <v>5</v>
      </c>
      <c r="B48" s="22" t="s">
        <v>30</v>
      </c>
      <c r="C48" s="22" t="s">
        <v>366</v>
      </c>
      <c r="D48" s="23"/>
      <c r="E48" s="24">
        <v>57.41</v>
      </c>
      <c r="F48" s="25">
        <f t="shared" si="1"/>
        <v>287.04999999999995</v>
      </c>
      <c r="G48" s="20"/>
    </row>
    <row r="49" spans="1:7" ht="15.6" x14ac:dyDescent="0.3">
      <c r="A49" s="21">
        <v>5</v>
      </c>
      <c r="B49" s="22" t="s">
        <v>30</v>
      </c>
      <c r="C49" s="22" t="s">
        <v>367</v>
      </c>
      <c r="D49" s="23"/>
      <c r="E49" s="24">
        <v>20.95</v>
      </c>
      <c r="F49" s="25">
        <f t="shared" si="1"/>
        <v>104.75</v>
      </c>
      <c r="G49" s="26"/>
    </row>
    <row r="50" spans="1:7" ht="15.6" x14ac:dyDescent="0.3">
      <c r="A50" s="27"/>
      <c r="B50" s="22"/>
      <c r="C50" s="22"/>
      <c r="D50" s="23"/>
      <c r="E50" s="24"/>
      <c r="F50" s="25">
        <f t="shared" si="1"/>
        <v>0</v>
      </c>
      <c r="G50" s="26"/>
    </row>
    <row r="51" spans="1:7" ht="15.6" x14ac:dyDescent="0.3">
      <c r="A51" s="27"/>
      <c r="B51" s="22"/>
      <c r="C51" s="22"/>
      <c r="D51" s="23" t="s">
        <v>495</v>
      </c>
      <c r="E51" s="24"/>
      <c r="F51" s="25">
        <f t="shared" si="1"/>
        <v>0</v>
      </c>
      <c r="G51" s="26"/>
    </row>
    <row r="52" spans="1:7" ht="15.6" x14ac:dyDescent="0.3">
      <c r="A52" s="27"/>
      <c r="B52" s="22"/>
      <c r="C52" s="22"/>
      <c r="D52" s="23"/>
      <c r="E52" s="24"/>
      <c r="F52" s="25">
        <f t="shared" si="1"/>
        <v>0</v>
      </c>
      <c r="G52" s="26"/>
    </row>
    <row r="53" spans="1:7" ht="15.6" x14ac:dyDescent="0.3">
      <c r="A53" s="27"/>
      <c r="B53" s="22"/>
      <c r="C53" s="22"/>
      <c r="D53" s="23"/>
      <c r="E53" s="24"/>
      <c r="F53" s="25">
        <f t="shared" si="1"/>
        <v>0</v>
      </c>
      <c r="G53" s="26"/>
    </row>
    <row r="54" spans="1:7" ht="15.6" x14ac:dyDescent="0.3">
      <c r="A54" s="27"/>
      <c r="B54" s="22"/>
      <c r="C54" s="22"/>
      <c r="D54" s="23"/>
      <c r="E54" s="24"/>
      <c r="F54" s="25">
        <f t="shared" si="1"/>
        <v>0</v>
      </c>
      <c r="G54" s="26"/>
    </row>
    <row r="55" spans="1:7" ht="15.6" x14ac:dyDescent="0.3">
      <c r="A55" s="27"/>
      <c r="B55" s="22"/>
      <c r="C55" s="22"/>
      <c r="D55" s="23"/>
      <c r="E55" s="24"/>
      <c r="F55" s="25">
        <f t="shared" si="1"/>
        <v>0</v>
      </c>
      <c r="G55" s="26"/>
    </row>
    <row r="56" spans="1:7" ht="15.6" x14ac:dyDescent="0.3">
      <c r="A56" s="27"/>
      <c r="B56" s="22"/>
      <c r="C56" s="22"/>
      <c r="D56" s="23"/>
      <c r="E56" s="24"/>
      <c r="F56" s="25">
        <f t="shared" si="1"/>
        <v>0</v>
      </c>
      <c r="G56" s="26"/>
    </row>
    <row r="57" spans="1:7" ht="15.6" x14ac:dyDescent="0.3">
      <c r="A57" s="28"/>
      <c r="B57" s="29"/>
      <c r="C57" s="29"/>
      <c r="D57" s="30"/>
      <c r="E57" s="31"/>
      <c r="F57" s="32">
        <f t="shared" si="1"/>
        <v>0</v>
      </c>
      <c r="G57" s="33"/>
    </row>
    <row r="58" spans="1:7" ht="17.399999999999999" x14ac:dyDescent="0.3">
      <c r="A58" s="34"/>
      <c r="B58" s="35"/>
      <c r="C58" s="36" t="s">
        <v>17</v>
      </c>
      <c r="D58" s="36"/>
      <c r="E58" s="37"/>
      <c r="F58" s="149">
        <f>SUM(F46:F56)</f>
        <v>9465.7903448275865</v>
      </c>
      <c r="G58" s="39"/>
    </row>
    <row r="59" spans="1:7" ht="17.399999999999999" x14ac:dyDescent="0.3">
      <c r="A59" s="40"/>
      <c r="B59" s="41"/>
      <c r="C59" s="42" t="s">
        <v>18</v>
      </c>
      <c r="D59" s="42"/>
      <c r="E59" s="43"/>
      <c r="F59" s="150">
        <f>F58*0.16</f>
        <v>1514.5264551724138</v>
      </c>
      <c r="G59" s="45"/>
    </row>
    <row r="60" spans="1:7" ht="17.399999999999999" x14ac:dyDescent="0.3">
      <c r="A60" s="40"/>
      <c r="B60" s="41"/>
      <c r="C60" s="46" t="s">
        <v>19</v>
      </c>
      <c r="D60" s="46"/>
      <c r="E60" s="47"/>
      <c r="F60" s="151">
        <f>F58+F59</f>
        <v>10980.316800000001</v>
      </c>
      <c r="G60" s="49"/>
    </row>
    <row r="61" spans="1:7" ht="15.6" x14ac:dyDescent="0.3">
      <c r="A61" s="50" t="s">
        <v>20</v>
      </c>
      <c r="B61" s="51"/>
      <c r="C61" s="51" t="s">
        <v>21</v>
      </c>
      <c r="D61" s="51"/>
      <c r="E61" s="51" t="s">
        <v>22</v>
      </c>
      <c r="F61" s="51"/>
      <c r="G61" s="52"/>
    </row>
    <row r="62" spans="1:7" ht="15.6" x14ac:dyDescent="0.3">
      <c r="A62" s="63" t="s">
        <v>614</v>
      </c>
      <c r="B62" s="53"/>
      <c r="C62" s="53" t="s">
        <v>23</v>
      </c>
      <c r="D62" s="53"/>
      <c r="E62" s="53" t="s">
        <v>660</v>
      </c>
      <c r="F62" s="53"/>
      <c r="G62" s="54"/>
    </row>
    <row r="63" spans="1:7" x14ac:dyDescent="0.3">
      <c r="A63" s="55"/>
      <c r="B63" s="55"/>
      <c r="C63" s="55"/>
      <c r="D63" s="55"/>
      <c r="E63" s="55"/>
      <c r="F63" s="55"/>
      <c r="G63" s="55"/>
    </row>
    <row r="65" spans="1:7" ht="24.6" x14ac:dyDescent="0.4">
      <c r="A65" s="1"/>
      <c r="B65" s="355" t="s">
        <v>0</v>
      </c>
      <c r="C65" s="357"/>
      <c r="D65" s="364" t="s">
        <v>1</v>
      </c>
      <c r="E65" s="365"/>
      <c r="F65" s="365"/>
      <c r="G65" s="366"/>
    </row>
    <row r="66" spans="1:7" ht="21" x14ac:dyDescent="0.4">
      <c r="A66" s="2"/>
      <c r="B66" s="358"/>
      <c r="C66" s="360"/>
      <c r="D66" s="3" t="s">
        <v>2</v>
      </c>
      <c r="E66" s="155"/>
      <c r="F66" s="154" t="s">
        <v>847</v>
      </c>
      <c r="G66" s="4"/>
    </row>
    <row r="67" spans="1:7" ht="21" x14ac:dyDescent="0.4">
      <c r="A67" s="2"/>
      <c r="B67" s="358"/>
      <c r="C67" s="360"/>
      <c r="D67" s="3" t="s">
        <v>4</v>
      </c>
      <c r="E67" s="154"/>
      <c r="F67" s="195" t="s">
        <v>635</v>
      </c>
      <c r="G67" s="4"/>
    </row>
    <row r="68" spans="1:7" ht="30" x14ac:dyDescent="0.4">
      <c r="A68" s="5"/>
      <c r="B68" s="361"/>
      <c r="C68" s="363"/>
      <c r="D68" s="6" t="s">
        <v>5</v>
      </c>
      <c r="E68" s="219"/>
      <c r="F68" s="218" t="s">
        <v>853</v>
      </c>
      <c r="G68" s="7"/>
    </row>
    <row r="69" spans="1:7" ht="20.399999999999999" x14ac:dyDescent="0.35">
      <c r="A69" s="8" t="s">
        <v>6</v>
      </c>
      <c r="B69" s="9" t="s">
        <v>653</v>
      </c>
      <c r="C69" s="10"/>
      <c r="D69" s="10"/>
      <c r="E69" s="10"/>
      <c r="F69" s="10"/>
      <c r="G69" s="11"/>
    </row>
    <row r="70" spans="1:7" ht="20.399999999999999" x14ac:dyDescent="0.35">
      <c r="A70" s="8" t="s">
        <v>7</v>
      </c>
      <c r="B70" s="12" t="s">
        <v>98</v>
      </c>
      <c r="C70" s="13"/>
      <c r="D70" s="13"/>
      <c r="E70" s="13"/>
      <c r="F70" s="13"/>
      <c r="G70" s="14"/>
    </row>
    <row r="71" spans="1:7" ht="20.399999999999999" x14ac:dyDescent="0.35">
      <c r="A71" s="8" t="s">
        <v>8</v>
      </c>
      <c r="B71" s="12" t="s">
        <v>29</v>
      </c>
      <c r="C71" s="13"/>
      <c r="D71" s="13"/>
      <c r="E71" s="13"/>
      <c r="F71" s="13"/>
      <c r="G71" s="14"/>
    </row>
    <row r="72" spans="1:7" ht="20.399999999999999" x14ac:dyDescent="0.35">
      <c r="A72" s="8" t="s">
        <v>9</v>
      </c>
      <c r="B72" s="12" t="s">
        <v>99</v>
      </c>
      <c r="C72" s="13"/>
      <c r="D72" s="13"/>
      <c r="E72" s="13"/>
      <c r="F72" s="13"/>
      <c r="G72" s="14"/>
    </row>
    <row r="73" spans="1:7" ht="15.6" x14ac:dyDescent="0.3">
      <c r="A73" s="108" t="s">
        <v>10</v>
      </c>
      <c r="B73" s="108" t="s">
        <v>11</v>
      </c>
      <c r="C73" s="108" t="s">
        <v>12</v>
      </c>
      <c r="D73" s="109" t="s">
        <v>13</v>
      </c>
      <c r="E73" s="108" t="s">
        <v>14</v>
      </c>
      <c r="F73" s="108" t="s">
        <v>15</v>
      </c>
      <c r="G73" s="108" t="s">
        <v>16</v>
      </c>
    </row>
    <row r="74" spans="1:7" ht="15.6" x14ac:dyDescent="0.3">
      <c r="A74" s="27">
        <v>20</v>
      </c>
      <c r="B74" s="22" t="s">
        <v>30</v>
      </c>
      <c r="C74" s="22" t="s">
        <v>851</v>
      </c>
      <c r="D74" s="17" t="s">
        <v>179</v>
      </c>
      <c r="E74" s="18">
        <v>19.47</v>
      </c>
      <c r="F74" s="19">
        <f t="shared" ref="F74:F85" si="2">A74*E74</f>
        <v>389.4</v>
      </c>
      <c r="G74" s="20"/>
    </row>
    <row r="75" spans="1:7" ht="15.6" x14ac:dyDescent="0.3">
      <c r="A75" s="21"/>
      <c r="B75" s="22"/>
      <c r="C75" s="22"/>
      <c r="D75" s="23"/>
      <c r="E75" s="24"/>
      <c r="F75" s="25">
        <f t="shared" si="2"/>
        <v>0</v>
      </c>
      <c r="G75" s="20"/>
    </row>
    <row r="76" spans="1:7" ht="15.6" x14ac:dyDescent="0.3">
      <c r="A76" s="21"/>
      <c r="B76" s="22"/>
      <c r="C76" s="22"/>
      <c r="D76" s="23"/>
      <c r="E76" s="24"/>
      <c r="F76" s="25">
        <f t="shared" si="2"/>
        <v>0</v>
      </c>
      <c r="G76" s="20"/>
    </row>
    <row r="77" spans="1:7" ht="15.6" x14ac:dyDescent="0.3">
      <c r="A77" s="21"/>
      <c r="B77" s="22"/>
      <c r="C77" s="22"/>
      <c r="D77" s="23"/>
      <c r="E77" s="24"/>
      <c r="F77" s="25">
        <f t="shared" si="2"/>
        <v>0</v>
      </c>
      <c r="G77" s="26"/>
    </row>
    <row r="78" spans="1:7" ht="15.6" x14ac:dyDescent="0.3">
      <c r="A78" s="27"/>
      <c r="B78" s="22"/>
      <c r="C78" s="22"/>
      <c r="D78" s="23"/>
      <c r="E78" s="24"/>
      <c r="F78" s="25">
        <f t="shared" si="2"/>
        <v>0</v>
      </c>
      <c r="G78" s="26"/>
    </row>
    <row r="79" spans="1:7" ht="15.6" x14ac:dyDescent="0.3">
      <c r="A79" s="27"/>
      <c r="B79" s="22"/>
      <c r="C79" s="22"/>
      <c r="D79" s="23" t="s">
        <v>495</v>
      </c>
      <c r="E79" s="24"/>
      <c r="F79" s="25">
        <f t="shared" si="2"/>
        <v>0</v>
      </c>
      <c r="G79" s="26"/>
    </row>
    <row r="80" spans="1:7" ht="15.6" x14ac:dyDescent="0.3">
      <c r="A80" s="27"/>
      <c r="B80" s="22"/>
      <c r="C80" s="22"/>
      <c r="D80" s="23"/>
      <c r="E80" s="24"/>
      <c r="F80" s="25">
        <f t="shared" si="2"/>
        <v>0</v>
      </c>
      <c r="G80" s="26"/>
    </row>
    <row r="81" spans="1:7" ht="15.6" x14ac:dyDescent="0.3">
      <c r="A81" s="27"/>
      <c r="B81" s="22"/>
      <c r="C81" s="22"/>
      <c r="D81" s="23"/>
      <c r="E81" s="24"/>
      <c r="F81" s="25">
        <f t="shared" si="2"/>
        <v>0</v>
      </c>
      <c r="G81" s="26"/>
    </row>
    <row r="82" spans="1:7" ht="15.6" x14ac:dyDescent="0.3">
      <c r="A82" s="27"/>
      <c r="B82" s="22"/>
      <c r="C82" s="22"/>
      <c r="D82" s="23"/>
      <c r="E82" s="24"/>
      <c r="F82" s="25">
        <f t="shared" si="2"/>
        <v>0</v>
      </c>
      <c r="G82" s="26"/>
    </row>
    <row r="83" spans="1:7" ht="15.6" x14ac:dyDescent="0.3">
      <c r="A83" s="27"/>
      <c r="B83" s="22"/>
      <c r="C83" s="22"/>
      <c r="D83" s="23"/>
      <c r="E83" s="24"/>
      <c r="F83" s="25">
        <f t="shared" si="2"/>
        <v>0</v>
      </c>
      <c r="G83" s="26"/>
    </row>
    <row r="84" spans="1:7" ht="15.6" x14ac:dyDescent="0.3">
      <c r="A84" s="27"/>
      <c r="B84" s="22"/>
      <c r="C84" s="22"/>
      <c r="D84" s="23"/>
      <c r="E84" s="24"/>
      <c r="F84" s="25">
        <f t="shared" si="2"/>
        <v>0</v>
      </c>
      <c r="G84" s="26"/>
    </row>
    <row r="85" spans="1:7" ht="15.6" x14ac:dyDescent="0.3">
      <c r="A85" s="28"/>
      <c r="B85" s="29"/>
      <c r="C85" s="29"/>
      <c r="D85" s="30"/>
      <c r="E85" s="31"/>
      <c r="F85" s="32">
        <f t="shared" si="2"/>
        <v>0</v>
      </c>
      <c r="G85" s="33"/>
    </row>
    <row r="86" spans="1:7" ht="17.399999999999999" x14ac:dyDescent="0.3">
      <c r="A86" s="34"/>
      <c r="B86" s="35"/>
      <c r="C86" s="36" t="s">
        <v>17</v>
      </c>
      <c r="D86" s="36"/>
      <c r="E86" s="37"/>
      <c r="F86" s="149">
        <f>SUM(F74:F84)</f>
        <v>389.4</v>
      </c>
      <c r="G86" s="39"/>
    </row>
    <row r="87" spans="1:7" ht="17.399999999999999" x14ac:dyDescent="0.3">
      <c r="A87" s="40"/>
      <c r="B87" s="41"/>
      <c r="C87" s="42" t="s">
        <v>18</v>
      </c>
      <c r="D87" s="42"/>
      <c r="E87" s="43"/>
      <c r="F87" s="150">
        <f>F86*0.16</f>
        <v>62.303999999999995</v>
      </c>
      <c r="G87" s="45"/>
    </row>
    <row r="88" spans="1:7" ht="17.399999999999999" x14ac:dyDescent="0.3">
      <c r="A88" s="40"/>
      <c r="B88" s="41"/>
      <c r="C88" s="46" t="s">
        <v>19</v>
      </c>
      <c r="D88" s="46"/>
      <c r="E88" s="47"/>
      <c r="F88" s="151">
        <f>F86+F87</f>
        <v>451.70399999999995</v>
      </c>
      <c r="G88" s="49"/>
    </row>
    <row r="89" spans="1:7" ht="15.6" x14ac:dyDescent="0.3">
      <c r="A89" s="50" t="s">
        <v>20</v>
      </c>
      <c r="B89" s="51"/>
      <c r="C89" s="51" t="s">
        <v>21</v>
      </c>
      <c r="D89" s="51"/>
      <c r="E89" s="51" t="s">
        <v>22</v>
      </c>
      <c r="F89" s="51"/>
      <c r="G89" s="52"/>
    </row>
    <row r="90" spans="1:7" ht="15.6" x14ac:dyDescent="0.3">
      <c r="A90" s="63" t="s">
        <v>614</v>
      </c>
      <c r="B90" s="53"/>
      <c r="C90" s="53" t="s">
        <v>23</v>
      </c>
      <c r="D90" s="53"/>
      <c r="E90" s="53" t="s">
        <v>653</v>
      </c>
      <c r="F90" s="53"/>
      <c r="G90" s="54"/>
    </row>
    <row r="91" spans="1:7" x14ac:dyDescent="0.3">
      <c r="A91" s="55"/>
      <c r="B91" s="55"/>
      <c r="C91" s="55"/>
      <c r="D91" s="55"/>
      <c r="E91" s="55"/>
      <c r="F91" s="55"/>
      <c r="G91" s="55"/>
    </row>
    <row r="93" spans="1:7" ht="21" x14ac:dyDescent="0.4">
      <c r="A93" s="1"/>
      <c r="B93" s="355" t="s">
        <v>0</v>
      </c>
      <c r="C93" s="357"/>
      <c r="D93" s="388" t="s">
        <v>1</v>
      </c>
      <c r="E93" s="389"/>
      <c r="F93" s="389"/>
      <c r="G93" s="390"/>
    </row>
    <row r="94" spans="1:7" ht="21" x14ac:dyDescent="0.4">
      <c r="A94" s="2"/>
      <c r="B94" s="358"/>
      <c r="C94" s="360"/>
      <c r="D94" s="391" t="s">
        <v>2</v>
      </c>
      <c r="E94" s="392"/>
      <c r="F94" s="368" t="s">
        <v>847</v>
      </c>
      <c r="G94" s="393"/>
    </row>
    <row r="95" spans="1:7" ht="21" x14ac:dyDescent="0.4">
      <c r="A95" s="2"/>
      <c r="B95" s="358"/>
      <c r="C95" s="360"/>
      <c r="D95" s="424" t="s">
        <v>4</v>
      </c>
      <c r="E95" s="368"/>
      <c r="F95" s="154">
        <v>12</v>
      </c>
      <c r="G95" s="4"/>
    </row>
    <row r="96" spans="1:7" ht="21" x14ac:dyDescent="0.4">
      <c r="A96" s="5"/>
      <c r="B96" s="361"/>
      <c r="C96" s="363"/>
      <c r="D96" s="407" t="s">
        <v>5</v>
      </c>
      <c r="E96" s="408"/>
      <c r="F96" s="370" t="s">
        <v>859</v>
      </c>
      <c r="G96" s="409"/>
    </row>
    <row r="97" spans="1:7" ht="20.399999999999999" x14ac:dyDescent="0.35">
      <c r="A97" s="8" t="s">
        <v>6</v>
      </c>
      <c r="B97" s="9" t="s">
        <v>653</v>
      </c>
      <c r="C97" s="10"/>
      <c r="D97" s="10"/>
      <c r="E97" s="374"/>
      <c r="F97" s="374"/>
      <c r="G97" s="375"/>
    </row>
    <row r="98" spans="1:7" ht="20.399999999999999" x14ac:dyDescent="0.35">
      <c r="A98" s="8" t="s">
        <v>7</v>
      </c>
      <c r="B98" s="376" t="s">
        <v>98</v>
      </c>
      <c r="C98" s="377"/>
      <c r="D98" s="377"/>
      <c r="E98" s="377"/>
      <c r="F98" s="377"/>
      <c r="G98" s="378"/>
    </row>
    <row r="99" spans="1:7" ht="20.399999999999999" x14ac:dyDescent="0.35">
      <c r="A99" s="8" t="s">
        <v>8</v>
      </c>
      <c r="B99" s="376" t="s">
        <v>29</v>
      </c>
      <c r="C99" s="377"/>
      <c r="D99" s="377"/>
      <c r="E99" s="377"/>
      <c r="F99" s="377"/>
      <c r="G99" s="378"/>
    </row>
    <row r="100" spans="1:7" ht="20.399999999999999" x14ac:dyDescent="0.35">
      <c r="A100" s="8" t="s">
        <v>9</v>
      </c>
      <c r="B100" s="376" t="s">
        <v>854</v>
      </c>
      <c r="C100" s="377"/>
      <c r="D100" s="377"/>
      <c r="E100" s="377"/>
      <c r="F100" s="377"/>
      <c r="G100" s="378"/>
    </row>
    <row r="101" spans="1:7" ht="15" x14ac:dyDescent="0.3">
      <c r="A101" s="57" t="s">
        <v>10</v>
      </c>
      <c r="B101" s="57" t="s">
        <v>11</v>
      </c>
      <c r="C101" s="57" t="s">
        <v>12</v>
      </c>
      <c r="D101" s="57" t="s">
        <v>13</v>
      </c>
      <c r="E101" s="57" t="s">
        <v>14</v>
      </c>
      <c r="F101" s="57" t="s">
        <v>15</v>
      </c>
      <c r="G101" s="57" t="s">
        <v>16</v>
      </c>
    </row>
    <row r="102" spans="1:7" ht="15.6" x14ac:dyDescent="0.3">
      <c r="A102" s="15">
        <v>22</v>
      </c>
      <c r="B102" s="16" t="s">
        <v>30</v>
      </c>
      <c r="C102" s="16" t="s">
        <v>855</v>
      </c>
      <c r="D102" s="17" t="s">
        <v>856</v>
      </c>
      <c r="E102" s="18">
        <v>131.5</v>
      </c>
      <c r="F102" s="19">
        <f t="shared" ref="F102:F113" si="3">A102*E102</f>
        <v>2893</v>
      </c>
      <c r="G102" s="20"/>
    </row>
    <row r="103" spans="1:7" ht="46.8" x14ac:dyDescent="0.3">
      <c r="A103" s="21">
        <v>36</v>
      </c>
      <c r="B103" s="22" t="s">
        <v>30</v>
      </c>
      <c r="C103" s="22" t="s">
        <v>858</v>
      </c>
      <c r="D103" s="23" t="s">
        <v>857</v>
      </c>
      <c r="E103" s="24">
        <v>231.42</v>
      </c>
      <c r="F103" s="25">
        <f t="shared" si="3"/>
        <v>8331.119999999999</v>
      </c>
      <c r="G103" s="20"/>
    </row>
    <row r="104" spans="1:7" ht="15.6" x14ac:dyDescent="0.3">
      <c r="A104" s="21"/>
      <c r="B104" s="22"/>
      <c r="C104" s="22"/>
      <c r="D104" s="23"/>
      <c r="E104" s="24"/>
      <c r="F104" s="25">
        <f t="shared" si="3"/>
        <v>0</v>
      </c>
      <c r="G104" s="20"/>
    </row>
    <row r="105" spans="1:7" ht="15.6" x14ac:dyDescent="0.3">
      <c r="A105" s="21"/>
      <c r="B105" s="22"/>
      <c r="C105" s="22"/>
      <c r="D105" s="23"/>
      <c r="E105" s="24"/>
      <c r="F105" s="25">
        <f t="shared" si="3"/>
        <v>0</v>
      </c>
      <c r="G105" s="26"/>
    </row>
    <row r="106" spans="1:7" ht="15.6" x14ac:dyDescent="0.3">
      <c r="A106" s="27"/>
      <c r="B106" s="22"/>
      <c r="C106" s="22"/>
      <c r="D106" s="23"/>
      <c r="E106" s="24"/>
      <c r="F106" s="25">
        <f t="shared" si="3"/>
        <v>0</v>
      </c>
      <c r="G106" s="26"/>
    </row>
    <row r="107" spans="1:7" ht="15.6" x14ac:dyDescent="0.3">
      <c r="A107" s="27"/>
      <c r="B107" s="22"/>
      <c r="C107" s="22"/>
      <c r="D107" s="23"/>
      <c r="E107" s="24"/>
      <c r="F107" s="25">
        <f t="shared" si="3"/>
        <v>0</v>
      </c>
      <c r="G107" s="26"/>
    </row>
    <row r="108" spans="1:7" ht="15.6" x14ac:dyDescent="0.3">
      <c r="A108" s="27"/>
      <c r="B108" s="22"/>
      <c r="C108" s="22"/>
      <c r="D108" s="23"/>
      <c r="E108" s="24"/>
      <c r="F108" s="25">
        <f t="shared" si="3"/>
        <v>0</v>
      </c>
      <c r="G108" s="26"/>
    </row>
    <row r="109" spans="1:7" ht="15.6" x14ac:dyDescent="0.3">
      <c r="A109" s="27"/>
      <c r="B109" s="22"/>
      <c r="C109" s="22"/>
      <c r="D109" s="23"/>
      <c r="E109" s="24"/>
      <c r="F109" s="25">
        <f t="shared" si="3"/>
        <v>0</v>
      </c>
      <c r="G109" s="26"/>
    </row>
    <row r="110" spans="1:7" ht="15.6" x14ac:dyDescent="0.3">
      <c r="A110" s="27"/>
      <c r="B110" s="22"/>
      <c r="C110" s="22"/>
      <c r="D110" s="23"/>
      <c r="E110" s="24"/>
      <c r="F110" s="25">
        <f t="shared" si="3"/>
        <v>0</v>
      </c>
      <c r="G110" s="26"/>
    </row>
    <row r="111" spans="1:7" ht="15.6" x14ac:dyDescent="0.3">
      <c r="A111" s="27"/>
      <c r="B111" s="22"/>
      <c r="C111" s="22"/>
      <c r="D111" s="23"/>
      <c r="E111" s="24"/>
      <c r="F111" s="25">
        <f t="shared" si="3"/>
        <v>0</v>
      </c>
      <c r="G111" s="26"/>
    </row>
    <row r="112" spans="1:7" ht="15.6" x14ac:dyDescent="0.3">
      <c r="A112" s="27"/>
      <c r="B112" s="22"/>
      <c r="C112" s="22"/>
      <c r="D112" s="23"/>
      <c r="E112" s="24"/>
      <c r="F112" s="25">
        <f t="shared" si="3"/>
        <v>0</v>
      </c>
      <c r="G112" s="26"/>
    </row>
    <row r="113" spans="1:7" ht="15.6" x14ac:dyDescent="0.3">
      <c r="A113" s="28"/>
      <c r="B113" s="29"/>
      <c r="C113" s="29"/>
      <c r="D113" s="30"/>
      <c r="E113" s="31"/>
      <c r="F113" s="32">
        <f t="shared" si="3"/>
        <v>0</v>
      </c>
      <c r="G113" s="33"/>
    </row>
    <row r="114" spans="1:7" ht="17.399999999999999" x14ac:dyDescent="0.3">
      <c r="A114" s="34"/>
      <c r="B114" s="35"/>
      <c r="C114" s="406" t="s">
        <v>17</v>
      </c>
      <c r="D114" s="406"/>
      <c r="E114" s="37"/>
      <c r="F114" s="38">
        <f>SUM(F102:F112)</f>
        <v>11224.119999999999</v>
      </c>
      <c r="G114" s="39"/>
    </row>
    <row r="115" spans="1:7" ht="17.399999999999999" x14ac:dyDescent="0.3">
      <c r="A115" s="40"/>
      <c r="B115" s="41"/>
      <c r="C115" s="398" t="s">
        <v>18</v>
      </c>
      <c r="D115" s="398"/>
      <c r="E115" s="43"/>
      <c r="F115" s="44">
        <f>F114*0.16</f>
        <v>1795.8591999999999</v>
      </c>
      <c r="G115" s="45"/>
    </row>
    <row r="116" spans="1:7" ht="17.399999999999999" x14ac:dyDescent="0.3">
      <c r="A116" s="40"/>
      <c r="B116" s="41"/>
      <c r="C116" s="399" t="s">
        <v>19</v>
      </c>
      <c r="D116" s="399"/>
      <c r="E116" s="47"/>
      <c r="F116" s="48">
        <f>F114+F115</f>
        <v>13019.979199999998</v>
      </c>
      <c r="G116" s="49"/>
    </row>
    <row r="117" spans="1:7" ht="15.6" x14ac:dyDescent="0.3">
      <c r="A117" s="400" t="s">
        <v>20</v>
      </c>
      <c r="B117" s="401"/>
      <c r="C117" s="51" t="s">
        <v>21</v>
      </c>
      <c r="D117" s="51"/>
      <c r="E117" s="401" t="s">
        <v>22</v>
      </c>
      <c r="F117" s="401"/>
      <c r="G117" s="402"/>
    </row>
    <row r="118" spans="1:7" ht="15.6" x14ac:dyDescent="0.3">
      <c r="A118" s="403" t="s">
        <v>614</v>
      </c>
      <c r="B118" s="404"/>
      <c r="C118" s="333" t="s">
        <v>23</v>
      </c>
      <c r="D118" s="53"/>
      <c r="E118" s="404" t="s">
        <v>653</v>
      </c>
      <c r="F118" s="404"/>
      <c r="G118" s="405"/>
    </row>
    <row r="119" spans="1:7" x14ac:dyDescent="0.3">
      <c r="A119" s="55"/>
      <c r="B119" s="55"/>
      <c r="C119" s="55"/>
      <c r="D119" s="55"/>
      <c r="E119" s="55"/>
      <c r="F119" s="55"/>
      <c r="G119" s="55"/>
    </row>
    <row r="121" spans="1:7" ht="21" x14ac:dyDescent="0.4">
      <c r="A121" s="1"/>
      <c r="B121" s="355" t="s">
        <v>0</v>
      </c>
      <c r="C121" s="357"/>
      <c r="D121" s="388" t="s">
        <v>1</v>
      </c>
      <c r="E121" s="389"/>
      <c r="F121" s="389"/>
      <c r="G121" s="390"/>
    </row>
    <row r="122" spans="1:7" ht="21" x14ac:dyDescent="0.4">
      <c r="A122" s="2"/>
      <c r="B122" s="358"/>
      <c r="C122" s="360"/>
      <c r="D122" s="391" t="s">
        <v>2</v>
      </c>
      <c r="E122" s="392"/>
      <c r="F122" s="368" t="s">
        <v>847</v>
      </c>
      <c r="G122" s="393"/>
    </row>
    <row r="123" spans="1:7" ht="21" x14ac:dyDescent="0.4">
      <c r="A123" s="2"/>
      <c r="B123" s="358"/>
      <c r="C123" s="360"/>
      <c r="D123" s="204" t="s">
        <v>419</v>
      </c>
      <c r="E123" s="205"/>
      <c r="F123" s="195">
        <v>13</v>
      </c>
      <c r="G123" s="4"/>
    </row>
    <row r="124" spans="1:7" ht="21" x14ac:dyDescent="0.4">
      <c r="A124" s="5"/>
      <c r="B124" s="361"/>
      <c r="C124" s="363"/>
      <c r="D124" s="407" t="s">
        <v>5</v>
      </c>
      <c r="E124" s="408"/>
      <c r="F124" s="370" t="s">
        <v>863</v>
      </c>
      <c r="G124" s="409"/>
    </row>
    <row r="125" spans="1:7" ht="20.399999999999999" x14ac:dyDescent="0.35">
      <c r="A125" s="8" t="s">
        <v>6</v>
      </c>
      <c r="B125" s="9" t="s">
        <v>663</v>
      </c>
      <c r="C125" s="10"/>
      <c r="D125" s="10"/>
      <c r="E125" s="374"/>
      <c r="F125" s="374"/>
      <c r="G125" s="375"/>
    </row>
    <row r="126" spans="1:7" ht="20.399999999999999" x14ac:dyDescent="0.35">
      <c r="A126" s="8" t="s">
        <v>7</v>
      </c>
      <c r="B126" s="376"/>
      <c r="C126" s="377"/>
      <c r="D126" s="377"/>
      <c r="E126" s="377"/>
      <c r="F126" s="377"/>
      <c r="G126" s="378"/>
    </row>
    <row r="127" spans="1:7" ht="20.399999999999999" x14ac:dyDescent="0.35">
      <c r="A127" s="8" t="s">
        <v>8</v>
      </c>
      <c r="B127" s="376" t="s">
        <v>862</v>
      </c>
      <c r="C127" s="377"/>
      <c r="D127" s="377"/>
      <c r="E127" s="377"/>
      <c r="F127" s="377"/>
      <c r="G127" s="378"/>
    </row>
    <row r="128" spans="1:7" ht="20.399999999999999" x14ac:dyDescent="0.35">
      <c r="A128" s="8" t="s">
        <v>9</v>
      </c>
      <c r="B128" s="376"/>
      <c r="C128" s="377"/>
      <c r="D128" s="377"/>
      <c r="E128" s="377"/>
      <c r="F128" s="377"/>
      <c r="G128" s="378"/>
    </row>
    <row r="129" spans="1:7" ht="15" x14ac:dyDescent="0.3">
      <c r="A129" s="57" t="s">
        <v>10</v>
      </c>
      <c r="B129" s="57" t="s">
        <v>11</v>
      </c>
      <c r="C129" s="57" t="s">
        <v>12</v>
      </c>
      <c r="D129" s="57" t="s">
        <v>13</v>
      </c>
      <c r="E129" s="57" t="s">
        <v>14</v>
      </c>
      <c r="F129" s="57" t="s">
        <v>15</v>
      </c>
      <c r="G129" s="57" t="s">
        <v>16</v>
      </c>
    </row>
    <row r="130" spans="1:7" ht="17.399999999999999" x14ac:dyDescent="0.3">
      <c r="A130" s="15"/>
      <c r="B130" s="110"/>
      <c r="C130" s="110"/>
      <c r="D130" s="111"/>
      <c r="E130" s="112"/>
      <c r="F130" s="113"/>
      <c r="G130" s="114"/>
    </row>
    <row r="131" spans="1:7" ht="17.399999999999999" x14ac:dyDescent="0.3">
      <c r="A131" s="21"/>
      <c r="B131" s="115"/>
      <c r="C131" s="115"/>
      <c r="D131" s="116"/>
      <c r="E131" s="117"/>
      <c r="F131" s="118"/>
      <c r="G131" s="26"/>
    </row>
    <row r="132" spans="1:7" ht="34.799999999999997" x14ac:dyDescent="0.3">
      <c r="A132" s="21">
        <v>35</v>
      </c>
      <c r="B132" s="115" t="s">
        <v>30</v>
      </c>
      <c r="C132" s="115" t="s">
        <v>860</v>
      </c>
      <c r="D132" s="116" t="s">
        <v>861</v>
      </c>
      <c r="E132" s="117">
        <v>37.17</v>
      </c>
      <c r="F132" s="118">
        <f>+A132*E132</f>
        <v>1300.95</v>
      </c>
      <c r="G132" s="26"/>
    </row>
    <row r="133" spans="1:7" ht="17.399999999999999" x14ac:dyDescent="0.3">
      <c r="A133" s="21"/>
      <c r="B133" s="115"/>
      <c r="C133" s="115"/>
      <c r="D133" s="116"/>
      <c r="E133" s="117"/>
      <c r="F133" s="118">
        <f t="shared" ref="F133:F145" si="4">+A133*E133</f>
        <v>0</v>
      </c>
      <c r="G133" s="26"/>
    </row>
    <row r="134" spans="1:7" ht="17.399999999999999" x14ac:dyDescent="0.3">
      <c r="A134" s="27"/>
      <c r="B134" s="115"/>
      <c r="C134" s="115"/>
      <c r="D134" s="116"/>
      <c r="E134" s="117"/>
      <c r="F134" s="118">
        <f t="shared" si="4"/>
        <v>0</v>
      </c>
      <c r="G134" s="26"/>
    </row>
    <row r="135" spans="1:7" ht="17.399999999999999" x14ac:dyDescent="0.3">
      <c r="A135" s="27"/>
      <c r="B135" s="115"/>
      <c r="C135" s="115"/>
      <c r="D135" s="116"/>
      <c r="E135" s="117"/>
      <c r="F135" s="118">
        <f t="shared" si="4"/>
        <v>0</v>
      </c>
      <c r="G135" s="119"/>
    </row>
    <row r="136" spans="1:7" ht="17.399999999999999" x14ac:dyDescent="0.3">
      <c r="A136" s="27"/>
      <c r="B136" s="115"/>
      <c r="C136" s="115"/>
      <c r="D136" s="116"/>
      <c r="E136" s="117"/>
      <c r="F136" s="118">
        <f t="shared" si="4"/>
        <v>0</v>
      </c>
      <c r="G136" s="26"/>
    </row>
    <row r="137" spans="1:7" ht="17.399999999999999" x14ac:dyDescent="0.3">
      <c r="A137" s="27"/>
      <c r="B137" s="115"/>
      <c r="C137" s="115"/>
      <c r="D137" s="116"/>
      <c r="E137" s="117"/>
      <c r="F137" s="118">
        <f t="shared" si="4"/>
        <v>0</v>
      </c>
      <c r="G137" s="119"/>
    </row>
    <row r="138" spans="1:7" ht="17.399999999999999" x14ac:dyDescent="0.3">
      <c r="A138" s="27"/>
      <c r="B138" s="115"/>
      <c r="C138" s="115"/>
      <c r="D138" s="116"/>
      <c r="E138" s="117"/>
      <c r="F138" s="118">
        <f t="shared" si="4"/>
        <v>0</v>
      </c>
      <c r="G138" s="26"/>
    </row>
    <row r="139" spans="1:7" ht="17.399999999999999" x14ac:dyDescent="0.3">
      <c r="A139" s="27"/>
      <c r="B139" s="115"/>
      <c r="C139" s="115"/>
      <c r="D139" s="116"/>
      <c r="E139" s="117"/>
      <c r="F139" s="118">
        <f t="shared" si="4"/>
        <v>0</v>
      </c>
      <c r="G139" s="26"/>
    </row>
    <row r="140" spans="1:7" ht="17.399999999999999" x14ac:dyDescent="0.3">
      <c r="A140" s="27"/>
      <c r="B140" s="115"/>
      <c r="C140" s="115"/>
      <c r="D140" s="116"/>
      <c r="E140" s="117"/>
      <c r="F140" s="118">
        <f t="shared" si="4"/>
        <v>0</v>
      </c>
      <c r="G140" s="26"/>
    </row>
    <row r="141" spans="1:7" ht="17.399999999999999" x14ac:dyDescent="0.3">
      <c r="A141" s="27"/>
      <c r="B141" s="115"/>
      <c r="C141" s="115"/>
      <c r="D141" s="116"/>
      <c r="E141" s="117"/>
      <c r="F141" s="118">
        <f t="shared" si="4"/>
        <v>0</v>
      </c>
      <c r="G141" s="26"/>
    </row>
    <row r="142" spans="1:7" ht="17.399999999999999" x14ac:dyDescent="0.3">
      <c r="A142" s="27"/>
      <c r="B142" s="115"/>
      <c r="C142" s="115"/>
      <c r="D142" s="116"/>
      <c r="E142" s="117"/>
      <c r="F142" s="118">
        <f t="shared" si="4"/>
        <v>0</v>
      </c>
      <c r="G142" s="26"/>
    </row>
    <row r="143" spans="1:7" ht="17.399999999999999" x14ac:dyDescent="0.3">
      <c r="A143" s="27"/>
      <c r="B143" s="115"/>
      <c r="C143" s="115"/>
      <c r="D143" s="116"/>
      <c r="E143" s="117"/>
      <c r="F143" s="118">
        <f t="shared" si="4"/>
        <v>0</v>
      </c>
      <c r="G143" s="26"/>
    </row>
    <row r="144" spans="1:7" ht="17.399999999999999" x14ac:dyDescent="0.3">
      <c r="A144" s="27"/>
      <c r="B144" s="115"/>
      <c r="C144" s="115"/>
      <c r="D144" s="116"/>
      <c r="E144" s="117"/>
      <c r="F144" s="118">
        <f t="shared" si="4"/>
        <v>0</v>
      </c>
      <c r="G144" s="26"/>
    </row>
    <row r="145" spans="1:7" ht="17.399999999999999" x14ac:dyDescent="0.3">
      <c r="A145" s="28"/>
      <c r="B145" s="120"/>
      <c r="C145" s="120"/>
      <c r="D145" s="121"/>
      <c r="E145" s="122"/>
      <c r="F145" s="118">
        <f t="shared" si="4"/>
        <v>0</v>
      </c>
      <c r="G145" s="33"/>
    </row>
    <row r="146" spans="1:7" ht="17.399999999999999" x14ac:dyDescent="0.3">
      <c r="A146" s="34"/>
      <c r="B146" s="35"/>
      <c r="C146" s="406" t="s">
        <v>17</v>
      </c>
      <c r="D146" s="406"/>
      <c r="E146" s="37"/>
      <c r="F146" s="38">
        <f>SUM(F130:F145)</f>
        <v>1300.95</v>
      </c>
      <c r="G146" s="39"/>
    </row>
    <row r="147" spans="1:7" ht="17.399999999999999" x14ac:dyDescent="0.3">
      <c r="A147" s="40"/>
      <c r="B147" s="41"/>
      <c r="C147" s="398" t="s">
        <v>18</v>
      </c>
      <c r="D147" s="398"/>
      <c r="E147" s="43"/>
      <c r="F147" s="44">
        <f>F146*0.16</f>
        <v>208.15200000000002</v>
      </c>
      <c r="G147" s="45"/>
    </row>
    <row r="148" spans="1:7" ht="17.399999999999999" x14ac:dyDescent="0.3">
      <c r="A148" s="40"/>
      <c r="B148" s="41"/>
      <c r="C148" s="399" t="s">
        <v>19</v>
      </c>
      <c r="D148" s="399"/>
      <c r="E148" s="47"/>
      <c r="F148" s="48">
        <f>F146+F147</f>
        <v>1509.1020000000001</v>
      </c>
      <c r="G148" s="49"/>
    </row>
    <row r="149" spans="1:7" ht="15.6" x14ac:dyDescent="0.3">
      <c r="A149" s="400" t="s">
        <v>20</v>
      </c>
      <c r="B149" s="401"/>
      <c r="C149" s="51" t="s">
        <v>21</v>
      </c>
      <c r="D149" s="51"/>
      <c r="E149" s="401" t="s">
        <v>22</v>
      </c>
      <c r="F149" s="401"/>
      <c r="G149" s="402"/>
    </row>
    <row r="150" spans="1:7" ht="15.6" x14ac:dyDescent="0.3">
      <c r="A150" s="403" t="s">
        <v>614</v>
      </c>
      <c r="B150" s="404"/>
      <c r="C150" s="333" t="s">
        <v>23</v>
      </c>
      <c r="D150" s="53"/>
      <c r="E150" s="404" t="s">
        <v>653</v>
      </c>
      <c r="F150" s="404"/>
      <c r="G150" s="405"/>
    </row>
    <row r="151" spans="1:7" x14ac:dyDescent="0.3">
      <c r="A151" s="55"/>
      <c r="B151" s="55"/>
      <c r="C151" s="55"/>
      <c r="D151" s="55"/>
      <c r="E151" s="55"/>
      <c r="F151" s="55"/>
      <c r="G151" s="55"/>
    </row>
    <row r="153" spans="1:7" ht="21" x14ac:dyDescent="0.4">
      <c r="A153" s="1"/>
      <c r="B153" s="382" t="s">
        <v>0</v>
      </c>
      <c r="C153" s="383"/>
      <c r="D153" s="388" t="s">
        <v>1</v>
      </c>
      <c r="E153" s="389"/>
      <c r="F153" s="389"/>
      <c r="G153" s="390"/>
    </row>
    <row r="154" spans="1:7" ht="21" x14ac:dyDescent="0.4">
      <c r="A154" s="2"/>
      <c r="B154" s="384"/>
      <c r="C154" s="385"/>
      <c r="D154" s="391" t="s">
        <v>2</v>
      </c>
      <c r="E154" s="392"/>
      <c r="F154" s="368" t="s">
        <v>847</v>
      </c>
      <c r="G154" s="393"/>
    </row>
    <row r="155" spans="1:7" ht="21" x14ac:dyDescent="0.4">
      <c r="A155" s="2"/>
      <c r="B155" s="384"/>
      <c r="C155" s="385"/>
      <c r="D155" s="204" t="s">
        <v>419</v>
      </c>
      <c r="E155" s="205"/>
      <c r="F155" s="195">
        <v>13</v>
      </c>
      <c r="G155" s="4"/>
    </row>
    <row r="156" spans="1:7" ht="21" x14ac:dyDescent="0.4">
      <c r="A156" s="5"/>
      <c r="B156" s="386"/>
      <c r="C156" s="387"/>
      <c r="D156" s="407" t="s">
        <v>5</v>
      </c>
      <c r="E156" s="408"/>
      <c r="F156" s="370" t="s">
        <v>866</v>
      </c>
      <c r="G156" s="409"/>
    </row>
    <row r="157" spans="1:7" ht="20.399999999999999" x14ac:dyDescent="0.35">
      <c r="A157" s="8" t="s">
        <v>6</v>
      </c>
      <c r="B157" s="9" t="s">
        <v>663</v>
      </c>
      <c r="C157" s="10"/>
      <c r="D157" s="10"/>
      <c r="E157" s="374" t="s">
        <v>495</v>
      </c>
      <c r="F157" s="374"/>
      <c r="G157" s="375"/>
    </row>
    <row r="158" spans="1:7" ht="20.399999999999999" x14ac:dyDescent="0.35">
      <c r="A158" s="8" t="s">
        <v>7</v>
      </c>
      <c r="B158" s="376" t="s">
        <v>864</v>
      </c>
      <c r="C158" s="377"/>
      <c r="D158" s="377"/>
      <c r="E158" s="377"/>
      <c r="F158" s="377"/>
      <c r="G158" s="378"/>
    </row>
    <row r="159" spans="1:7" ht="20.399999999999999" x14ac:dyDescent="0.35">
      <c r="A159" s="8" t="s">
        <v>8</v>
      </c>
      <c r="B159" s="376" t="s">
        <v>867</v>
      </c>
      <c r="C159" s="377"/>
      <c r="D159" s="377"/>
      <c r="E159" s="377"/>
      <c r="F159" s="377"/>
      <c r="G159" s="378"/>
    </row>
    <row r="160" spans="1:7" ht="20.399999999999999" x14ac:dyDescent="0.35">
      <c r="A160" s="8" t="s">
        <v>9</v>
      </c>
      <c r="B160" s="376" t="s">
        <v>326</v>
      </c>
      <c r="C160" s="377"/>
      <c r="D160" s="377"/>
      <c r="E160" s="377"/>
      <c r="F160" s="377"/>
      <c r="G160" s="378"/>
    </row>
    <row r="161" spans="1:7" ht="15" x14ac:dyDescent="0.3">
      <c r="A161" s="57" t="s">
        <v>10</v>
      </c>
      <c r="B161" s="57" t="s">
        <v>11</v>
      </c>
      <c r="C161" s="57" t="s">
        <v>12</v>
      </c>
      <c r="D161" s="57" t="s">
        <v>13</v>
      </c>
      <c r="E161" s="57" t="s">
        <v>14</v>
      </c>
      <c r="F161" s="57" t="s">
        <v>15</v>
      </c>
      <c r="G161" s="57" t="s">
        <v>16</v>
      </c>
    </row>
    <row r="162" spans="1:7" ht="31.2" x14ac:dyDescent="0.3">
      <c r="A162" s="60">
        <v>6</v>
      </c>
      <c r="B162" s="60" t="s">
        <v>30</v>
      </c>
      <c r="C162" s="60" t="s">
        <v>865</v>
      </c>
      <c r="D162" s="123"/>
      <c r="E162" s="18">
        <v>1586.55</v>
      </c>
      <c r="F162" s="225">
        <f t="shared" ref="F162:F175" si="5">A162*E162</f>
        <v>9519.2999999999993</v>
      </c>
      <c r="G162" s="114"/>
    </row>
    <row r="163" spans="1:7" ht="15.6" x14ac:dyDescent="0.3">
      <c r="A163" s="61"/>
      <c r="B163" s="61"/>
      <c r="C163" s="61"/>
      <c r="D163" s="58"/>
      <c r="E163" s="24"/>
      <c r="F163" s="226">
        <f t="shared" si="5"/>
        <v>0</v>
      </c>
      <c r="G163" s="26"/>
    </row>
    <row r="164" spans="1:7" ht="15.6" x14ac:dyDescent="0.3">
      <c r="A164" s="61"/>
      <c r="B164" s="61"/>
      <c r="C164" s="61"/>
      <c r="D164" s="58"/>
      <c r="E164" s="24"/>
      <c r="F164" s="226">
        <f t="shared" si="5"/>
        <v>0</v>
      </c>
      <c r="G164" s="26"/>
    </row>
    <row r="165" spans="1:7" ht="15.6" x14ac:dyDescent="0.3">
      <c r="A165" s="61"/>
      <c r="B165" s="61"/>
      <c r="C165" s="61"/>
      <c r="D165" s="58"/>
      <c r="E165" s="24"/>
      <c r="F165" s="226">
        <f t="shared" si="5"/>
        <v>0</v>
      </c>
      <c r="G165" s="26"/>
    </row>
    <row r="166" spans="1:7" ht="15.6" x14ac:dyDescent="0.3">
      <c r="A166" s="61"/>
      <c r="B166" s="61"/>
      <c r="C166" s="61"/>
      <c r="D166" s="58"/>
      <c r="E166" s="24"/>
      <c r="F166" s="226">
        <f t="shared" si="5"/>
        <v>0</v>
      </c>
      <c r="G166" s="26"/>
    </row>
    <row r="167" spans="1:7" ht="15.6" x14ac:dyDescent="0.3">
      <c r="A167" s="61"/>
      <c r="B167" s="61"/>
      <c r="C167" s="61"/>
      <c r="D167" s="58"/>
      <c r="E167" s="24"/>
      <c r="F167" s="226">
        <f t="shared" si="5"/>
        <v>0</v>
      </c>
      <c r="G167" s="26"/>
    </row>
    <row r="168" spans="1:7" ht="15.6" x14ac:dyDescent="0.3">
      <c r="A168" s="61"/>
      <c r="B168" s="61"/>
      <c r="C168" s="61"/>
      <c r="D168" s="58"/>
      <c r="E168" s="24"/>
      <c r="F168" s="226">
        <f t="shared" si="5"/>
        <v>0</v>
      </c>
      <c r="G168" s="26"/>
    </row>
    <row r="169" spans="1:7" ht="15.6" x14ac:dyDescent="0.3">
      <c r="A169" s="61"/>
      <c r="B169" s="61"/>
      <c r="C169" s="61"/>
      <c r="D169" s="58"/>
      <c r="E169" s="24"/>
      <c r="F169" s="226">
        <f t="shared" si="5"/>
        <v>0</v>
      </c>
      <c r="G169" s="26"/>
    </row>
    <row r="170" spans="1:7" ht="15.6" x14ac:dyDescent="0.3">
      <c r="A170" s="20"/>
      <c r="B170" s="20"/>
      <c r="C170" s="20"/>
      <c r="D170" s="182"/>
      <c r="E170" s="24"/>
      <c r="F170" s="226">
        <f t="shared" si="5"/>
        <v>0</v>
      </c>
      <c r="G170" s="26"/>
    </row>
    <row r="171" spans="1:7" ht="15.6" x14ac:dyDescent="0.3">
      <c r="A171" s="20"/>
      <c r="B171" s="20"/>
      <c r="C171" s="20"/>
      <c r="D171" s="182"/>
      <c r="E171" s="24"/>
      <c r="F171" s="226">
        <f t="shared" si="5"/>
        <v>0</v>
      </c>
      <c r="G171" s="26"/>
    </row>
    <row r="172" spans="1:7" ht="15.6" x14ac:dyDescent="0.3">
      <c r="A172" s="20"/>
      <c r="B172" s="20"/>
      <c r="C172" s="20"/>
      <c r="D172" s="26"/>
      <c r="E172" s="24"/>
      <c r="F172" s="226">
        <f t="shared" si="5"/>
        <v>0</v>
      </c>
      <c r="G172" s="26"/>
    </row>
    <row r="173" spans="1:7" ht="15.6" x14ac:dyDescent="0.3">
      <c r="A173" s="20"/>
      <c r="B173" s="20"/>
      <c r="C173" s="20"/>
      <c r="D173" s="26"/>
      <c r="E173" s="227"/>
      <c r="F173" s="226">
        <f t="shared" si="5"/>
        <v>0</v>
      </c>
      <c r="G173" s="26"/>
    </row>
    <row r="174" spans="1:7" ht="15.6" x14ac:dyDescent="0.3">
      <c r="A174" s="20"/>
      <c r="B174" s="20"/>
      <c r="C174" s="20"/>
      <c r="D174" s="26"/>
      <c r="E174" s="227"/>
      <c r="F174" s="226">
        <f t="shared" si="5"/>
        <v>0</v>
      </c>
      <c r="G174" s="26"/>
    </row>
    <row r="175" spans="1:7" ht="15.6" x14ac:dyDescent="0.3">
      <c r="A175" s="207"/>
      <c r="B175" s="207"/>
      <c r="C175" s="207"/>
      <c r="D175" s="33"/>
      <c r="E175" s="228"/>
      <c r="F175" s="229">
        <f t="shared" si="5"/>
        <v>0</v>
      </c>
      <c r="G175" s="33"/>
    </row>
    <row r="176" spans="1:7" ht="17.399999999999999" x14ac:dyDescent="0.3">
      <c r="A176" s="34"/>
      <c r="B176" s="35"/>
      <c r="C176" s="406" t="s">
        <v>17</v>
      </c>
      <c r="D176" s="406"/>
      <c r="E176" s="37"/>
      <c r="F176" s="38">
        <f>SUM(F162:F174)</f>
        <v>9519.2999999999993</v>
      </c>
      <c r="G176" s="39"/>
    </row>
    <row r="177" spans="1:7" ht="17.399999999999999" x14ac:dyDescent="0.3">
      <c r="A177" s="40"/>
      <c r="B177" s="41"/>
      <c r="C177" s="398" t="s">
        <v>18</v>
      </c>
      <c r="D177" s="398"/>
      <c r="E177" s="43"/>
      <c r="F177" s="44">
        <f>F176*0.16</f>
        <v>1523.088</v>
      </c>
      <c r="G177" s="45"/>
    </row>
    <row r="178" spans="1:7" ht="17.399999999999999" x14ac:dyDescent="0.3">
      <c r="A178" s="40"/>
      <c r="B178" s="41"/>
      <c r="C178" s="399" t="s">
        <v>19</v>
      </c>
      <c r="D178" s="399"/>
      <c r="E178" s="47"/>
      <c r="F178" s="48">
        <f>F176+F177</f>
        <v>11042.387999999999</v>
      </c>
      <c r="G178" s="49"/>
    </row>
    <row r="179" spans="1:7" ht="15.6" x14ac:dyDescent="0.3">
      <c r="A179" s="400" t="s">
        <v>20</v>
      </c>
      <c r="B179" s="401"/>
      <c r="C179" s="51" t="s">
        <v>21</v>
      </c>
      <c r="D179" s="51"/>
      <c r="E179" s="401" t="s">
        <v>22</v>
      </c>
      <c r="F179" s="401"/>
      <c r="G179" s="402"/>
    </row>
    <row r="180" spans="1:7" ht="15.6" x14ac:dyDescent="0.3">
      <c r="A180" s="403" t="s">
        <v>614</v>
      </c>
      <c r="B180" s="404"/>
      <c r="C180" s="333" t="s">
        <v>23</v>
      </c>
      <c r="D180" s="53"/>
      <c r="E180" s="404" t="s">
        <v>653</v>
      </c>
      <c r="F180" s="404"/>
      <c r="G180" s="405"/>
    </row>
    <row r="181" spans="1:7" x14ac:dyDescent="0.3">
      <c r="A181" s="55"/>
      <c r="B181" s="55"/>
      <c r="C181" s="55"/>
      <c r="D181" s="55"/>
      <c r="E181" s="55"/>
      <c r="F181" s="55"/>
      <c r="G181" s="55"/>
    </row>
    <row r="184" spans="1:7" ht="24.6" x14ac:dyDescent="0.3">
      <c r="A184" s="355" t="s">
        <v>0</v>
      </c>
      <c r="B184" s="356"/>
      <c r="C184" s="357"/>
      <c r="D184" s="364">
        <v>0</v>
      </c>
      <c r="E184" s="365"/>
      <c r="F184" s="365"/>
      <c r="G184" s="366"/>
    </row>
    <row r="185" spans="1:7" ht="21" x14ac:dyDescent="0.4">
      <c r="A185" s="358"/>
      <c r="B185" s="359"/>
      <c r="C185" s="360"/>
      <c r="D185" s="3" t="s">
        <v>2</v>
      </c>
      <c r="E185" s="367" t="s">
        <v>876</v>
      </c>
      <c r="F185" s="368"/>
      <c r="G185" s="4"/>
    </row>
    <row r="186" spans="1:7" ht="21" x14ac:dyDescent="0.4">
      <c r="A186" s="358"/>
      <c r="B186" s="359"/>
      <c r="C186" s="360"/>
      <c r="D186" s="3" t="s">
        <v>4</v>
      </c>
      <c r="E186" s="369">
        <v>13</v>
      </c>
      <c r="F186" s="368"/>
      <c r="G186" s="4"/>
    </row>
    <row r="187" spans="1:7" ht="30" x14ac:dyDescent="0.3">
      <c r="A187" s="361"/>
      <c r="B187" s="362"/>
      <c r="C187" s="363"/>
      <c r="D187" s="6" t="s">
        <v>5</v>
      </c>
      <c r="E187" s="370" t="s">
        <v>877</v>
      </c>
      <c r="F187" s="370"/>
      <c r="G187" s="7"/>
    </row>
    <row r="188" spans="1:7" ht="20.399999999999999" x14ac:dyDescent="0.35">
      <c r="A188" s="8" t="s">
        <v>6</v>
      </c>
      <c r="B188" s="9" t="s">
        <v>653</v>
      </c>
      <c r="C188" s="10"/>
      <c r="D188" s="10"/>
      <c r="E188" s="10"/>
      <c r="F188" s="10"/>
      <c r="G188" s="11"/>
    </row>
    <row r="189" spans="1:7" ht="20.399999999999999" x14ac:dyDescent="0.35">
      <c r="A189" s="8" t="s">
        <v>7</v>
      </c>
      <c r="B189" s="12"/>
      <c r="C189" s="13"/>
      <c r="D189" s="13"/>
      <c r="E189" s="13"/>
      <c r="F189" s="13"/>
      <c r="G189" s="14"/>
    </row>
    <row r="190" spans="1:7" ht="20.399999999999999" x14ac:dyDescent="0.35">
      <c r="A190" s="8" t="s">
        <v>8</v>
      </c>
      <c r="B190" s="376" t="s">
        <v>875</v>
      </c>
      <c r="C190" s="377"/>
      <c r="D190" s="377"/>
      <c r="E190" s="377"/>
      <c r="F190" s="377"/>
      <c r="G190" s="378"/>
    </row>
    <row r="191" spans="1:7" ht="20.399999999999999" x14ac:dyDescent="0.35">
      <c r="A191" s="8" t="s">
        <v>9</v>
      </c>
      <c r="B191" s="12" t="s">
        <v>608</v>
      </c>
      <c r="C191" s="13"/>
      <c r="D191" s="13"/>
      <c r="E191" s="13"/>
      <c r="F191" s="13"/>
      <c r="G191" s="14"/>
    </row>
    <row r="192" spans="1:7" ht="15" x14ac:dyDescent="0.3">
      <c r="A192" s="57" t="s">
        <v>10</v>
      </c>
      <c r="B192" s="57" t="s">
        <v>11</v>
      </c>
      <c r="C192" s="57" t="s">
        <v>12</v>
      </c>
      <c r="D192" s="57" t="s">
        <v>13</v>
      </c>
      <c r="E192" s="57" t="s">
        <v>14</v>
      </c>
      <c r="F192" s="57" t="s">
        <v>15</v>
      </c>
      <c r="G192" s="57" t="s">
        <v>16</v>
      </c>
    </row>
    <row r="193" spans="1:7" ht="15.6" x14ac:dyDescent="0.3">
      <c r="A193" s="15"/>
      <c r="B193" s="16"/>
      <c r="C193" s="16"/>
      <c r="D193" s="123"/>
      <c r="E193" s="18"/>
      <c r="F193" s="18">
        <f t="shared" ref="F193:F207" si="6">A193*E193</f>
        <v>0</v>
      </c>
      <c r="G193" s="20"/>
    </row>
    <row r="194" spans="1:7" ht="15.6" x14ac:dyDescent="0.3">
      <c r="A194" s="21"/>
      <c r="B194" s="22"/>
      <c r="C194" s="22"/>
      <c r="D194" s="58"/>
      <c r="E194" s="24"/>
      <c r="F194" s="24">
        <f t="shared" si="6"/>
        <v>0</v>
      </c>
      <c r="G194" s="20"/>
    </row>
    <row r="195" spans="1:7" ht="15.6" x14ac:dyDescent="0.3">
      <c r="A195" s="21">
        <v>19</v>
      </c>
      <c r="B195" s="22" t="s">
        <v>868</v>
      </c>
      <c r="C195" s="22" t="s">
        <v>869</v>
      </c>
      <c r="D195" s="58" t="s">
        <v>870</v>
      </c>
      <c r="E195" s="24">
        <v>96.82</v>
      </c>
      <c r="F195" s="24">
        <f t="shared" si="6"/>
        <v>1839.58</v>
      </c>
      <c r="G195" s="20"/>
    </row>
    <row r="196" spans="1:7" ht="15.6" x14ac:dyDescent="0.3">
      <c r="A196" s="21">
        <v>19</v>
      </c>
      <c r="B196" s="59" t="s">
        <v>868</v>
      </c>
      <c r="C196" s="59" t="s">
        <v>871</v>
      </c>
      <c r="D196" s="58" t="s">
        <v>872</v>
      </c>
      <c r="E196" s="24">
        <v>219.26</v>
      </c>
      <c r="F196" s="24">
        <f t="shared" si="6"/>
        <v>4165.9399999999996</v>
      </c>
      <c r="G196" s="26"/>
    </row>
    <row r="197" spans="1:7" ht="15.6" x14ac:dyDescent="0.3">
      <c r="A197" s="21">
        <v>10</v>
      </c>
      <c r="B197" s="59" t="s">
        <v>30</v>
      </c>
      <c r="C197" s="59" t="s">
        <v>873</v>
      </c>
      <c r="D197" s="58" t="s">
        <v>874</v>
      </c>
      <c r="E197" s="24">
        <v>71.25</v>
      </c>
      <c r="F197" s="24">
        <f>A197*E197</f>
        <v>712.5</v>
      </c>
      <c r="G197" s="26"/>
    </row>
    <row r="198" spans="1:7" ht="15.6" x14ac:dyDescent="0.3">
      <c r="A198" s="21"/>
      <c r="B198" s="59"/>
      <c r="C198" s="59"/>
      <c r="D198" s="58"/>
      <c r="E198" s="24"/>
      <c r="F198" s="24">
        <f>A198*E198</f>
        <v>0</v>
      </c>
      <c r="G198" s="26"/>
    </row>
    <row r="199" spans="1:7" ht="15.6" x14ac:dyDescent="0.3">
      <c r="A199" s="21"/>
      <c r="B199" s="59"/>
      <c r="C199" s="59"/>
      <c r="D199" s="58"/>
      <c r="E199" s="24"/>
      <c r="F199" s="24">
        <f t="shared" si="6"/>
        <v>0</v>
      </c>
      <c r="G199" s="26"/>
    </row>
    <row r="200" spans="1:7" ht="15.6" x14ac:dyDescent="0.3">
      <c r="A200" s="27"/>
      <c r="B200" s="59"/>
      <c r="C200" s="59"/>
      <c r="D200" s="58"/>
      <c r="E200" s="24"/>
      <c r="F200" s="24">
        <f t="shared" si="6"/>
        <v>0</v>
      </c>
      <c r="G200" s="26"/>
    </row>
    <row r="201" spans="1:7" ht="15.6" x14ac:dyDescent="0.3">
      <c r="A201" s="27"/>
      <c r="B201" s="59"/>
      <c r="C201" s="59"/>
      <c r="D201" s="65"/>
      <c r="E201" s="24"/>
      <c r="F201" s="24">
        <f t="shared" si="6"/>
        <v>0</v>
      </c>
      <c r="G201" s="26"/>
    </row>
    <row r="202" spans="1:7" ht="15.6" x14ac:dyDescent="0.3">
      <c r="A202" s="27"/>
      <c r="B202" s="22"/>
      <c r="C202" s="22"/>
      <c r="D202" s="23"/>
      <c r="E202" s="24"/>
      <c r="F202" s="24">
        <f t="shared" si="6"/>
        <v>0</v>
      </c>
      <c r="G202" s="26"/>
    </row>
    <row r="203" spans="1:7" ht="15.6" x14ac:dyDescent="0.3">
      <c r="A203" s="27"/>
      <c r="B203" s="22"/>
      <c r="C203" s="22"/>
      <c r="D203" s="23"/>
      <c r="E203" s="24"/>
      <c r="F203" s="24">
        <f t="shared" si="6"/>
        <v>0</v>
      </c>
      <c r="G203" s="26"/>
    </row>
    <row r="204" spans="1:7" ht="15.6" x14ac:dyDescent="0.3">
      <c r="A204" s="27"/>
      <c r="B204" s="22"/>
      <c r="C204" s="22"/>
      <c r="D204" s="23"/>
      <c r="E204" s="24"/>
      <c r="F204" s="24">
        <f t="shared" si="6"/>
        <v>0</v>
      </c>
      <c r="G204" s="26"/>
    </row>
    <row r="205" spans="1:7" ht="15.6" x14ac:dyDescent="0.3">
      <c r="A205" s="27"/>
      <c r="B205" s="22"/>
      <c r="C205" s="22"/>
      <c r="D205" s="23"/>
      <c r="E205" s="24"/>
      <c r="F205" s="24">
        <f t="shared" si="6"/>
        <v>0</v>
      </c>
      <c r="G205" s="26"/>
    </row>
    <row r="206" spans="1:7" ht="15.6" x14ac:dyDescent="0.3">
      <c r="A206" s="27"/>
      <c r="B206" s="22"/>
      <c r="C206" s="22"/>
      <c r="D206" s="23"/>
      <c r="E206" s="24"/>
      <c r="F206" s="24">
        <f t="shared" si="6"/>
        <v>0</v>
      </c>
      <c r="G206" s="26"/>
    </row>
    <row r="207" spans="1:7" ht="15.6" x14ac:dyDescent="0.3">
      <c r="A207" s="28"/>
      <c r="B207" s="29"/>
      <c r="C207" s="29"/>
      <c r="D207" s="30"/>
      <c r="E207" s="31"/>
      <c r="F207" s="31">
        <f t="shared" si="6"/>
        <v>0</v>
      </c>
      <c r="G207" s="33"/>
    </row>
    <row r="208" spans="1:7" ht="17.399999999999999" x14ac:dyDescent="0.3">
      <c r="A208" s="34"/>
      <c r="B208" s="35"/>
      <c r="C208" s="36" t="s">
        <v>17</v>
      </c>
      <c r="D208" s="36"/>
      <c r="E208" s="37"/>
      <c r="F208" s="38">
        <f>SUM(F193:F206)</f>
        <v>6718.0199999999995</v>
      </c>
      <c r="G208" s="39"/>
    </row>
    <row r="209" spans="1:7" ht="17.399999999999999" x14ac:dyDescent="0.3">
      <c r="A209" s="40"/>
      <c r="B209" s="41"/>
      <c r="C209" s="42" t="s">
        <v>18</v>
      </c>
      <c r="D209" s="42"/>
      <c r="E209" s="43"/>
      <c r="F209" s="44">
        <f>F208*0.16</f>
        <v>1074.8832</v>
      </c>
      <c r="G209" s="45"/>
    </row>
    <row r="210" spans="1:7" ht="17.399999999999999" x14ac:dyDescent="0.3">
      <c r="A210" s="40"/>
      <c r="B210" s="41"/>
      <c r="C210" s="46" t="s">
        <v>19</v>
      </c>
      <c r="D210" s="46"/>
      <c r="E210" s="47"/>
      <c r="F210" s="48">
        <f>F208+F209</f>
        <v>7792.9031999999997</v>
      </c>
      <c r="G210" s="49"/>
    </row>
    <row r="211" spans="1:7" ht="15.6" x14ac:dyDescent="0.3">
      <c r="A211" s="50" t="s">
        <v>20</v>
      </c>
      <c r="B211" s="51"/>
      <c r="C211" s="51" t="s">
        <v>21</v>
      </c>
      <c r="D211" s="51"/>
      <c r="E211" s="51" t="s">
        <v>22</v>
      </c>
      <c r="F211" s="51"/>
      <c r="G211" s="52"/>
    </row>
    <row r="212" spans="1:7" ht="15.6" x14ac:dyDescent="0.3">
      <c r="A212" s="63" t="s">
        <v>614</v>
      </c>
      <c r="B212" s="53"/>
      <c r="C212" s="53" t="s">
        <v>23</v>
      </c>
      <c r="D212" s="53"/>
      <c r="E212" s="53" t="s">
        <v>653</v>
      </c>
      <c r="F212" s="53"/>
      <c r="G212" s="54"/>
    </row>
    <row r="215" spans="1:7" ht="21" x14ac:dyDescent="0.4">
      <c r="A215" s="1"/>
      <c r="B215" s="355" t="s">
        <v>0</v>
      </c>
      <c r="C215" s="357"/>
      <c r="D215" s="388" t="s">
        <v>1</v>
      </c>
      <c r="E215" s="389"/>
      <c r="F215" s="389"/>
      <c r="G215" s="390"/>
    </row>
    <row r="216" spans="1:7" ht="21" x14ac:dyDescent="0.4">
      <c r="A216" s="2"/>
      <c r="B216" s="358"/>
      <c r="C216" s="360"/>
      <c r="D216" s="391" t="s">
        <v>2</v>
      </c>
      <c r="E216" s="392"/>
      <c r="F216" s="368" t="s">
        <v>876</v>
      </c>
      <c r="G216" s="393"/>
    </row>
    <row r="217" spans="1:7" ht="21" x14ac:dyDescent="0.4">
      <c r="A217" s="2"/>
      <c r="B217" s="358"/>
      <c r="C217" s="360"/>
      <c r="D217" s="204" t="s">
        <v>419</v>
      </c>
      <c r="E217" s="205"/>
      <c r="F217" s="195">
        <v>13</v>
      </c>
      <c r="G217" s="4"/>
    </row>
    <row r="218" spans="1:7" ht="21" x14ac:dyDescent="0.4">
      <c r="A218" s="5"/>
      <c r="B218" s="361"/>
      <c r="C218" s="363"/>
      <c r="D218" s="407" t="s">
        <v>5</v>
      </c>
      <c r="E218" s="408"/>
      <c r="F218" s="370" t="s">
        <v>882</v>
      </c>
      <c r="G218" s="409"/>
    </row>
    <row r="219" spans="1:7" ht="20.399999999999999" x14ac:dyDescent="0.35">
      <c r="A219" s="8" t="s">
        <v>6</v>
      </c>
      <c r="B219" s="9" t="s">
        <v>663</v>
      </c>
      <c r="C219" s="10"/>
      <c r="D219" s="10"/>
      <c r="E219" s="374"/>
      <c r="F219" s="374"/>
      <c r="G219" s="375"/>
    </row>
    <row r="220" spans="1:7" ht="20.399999999999999" x14ac:dyDescent="0.35">
      <c r="A220" s="8" t="s">
        <v>7</v>
      </c>
      <c r="B220" s="376" t="s">
        <v>878</v>
      </c>
      <c r="C220" s="377"/>
      <c r="D220" s="377"/>
      <c r="E220" s="377"/>
      <c r="F220" s="377"/>
      <c r="G220" s="378"/>
    </row>
    <row r="221" spans="1:7" ht="20.399999999999999" x14ac:dyDescent="0.35">
      <c r="A221" s="8" t="s">
        <v>8</v>
      </c>
      <c r="B221" s="376" t="s">
        <v>880</v>
      </c>
      <c r="C221" s="377"/>
      <c r="D221" s="377"/>
      <c r="E221" s="377"/>
      <c r="F221" s="377"/>
      <c r="G221" s="378"/>
    </row>
    <row r="222" spans="1:7" ht="20.399999999999999" x14ac:dyDescent="0.35">
      <c r="A222" s="8" t="s">
        <v>9</v>
      </c>
      <c r="B222" s="376" t="s">
        <v>320</v>
      </c>
      <c r="C222" s="377"/>
      <c r="D222" s="377"/>
      <c r="E222" s="377"/>
      <c r="F222" s="377"/>
      <c r="G222" s="378"/>
    </row>
    <row r="223" spans="1:7" ht="15" x14ac:dyDescent="0.3">
      <c r="A223" s="57" t="s">
        <v>10</v>
      </c>
      <c r="B223" s="57" t="s">
        <v>11</v>
      </c>
      <c r="C223" s="57" t="s">
        <v>12</v>
      </c>
      <c r="D223" s="57" t="s">
        <v>13</v>
      </c>
      <c r="E223" s="57" t="s">
        <v>14</v>
      </c>
      <c r="F223" s="57" t="s">
        <v>15</v>
      </c>
      <c r="G223" s="57" t="s">
        <v>16</v>
      </c>
    </row>
    <row r="224" spans="1:7" ht="15.6" x14ac:dyDescent="0.3">
      <c r="A224" s="15"/>
      <c r="B224" s="16"/>
      <c r="C224" s="16"/>
      <c r="D224" s="17"/>
      <c r="E224" s="78"/>
      <c r="F224" s="94">
        <f t="shared" ref="F224:F234" si="7">A224*E224</f>
        <v>0</v>
      </c>
      <c r="G224" s="114"/>
    </row>
    <row r="225" spans="1:7" ht="15.6" x14ac:dyDescent="0.3">
      <c r="A225" s="27"/>
      <c r="B225" s="22"/>
      <c r="C225" s="22"/>
      <c r="D225" s="23"/>
      <c r="E225" s="80"/>
      <c r="F225" s="95">
        <f t="shared" si="7"/>
        <v>0</v>
      </c>
      <c r="G225" s="26"/>
    </row>
    <row r="226" spans="1:7" ht="15.6" x14ac:dyDescent="0.3">
      <c r="A226" s="21"/>
      <c r="B226" s="22"/>
      <c r="C226" s="22"/>
      <c r="D226" s="23"/>
      <c r="E226" s="80"/>
      <c r="F226" s="95">
        <f t="shared" si="7"/>
        <v>0</v>
      </c>
      <c r="G226" s="26"/>
    </row>
    <row r="227" spans="1:7" ht="15.6" x14ac:dyDescent="0.3">
      <c r="A227" s="27"/>
      <c r="B227" s="22"/>
      <c r="C227" s="22"/>
      <c r="D227" s="23"/>
      <c r="E227" s="80"/>
      <c r="F227" s="95">
        <f t="shared" si="7"/>
        <v>0</v>
      </c>
      <c r="G227" s="26"/>
    </row>
    <row r="228" spans="1:7" ht="31.2" x14ac:dyDescent="0.3">
      <c r="A228" s="27">
        <v>15</v>
      </c>
      <c r="B228" s="22" t="s">
        <v>30</v>
      </c>
      <c r="C228" s="22" t="s">
        <v>879</v>
      </c>
      <c r="D228" s="23"/>
      <c r="E228" s="80">
        <v>1406</v>
      </c>
      <c r="F228" s="95">
        <f t="shared" si="7"/>
        <v>21090</v>
      </c>
      <c r="G228" s="26"/>
    </row>
    <row r="229" spans="1:7" ht="15.6" x14ac:dyDescent="0.3">
      <c r="A229" s="27"/>
      <c r="B229" s="22"/>
      <c r="C229" s="22"/>
      <c r="D229" s="23"/>
      <c r="E229" s="80"/>
      <c r="F229" s="95">
        <f t="shared" si="7"/>
        <v>0</v>
      </c>
      <c r="G229" s="26"/>
    </row>
    <row r="230" spans="1:7" ht="15.6" x14ac:dyDescent="0.3">
      <c r="A230" s="27"/>
      <c r="B230" s="22"/>
      <c r="C230" s="22"/>
      <c r="D230" s="23"/>
      <c r="E230" s="80"/>
      <c r="F230" s="95">
        <f t="shared" si="7"/>
        <v>0</v>
      </c>
      <c r="G230" s="26"/>
    </row>
    <row r="231" spans="1:7" ht="15.6" x14ac:dyDescent="0.3">
      <c r="A231" s="27"/>
      <c r="B231" s="22"/>
      <c r="C231" s="22"/>
      <c r="D231" s="23"/>
      <c r="E231" s="80"/>
      <c r="F231" s="95">
        <f t="shared" si="7"/>
        <v>0</v>
      </c>
      <c r="G231" s="26"/>
    </row>
    <row r="232" spans="1:7" ht="15.6" x14ac:dyDescent="0.3">
      <c r="A232" s="27"/>
      <c r="B232" s="22"/>
      <c r="C232" s="22"/>
      <c r="D232" s="23"/>
      <c r="E232" s="80"/>
      <c r="F232" s="95">
        <f t="shared" si="7"/>
        <v>0</v>
      </c>
      <c r="G232" s="26"/>
    </row>
    <row r="233" spans="1:7" ht="15.6" x14ac:dyDescent="0.3">
      <c r="A233" s="27"/>
      <c r="B233" s="22"/>
      <c r="C233" s="22"/>
      <c r="D233" s="23"/>
      <c r="E233" s="80"/>
      <c r="F233" s="95">
        <f t="shared" si="7"/>
        <v>0</v>
      </c>
      <c r="G233" s="26"/>
    </row>
    <row r="234" spans="1:7" ht="15.6" x14ac:dyDescent="0.3">
      <c r="A234" s="28"/>
      <c r="B234" s="29"/>
      <c r="C234" s="29"/>
      <c r="D234" s="30"/>
      <c r="E234" s="82"/>
      <c r="F234" s="83">
        <f t="shared" si="7"/>
        <v>0</v>
      </c>
      <c r="G234" s="33"/>
    </row>
    <row r="235" spans="1:7" ht="17.399999999999999" x14ac:dyDescent="0.3">
      <c r="A235" s="34"/>
      <c r="B235" s="35"/>
      <c r="C235" s="406" t="s">
        <v>17</v>
      </c>
      <c r="D235" s="406"/>
      <c r="E235" s="85"/>
      <c r="F235" s="86">
        <f>SUM(F224:F233)</f>
        <v>21090</v>
      </c>
      <c r="G235" s="39"/>
    </row>
    <row r="236" spans="1:7" ht="17.399999999999999" x14ac:dyDescent="0.3">
      <c r="A236" s="40"/>
      <c r="B236" s="41"/>
      <c r="C236" s="398" t="s">
        <v>18</v>
      </c>
      <c r="D236" s="398"/>
      <c r="E236" s="88"/>
      <c r="F236" s="89">
        <f>F235*0.16</f>
        <v>3374.4</v>
      </c>
      <c r="G236" s="45"/>
    </row>
    <row r="237" spans="1:7" ht="17.399999999999999" x14ac:dyDescent="0.3">
      <c r="A237" s="40"/>
      <c r="B237" s="41"/>
      <c r="C237" s="399" t="s">
        <v>19</v>
      </c>
      <c r="D237" s="399"/>
      <c r="E237" s="91"/>
      <c r="F237" s="92">
        <f>F235+F236</f>
        <v>24464.400000000001</v>
      </c>
      <c r="G237" s="49"/>
    </row>
    <row r="238" spans="1:7" ht="15.6" x14ac:dyDescent="0.3">
      <c r="A238" s="400" t="s">
        <v>20</v>
      </c>
      <c r="B238" s="401"/>
      <c r="C238" s="51" t="s">
        <v>21</v>
      </c>
      <c r="D238" s="51"/>
      <c r="E238" s="401" t="s">
        <v>22</v>
      </c>
      <c r="F238" s="401"/>
      <c r="G238" s="402"/>
    </row>
    <row r="239" spans="1:7" ht="15.6" x14ac:dyDescent="0.3">
      <c r="A239" s="403" t="s">
        <v>614</v>
      </c>
      <c r="B239" s="404"/>
      <c r="C239" s="53" t="s">
        <v>23</v>
      </c>
      <c r="D239" s="53"/>
      <c r="E239" s="404" t="s">
        <v>653</v>
      </c>
      <c r="F239" s="404"/>
      <c r="G239" s="405"/>
    </row>
    <row r="240" spans="1:7" x14ac:dyDescent="0.3">
      <c r="A240" s="55"/>
      <c r="B240" s="55"/>
      <c r="C240" s="55"/>
      <c r="D240" s="55"/>
      <c r="E240" s="55"/>
      <c r="F240" s="55"/>
      <c r="G240" s="55"/>
    </row>
    <row r="242" spans="1:7" ht="24.6" x14ac:dyDescent="0.3">
      <c r="A242" s="355" t="s">
        <v>0</v>
      </c>
      <c r="B242" s="356"/>
      <c r="C242" s="357"/>
      <c r="D242" s="364" t="s">
        <v>1</v>
      </c>
      <c r="E242" s="365"/>
      <c r="F242" s="365"/>
      <c r="G242" s="366"/>
    </row>
    <row r="243" spans="1:7" ht="21" x14ac:dyDescent="0.4">
      <c r="A243" s="358"/>
      <c r="B243" s="359"/>
      <c r="C243" s="360"/>
      <c r="D243" s="3" t="s">
        <v>2</v>
      </c>
      <c r="E243" s="367" t="s">
        <v>881</v>
      </c>
      <c r="F243" s="368"/>
      <c r="G243" s="4"/>
    </row>
    <row r="244" spans="1:7" ht="21" x14ac:dyDescent="0.4">
      <c r="A244" s="358"/>
      <c r="B244" s="359"/>
      <c r="C244" s="360"/>
      <c r="D244" s="3" t="s">
        <v>4</v>
      </c>
      <c r="E244" s="369">
        <v>13</v>
      </c>
      <c r="F244" s="368"/>
      <c r="G244" s="4"/>
    </row>
    <row r="245" spans="1:7" ht="30" x14ac:dyDescent="0.3">
      <c r="A245" s="361"/>
      <c r="B245" s="362"/>
      <c r="C245" s="363"/>
      <c r="D245" s="6" t="s">
        <v>5</v>
      </c>
      <c r="E245" s="370" t="s">
        <v>883</v>
      </c>
      <c r="F245" s="370"/>
      <c r="G245" s="7"/>
    </row>
    <row r="246" spans="1:7" ht="20.399999999999999" x14ac:dyDescent="0.35">
      <c r="A246" s="8" t="s">
        <v>6</v>
      </c>
      <c r="B246" s="9" t="s">
        <v>663</v>
      </c>
      <c r="C246" s="10"/>
      <c r="D246" s="10"/>
      <c r="E246" s="324"/>
      <c r="F246" s="325"/>
      <c r="G246" s="326"/>
    </row>
    <row r="247" spans="1:7" ht="20.399999999999999" x14ac:dyDescent="0.35">
      <c r="A247" s="8" t="s">
        <v>7</v>
      </c>
      <c r="B247" s="12"/>
      <c r="C247" s="13"/>
      <c r="D247" s="13"/>
      <c r="E247" s="327"/>
      <c r="F247" s="328"/>
      <c r="G247" s="329"/>
    </row>
    <row r="248" spans="1:7" ht="20.399999999999999" x14ac:dyDescent="0.35">
      <c r="A248" s="8" t="s">
        <v>8</v>
      </c>
      <c r="B248" s="12" t="s">
        <v>29</v>
      </c>
      <c r="C248" s="13"/>
      <c r="D248" s="13"/>
      <c r="E248" s="330"/>
      <c r="F248" s="331"/>
      <c r="G248" s="332"/>
    </row>
    <row r="249" spans="1:7" ht="20.399999999999999" x14ac:dyDescent="0.35">
      <c r="A249" s="8" t="s">
        <v>9</v>
      </c>
      <c r="B249" s="12" t="s">
        <v>83</v>
      </c>
      <c r="C249" s="13"/>
      <c r="D249" s="13"/>
      <c r="E249" s="13"/>
      <c r="F249" s="13"/>
      <c r="G249" s="14"/>
    </row>
    <row r="250" spans="1:7" ht="15" x14ac:dyDescent="0.3">
      <c r="A250" s="57" t="s">
        <v>10</v>
      </c>
      <c r="B250" s="57" t="s">
        <v>11</v>
      </c>
      <c r="C250" s="57" t="s">
        <v>12</v>
      </c>
      <c r="D250" s="57" t="s">
        <v>13</v>
      </c>
      <c r="E250" s="57" t="s">
        <v>14</v>
      </c>
      <c r="F250" s="57" t="s">
        <v>15</v>
      </c>
      <c r="G250" s="57" t="s">
        <v>16</v>
      </c>
    </row>
    <row r="251" spans="1:7" ht="15.6" x14ac:dyDescent="0.3">
      <c r="A251" s="15"/>
      <c r="B251" s="16"/>
      <c r="C251" s="16"/>
      <c r="D251" s="123"/>
      <c r="E251" s="18"/>
      <c r="F251" s="18">
        <f>A251*E251</f>
        <v>0</v>
      </c>
      <c r="G251" s="20"/>
    </row>
    <row r="252" spans="1:7" ht="15.6" x14ac:dyDescent="0.3">
      <c r="A252" s="21">
        <v>50</v>
      </c>
      <c r="B252" s="22" t="s">
        <v>126</v>
      </c>
      <c r="C252" s="22" t="s">
        <v>482</v>
      </c>
      <c r="D252" s="58"/>
      <c r="E252" s="24">
        <v>108</v>
      </c>
      <c r="F252" s="24">
        <f t="shared" ref="F252:F265" si="8">A252*E252</f>
        <v>5400</v>
      </c>
      <c r="G252" s="20"/>
    </row>
    <row r="253" spans="1:7" ht="15.6" x14ac:dyDescent="0.3">
      <c r="A253" s="21"/>
      <c r="B253" s="22"/>
      <c r="C253" s="22"/>
      <c r="D253" s="58"/>
      <c r="E253" s="24"/>
      <c r="F253" s="24">
        <f t="shared" si="8"/>
        <v>0</v>
      </c>
      <c r="G253" s="20"/>
    </row>
    <row r="254" spans="1:7" ht="15.6" x14ac:dyDescent="0.3">
      <c r="A254" s="21"/>
      <c r="B254" s="59"/>
      <c r="C254" s="59"/>
      <c r="D254" s="58"/>
      <c r="E254" s="24"/>
      <c r="F254" s="24">
        <f t="shared" si="8"/>
        <v>0</v>
      </c>
      <c r="G254" s="26"/>
    </row>
    <row r="255" spans="1:7" ht="15.6" x14ac:dyDescent="0.3">
      <c r="A255" s="21"/>
      <c r="B255" s="59"/>
      <c r="C255" s="59"/>
      <c r="D255" s="58"/>
      <c r="E255" s="24"/>
      <c r="F255" s="24">
        <f t="shared" si="8"/>
        <v>0</v>
      </c>
      <c r="G255" s="26"/>
    </row>
    <row r="256" spans="1:7" ht="15.6" x14ac:dyDescent="0.3">
      <c r="A256" s="21"/>
      <c r="B256" s="59"/>
      <c r="C256" s="59"/>
      <c r="D256" s="58"/>
      <c r="E256" s="24"/>
      <c r="F256" s="24">
        <f t="shared" si="8"/>
        <v>0</v>
      </c>
      <c r="G256" s="26"/>
    </row>
    <row r="257" spans="1:7" ht="15.6" x14ac:dyDescent="0.3">
      <c r="A257" s="21"/>
      <c r="B257" s="59"/>
      <c r="C257" s="59"/>
      <c r="D257" s="58"/>
      <c r="E257" s="24"/>
      <c r="F257" s="24">
        <f t="shared" si="8"/>
        <v>0</v>
      </c>
      <c r="G257" s="26"/>
    </row>
    <row r="258" spans="1:7" ht="15.6" x14ac:dyDescent="0.3">
      <c r="A258" s="27"/>
      <c r="B258" s="59"/>
      <c r="C258" s="59"/>
      <c r="D258" s="58"/>
      <c r="E258" s="24"/>
      <c r="F258" s="24">
        <f t="shared" si="8"/>
        <v>0</v>
      </c>
      <c r="G258" s="26"/>
    </row>
    <row r="259" spans="1:7" ht="15.6" x14ac:dyDescent="0.3">
      <c r="A259" s="27"/>
      <c r="B259" s="59"/>
      <c r="C259" s="59"/>
      <c r="D259" s="65"/>
      <c r="E259" s="24"/>
      <c r="F259" s="24">
        <f t="shared" si="8"/>
        <v>0</v>
      </c>
      <c r="G259" s="26"/>
    </row>
    <row r="260" spans="1:7" ht="15.6" x14ac:dyDescent="0.3">
      <c r="A260" s="27"/>
      <c r="B260" s="22"/>
      <c r="C260" s="22"/>
      <c r="D260" s="23"/>
      <c r="E260" s="24"/>
      <c r="F260" s="24">
        <f t="shared" si="8"/>
        <v>0</v>
      </c>
      <c r="G260" s="26"/>
    </row>
    <row r="261" spans="1:7" ht="15.6" x14ac:dyDescent="0.3">
      <c r="A261" s="27"/>
      <c r="B261" s="22"/>
      <c r="C261" s="22"/>
      <c r="D261" s="23"/>
      <c r="E261" s="24"/>
      <c r="F261" s="24">
        <f t="shared" si="8"/>
        <v>0</v>
      </c>
      <c r="G261" s="26"/>
    </row>
    <row r="262" spans="1:7" ht="15.6" x14ac:dyDescent="0.3">
      <c r="A262" s="27"/>
      <c r="B262" s="22"/>
      <c r="C262" s="22"/>
      <c r="D262" s="23"/>
      <c r="E262" s="24"/>
      <c r="F262" s="24">
        <f t="shared" si="8"/>
        <v>0</v>
      </c>
      <c r="G262" s="26"/>
    </row>
    <row r="263" spans="1:7" ht="15.6" x14ac:dyDescent="0.3">
      <c r="A263" s="27"/>
      <c r="B263" s="22"/>
      <c r="C263" s="22"/>
      <c r="D263" s="23"/>
      <c r="E263" s="24"/>
      <c r="F263" s="24">
        <f t="shared" si="8"/>
        <v>0</v>
      </c>
      <c r="G263" s="26"/>
    </row>
    <row r="264" spans="1:7" ht="15.6" x14ac:dyDescent="0.3">
      <c r="A264" s="27"/>
      <c r="B264" s="22"/>
      <c r="C264" s="22"/>
      <c r="D264" s="23"/>
      <c r="E264" s="24"/>
      <c r="F264" s="24">
        <f t="shared" si="8"/>
        <v>0</v>
      </c>
      <c r="G264" s="26"/>
    </row>
    <row r="265" spans="1:7" ht="15.6" x14ac:dyDescent="0.3">
      <c r="A265" s="28"/>
      <c r="B265" s="29"/>
      <c r="C265" s="29"/>
      <c r="D265" s="30"/>
      <c r="E265" s="31"/>
      <c r="F265" s="31">
        <f t="shared" si="8"/>
        <v>0</v>
      </c>
      <c r="G265" s="33"/>
    </row>
    <row r="266" spans="1:7" ht="17.399999999999999" x14ac:dyDescent="0.3">
      <c r="A266" s="34"/>
      <c r="B266" s="35"/>
      <c r="C266" s="36" t="s">
        <v>17</v>
      </c>
      <c r="D266" s="36"/>
      <c r="E266" s="37"/>
      <c r="F266" s="38">
        <f>SUM(F251:F264)</f>
        <v>5400</v>
      </c>
      <c r="G266" s="39"/>
    </row>
    <row r="267" spans="1:7" ht="17.399999999999999" x14ac:dyDescent="0.3">
      <c r="A267" s="40"/>
      <c r="B267" s="41"/>
      <c r="C267" s="42" t="s">
        <v>18</v>
      </c>
      <c r="D267" s="42"/>
      <c r="E267" s="43"/>
      <c r="F267" s="44">
        <f>F266*0.16</f>
        <v>864</v>
      </c>
      <c r="G267" s="45"/>
    </row>
    <row r="268" spans="1:7" ht="17.399999999999999" x14ac:dyDescent="0.3">
      <c r="A268" s="40"/>
      <c r="B268" s="41"/>
      <c r="C268" s="46" t="s">
        <v>19</v>
      </c>
      <c r="D268" s="46"/>
      <c r="E268" s="47"/>
      <c r="F268" s="48">
        <f>F266+F267</f>
        <v>6264</v>
      </c>
      <c r="G268" s="49"/>
    </row>
    <row r="269" spans="1:7" ht="15.6" x14ac:dyDescent="0.3">
      <c r="A269" s="50" t="s">
        <v>20</v>
      </c>
      <c r="B269" s="51"/>
      <c r="C269" s="51" t="s">
        <v>21</v>
      </c>
      <c r="D269" s="51"/>
      <c r="E269" s="51" t="s">
        <v>22</v>
      </c>
      <c r="F269" s="51"/>
      <c r="G269" s="52"/>
    </row>
    <row r="270" spans="1:7" ht="15.6" x14ac:dyDescent="0.3">
      <c r="A270" s="63" t="s">
        <v>614</v>
      </c>
      <c r="B270" s="53"/>
      <c r="C270" s="53" t="s">
        <v>23</v>
      </c>
      <c r="D270" s="53"/>
      <c r="E270" s="53" t="s">
        <v>653</v>
      </c>
      <c r="F270" s="53"/>
      <c r="G270" s="54"/>
    </row>
    <row r="273" spans="1:7" ht="21" x14ac:dyDescent="0.4">
      <c r="A273" s="1"/>
      <c r="B273" s="382" t="s">
        <v>0</v>
      </c>
      <c r="C273" s="383"/>
      <c r="D273" s="388" t="s">
        <v>1</v>
      </c>
      <c r="E273" s="389"/>
      <c r="F273" s="389"/>
      <c r="G273" s="390"/>
    </row>
    <row r="274" spans="1:7" ht="21" x14ac:dyDescent="0.4">
      <c r="A274" s="2"/>
      <c r="B274" s="384"/>
      <c r="C274" s="385"/>
      <c r="D274" s="391" t="s">
        <v>2</v>
      </c>
      <c r="E274" s="392"/>
      <c r="F274" s="368" t="s">
        <v>901</v>
      </c>
      <c r="G274" s="393"/>
    </row>
    <row r="275" spans="1:7" ht="21" x14ac:dyDescent="0.4">
      <c r="A275" s="2"/>
      <c r="B275" s="384"/>
      <c r="C275" s="385"/>
      <c r="D275" s="3" t="s">
        <v>419</v>
      </c>
      <c r="E275" s="155"/>
      <c r="F275" s="154">
        <v>14</v>
      </c>
      <c r="G275" s="4"/>
    </row>
    <row r="276" spans="1:7" ht="21" x14ac:dyDescent="0.4">
      <c r="A276" s="5"/>
      <c r="B276" s="386"/>
      <c r="C276" s="387"/>
      <c r="D276" s="394" t="s">
        <v>5</v>
      </c>
      <c r="E276" s="395"/>
      <c r="F276" s="396" t="s">
        <v>895</v>
      </c>
      <c r="G276" s="397"/>
    </row>
    <row r="277" spans="1:7" ht="20.399999999999999" x14ac:dyDescent="0.35">
      <c r="A277" s="8" t="s">
        <v>6</v>
      </c>
      <c r="B277" s="9" t="s">
        <v>653</v>
      </c>
      <c r="C277" s="10"/>
      <c r="D277" s="10"/>
      <c r="E277" s="374" t="s">
        <v>495</v>
      </c>
      <c r="F277" s="374"/>
      <c r="G277" s="375"/>
    </row>
    <row r="278" spans="1:7" ht="20.399999999999999" x14ac:dyDescent="0.35">
      <c r="A278" s="8" t="s">
        <v>7</v>
      </c>
      <c r="B278" s="376" t="s">
        <v>580</v>
      </c>
      <c r="C278" s="377"/>
      <c r="D278" s="377"/>
      <c r="E278" s="377"/>
      <c r="F278" s="377"/>
      <c r="G278" s="378"/>
    </row>
    <row r="279" spans="1:7" ht="20.399999999999999" x14ac:dyDescent="0.35">
      <c r="A279" s="8" t="s">
        <v>8</v>
      </c>
      <c r="B279" s="376" t="s">
        <v>892</v>
      </c>
      <c r="C279" s="377"/>
      <c r="D279" s="377"/>
      <c r="E279" s="377"/>
      <c r="F279" s="377"/>
      <c r="G279" s="378"/>
    </row>
    <row r="280" spans="1:7" ht="20.399999999999999" x14ac:dyDescent="0.35">
      <c r="A280" s="8" t="s">
        <v>9</v>
      </c>
      <c r="B280" s="376" t="s">
        <v>152</v>
      </c>
      <c r="C280" s="377"/>
      <c r="D280" s="377"/>
      <c r="E280" s="377"/>
      <c r="F280" s="377"/>
      <c r="G280" s="378"/>
    </row>
    <row r="281" spans="1:7" x14ac:dyDescent="0.3">
      <c r="A281" s="163" t="s">
        <v>10</v>
      </c>
      <c r="B281" s="163" t="s">
        <v>11</v>
      </c>
      <c r="C281" s="163" t="s">
        <v>12</v>
      </c>
      <c r="D281" s="206" t="s">
        <v>13</v>
      </c>
      <c r="E281" s="163" t="s">
        <v>14</v>
      </c>
      <c r="F281" s="163" t="s">
        <v>15</v>
      </c>
      <c r="G281" s="163" t="s">
        <v>16</v>
      </c>
    </row>
    <row r="282" spans="1:7" ht="15.6" x14ac:dyDescent="0.3">
      <c r="A282" s="147">
        <v>6</v>
      </c>
      <c r="B282" s="147" t="s">
        <v>30</v>
      </c>
      <c r="C282" s="166" t="s">
        <v>884</v>
      </c>
      <c r="D282" s="60"/>
      <c r="E282" s="220">
        <v>78.849999999999994</v>
      </c>
      <c r="F282" s="220">
        <f t="shared" ref="F282:F299" si="9">A282*E282</f>
        <v>473.09999999999997</v>
      </c>
      <c r="G282" s="114"/>
    </row>
    <row r="283" spans="1:7" ht="15.6" x14ac:dyDescent="0.3">
      <c r="A283" s="20">
        <v>12</v>
      </c>
      <c r="B283" s="20" t="s">
        <v>30</v>
      </c>
      <c r="C283" s="166" t="s">
        <v>619</v>
      </c>
      <c r="D283" s="61"/>
      <c r="E283" s="168">
        <v>64.09</v>
      </c>
      <c r="F283" s="168">
        <f t="shared" si="9"/>
        <v>769.08</v>
      </c>
      <c r="G283" s="26"/>
    </row>
    <row r="284" spans="1:7" ht="27.6" x14ac:dyDescent="0.3">
      <c r="A284" s="20">
        <v>6</v>
      </c>
      <c r="B284" s="20" t="s">
        <v>30</v>
      </c>
      <c r="C284" s="166" t="s">
        <v>885</v>
      </c>
      <c r="D284" s="61"/>
      <c r="E284" s="168">
        <v>39.28</v>
      </c>
      <c r="F284" s="168">
        <f t="shared" si="9"/>
        <v>235.68</v>
      </c>
      <c r="G284" s="26"/>
    </row>
    <row r="285" spans="1:7" x14ac:dyDescent="0.3">
      <c r="A285" s="20">
        <v>6</v>
      </c>
      <c r="B285" s="20" t="s">
        <v>30</v>
      </c>
      <c r="C285" s="166" t="s">
        <v>886</v>
      </c>
      <c r="D285" s="20"/>
      <c r="E285" s="168">
        <v>11.69</v>
      </c>
      <c r="F285" s="168">
        <f t="shared" si="9"/>
        <v>70.14</v>
      </c>
      <c r="G285" s="26"/>
    </row>
    <row r="286" spans="1:7" x14ac:dyDescent="0.3">
      <c r="A286" s="20">
        <v>1</v>
      </c>
      <c r="B286" s="20" t="s">
        <v>81</v>
      </c>
      <c r="C286" s="166" t="s">
        <v>887</v>
      </c>
      <c r="D286" s="26"/>
      <c r="E286" s="168">
        <v>304.39</v>
      </c>
      <c r="F286" s="168">
        <f>A286*E286</f>
        <v>304.39</v>
      </c>
      <c r="G286" s="26"/>
    </row>
    <row r="287" spans="1:7" x14ac:dyDescent="0.3">
      <c r="A287" s="20">
        <v>12</v>
      </c>
      <c r="B287" s="20"/>
      <c r="C287" s="166" t="s">
        <v>900</v>
      </c>
      <c r="D287" s="26" t="s">
        <v>82</v>
      </c>
      <c r="E287" s="168">
        <v>23.12</v>
      </c>
      <c r="F287" s="168">
        <f>A287*E287</f>
        <v>277.44</v>
      </c>
      <c r="G287" s="26"/>
    </row>
    <row r="288" spans="1:7" x14ac:dyDescent="0.3">
      <c r="A288" s="20">
        <v>12</v>
      </c>
      <c r="B288" s="20" t="s">
        <v>30</v>
      </c>
      <c r="C288" s="166" t="s">
        <v>397</v>
      </c>
      <c r="D288" s="26" t="s">
        <v>163</v>
      </c>
      <c r="E288" s="168">
        <v>8.6</v>
      </c>
      <c r="F288" s="168">
        <f t="shared" si="9"/>
        <v>103.19999999999999</v>
      </c>
      <c r="G288" s="26"/>
    </row>
    <row r="289" spans="1:7" x14ac:dyDescent="0.3">
      <c r="A289" s="20">
        <v>6</v>
      </c>
      <c r="B289" s="20" t="s">
        <v>30</v>
      </c>
      <c r="C289" s="166" t="s">
        <v>897</v>
      </c>
      <c r="D289" s="26" t="s">
        <v>163</v>
      </c>
      <c r="E289" s="168"/>
      <c r="F289" s="168">
        <f t="shared" si="9"/>
        <v>0</v>
      </c>
      <c r="G289" s="26"/>
    </row>
    <row r="290" spans="1:7" ht="27.6" x14ac:dyDescent="0.3">
      <c r="A290" s="20">
        <v>6</v>
      </c>
      <c r="B290" s="20" t="s">
        <v>30</v>
      </c>
      <c r="C290" s="166" t="s">
        <v>888</v>
      </c>
      <c r="D290" s="26"/>
      <c r="E290" s="168">
        <v>33.35</v>
      </c>
      <c r="F290" s="168">
        <f t="shared" si="9"/>
        <v>200.10000000000002</v>
      </c>
      <c r="G290" s="26"/>
    </row>
    <row r="291" spans="1:7" x14ac:dyDescent="0.3">
      <c r="A291" s="20">
        <v>8</v>
      </c>
      <c r="B291" s="20" t="s">
        <v>39</v>
      </c>
      <c r="C291" s="166" t="s">
        <v>43</v>
      </c>
      <c r="D291" s="26" t="s">
        <v>40</v>
      </c>
      <c r="E291" s="168">
        <v>141.03</v>
      </c>
      <c r="F291" s="168">
        <f t="shared" si="9"/>
        <v>1128.24</v>
      </c>
      <c r="G291" s="26"/>
    </row>
    <row r="292" spans="1:7" x14ac:dyDescent="0.3">
      <c r="A292" s="20">
        <v>6</v>
      </c>
      <c r="B292" s="20" t="s">
        <v>30</v>
      </c>
      <c r="C292" s="166" t="s">
        <v>898</v>
      </c>
      <c r="D292" s="26" t="s">
        <v>163</v>
      </c>
      <c r="E292" s="168">
        <v>2.41</v>
      </c>
      <c r="F292" s="168">
        <f t="shared" si="9"/>
        <v>14.46</v>
      </c>
      <c r="G292" s="26"/>
    </row>
    <row r="293" spans="1:7" x14ac:dyDescent="0.3">
      <c r="A293" s="20">
        <v>36</v>
      </c>
      <c r="B293" s="20" t="s">
        <v>30</v>
      </c>
      <c r="C293" s="166" t="s">
        <v>889</v>
      </c>
      <c r="D293" s="26"/>
      <c r="E293" s="168">
        <v>3.37</v>
      </c>
      <c r="F293" s="168">
        <f t="shared" si="9"/>
        <v>121.32000000000001</v>
      </c>
      <c r="G293" s="26"/>
    </row>
    <row r="294" spans="1:7" x14ac:dyDescent="0.3">
      <c r="A294" s="20">
        <v>6</v>
      </c>
      <c r="B294" s="20" t="s">
        <v>30</v>
      </c>
      <c r="C294" s="166" t="s">
        <v>890</v>
      </c>
      <c r="D294" s="26"/>
      <c r="E294" s="168">
        <v>5.81</v>
      </c>
      <c r="F294" s="168">
        <f t="shared" si="9"/>
        <v>34.86</v>
      </c>
      <c r="G294" s="26"/>
    </row>
    <row r="295" spans="1:7" x14ac:dyDescent="0.3">
      <c r="A295" s="20">
        <v>6</v>
      </c>
      <c r="B295" s="20" t="s">
        <v>30</v>
      </c>
      <c r="C295" s="166" t="s">
        <v>891</v>
      </c>
      <c r="D295" s="26"/>
      <c r="E295" s="168">
        <v>4.6900000000000004</v>
      </c>
      <c r="F295" s="168">
        <f t="shared" si="9"/>
        <v>28.14</v>
      </c>
      <c r="G295" s="26"/>
    </row>
    <row r="296" spans="1:7" x14ac:dyDescent="0.3">
      <c r="A296" s="20">
        <v>10</v>
      </c>
      <c r="B296" s="20" t="s">
        <v>30</v>
      </c>
      <c r="C296" s="166" t="s">
        <v>109</v>
      </c>
      <c r="D296" s="26"/>
      <c r="E296" s="168">
        <v>50.49</v>
      </c>
      <c r="F296" s="168">
        <f t="shared" si="9"/>
        <v>504.90000000000003</v>
      </c>
      <c r="G296" s="26"/>
    </row>
    <row r="297" spans="1:7" x14ac:dyDescent="0.3">
      <c r="A297" s="20">
        <v>10</v>
      </c>
      <c r="B297" s="20" t="s">
        <v>30</v>
      </c>
      <c r="C297" s="166" t="s">
        <v>899</v>
      </c>
      <c r="D297" s="26" t="s">
        <v>40</v>
      </c>
      <c r="E297" s="168">
        <v>22.21</v>
      </c>
      <c r="F297" s="168">
        <f t="shared" si="9"/>
        <v>222.10000000000002</v>
      </c>
      <c r="G297" s="26"/>
    </row>
    <row r="298" spans="1:7" x14ac:dyDescent="0.3">
      <c r="A298" s="20"/>
      <c r="B298" s="20"/>
      <c r="C298" s="166"/>
      <c r="D298" s="26"/>
      <c r="E298" s="168"/>
      <c r="F298" s="168"/>
      <c r="G298" s="26"/>
    </row>
    <row r="299" spans="1:7" x14ac:dyDescent="0.3">
      <c r="A299" s="207"/>
      <c r="B299" s="207"/>
      <c r="C299" s="334"/>
      <c r="D299" s="33"/>
      <c r="E299" s="221"/>
      <c r="F299" s="221">
        <f t="shared" si="9"/>
        <v>0</v>
      </c>
      <c r="G299" s="33"/>
    </row>
    <row r="300" spans="1:7" ht="15.6" x14ac:dyDescent="0.3">
      <c r="A300" s="174"/>
      <c r="B300" s="175"/>
      <c r="D300" s="35"/>
      <c r="E300" s="222"/>
      <c r="F300" s="222">
        <f>SUM(F282:F299)</f>
        <v>4487.1500000000005</v>
      </c>
      <c r="G300" s="178"/>
    </row>
    <row r="301" spans="1:7" ht="15.6" x14ac:dyDescent="0.3">
      <c r="A301" s="179"/>
      <c r="B301" s="55"/>
      <c r="C301" s="210" t="s">
        <v>18</v>
      </c>
      <c r="D301" s="41"/>
      <c r="E301" s="223"/>
      <c r="F301" s="223">
        <f>F300*0.16</f>
        <v>717.94400000000007</v>
      </c>
      <c r="G301" s="182"/>
    </row>
    <row r="302" spans="1:7" ht="15.6" x14ac:dyDescent="0.3">
      <c r="A302" s="179"/>
      <c r="B302" s="55"/>
      <c r="C302" s="212" t="s">
        <v>19</v>
      </c>
      <c r="D302" s="213"/>
      <c r="E302" s="224"/>
      <c r="F302" s="224">
        <f>F300+F301</f>
        <v>5205.094000000001</v>
      </c>
      <c r="G302" s="187"/>
    </row>
    <row r="303" spans="1:7" x14ac:dyDescent="0.3">
      <c r="A303" s="379" t="s">
        <v>20</v>
      </c>
      <c r="B303" s="380"/>
      <c r="C303" s="190" t="s">
        <v>21</v>
      </c>
      <c r="D303" s="190"/>
      <c r="E303" s="380" t="s">
        <v>22</v>
      </c>
      <c r="F303" s="380"/>
      <c r="G303" s="381"/>
    </row>
    <row r="304" spans="1:7" x14ac:dyDescent="0.3">
      <c r="A304" s="371" t="s">
        <v>423</v>
      </c>
      <c r="B304" s="372"/>
      <c r="C304" s="193" t="s">
        <v>23</v>
      </c>
      <c r="D304" s="193"/>
      <c r="E304" s="372" t="s">
        <v>24</v>
      </c>
      <c r="F304" s="372"/>
      <c r="G304" s="373"/>
    </row>
    <row r="305" spans="1:7" x14ac:dyDescent="0.3">
      <c r="A305" s="55"/>
      <c r="B305" s="55"/>
      <c r="C305" s="55"/>
      <c r="D305" s="55"/>
      <c r="E305" s="55"/>
      <c r="F305" s="55"/>
      <c r="G305" s="55"/>
    </row>
    <row r="307" spans="1:7" ht="21" x14ac:dyDescent="0.4">
      <c r="A307" s="1"/>
      <c r="B307" s="355" t="s">
        <v>0</v>
      </c>
      <c r="C307" s="357"/>
      <c r="D307" s="388" t="s">
        <v>1</v>
      </c>
      <c r="E307" s="389"/>
      <c r="F307" s="389"/>
      <c r="G307" s="390"/>
    </row>
    <row r="308" spans="1:7" ht="21" x14ac:dyDescent="0.4">
      <c r="A308" s="2"/>
      <c r="B308" s="358"/>
      <c r="C308" s="360"/>
      <c r="D308" s="391" t="s">
        <v>2</v>
      </c>
      <c r="E308" s="392"/>
      <c r="F308" s="368" t="s">
        <v>893</v>
      </c>
      <c r="G308" s="393"/>
    </row>
    <row r="309" spans="1:7" ht="21" x14ac:dyDescent="0.4">
      <c r="A309" s="2"/>
      <c r="B309" s="358"/>
      <c r="C309" s="360"/>
      <c r="D309" s="204" t="s">
        <v>419</v>
      </c>
      <c r="E309" s="205"/>
      <c r="F309" s="154">
        <v>13</v>
      </c>
      <c r="G309" s="4"/>
    </row>
    <row r="310" spans="1:7" ht="21" x14ac:dyDescent="0.4">
      <c r="A310" s="5"/>
      <c r="B310" s="361"/>
      <c r="C310" s="363"/>
      <c r="D310" s="407" t="s">
        <v>5</v>
      </c>
      <c r="E310" s="408"/>
      <c r="F310" s="370" t="s">
        <v>896</v>
      </c>
      <c r="G310" s="409"/>
    </row>
    <row r="311" spans="1:7" ht="20.399999999999999" x14ac:dyDescent="0.35">
      <c r="A311" s="8" t="s">
        <v>6</v>
      </c>
      <c r="B311" s="9" t="s">
        <v>663</v>
      </c>
      <c r="C311" s="10"/>
      <c r="D311" s="10"/>
      <c r="E311" s="374"/>
      <c r="F311" s="374"/>
      <c r="G311" s="375"/>
    </row>
    <row r="312" spans="1:7" ht="20.399999999999999" x14ac:dyDescent="0.35">
      <c r="A312" s="8" t="s">
        <v>7</v>
      </c>
      <c r="B312" s="376"/>
      <c r="C312" s="377"/>
      <c r="D312" s="377"/>
      <c r="E312" s="377"/>
      <c r="F312" s="377"/>
      <c r="G312" s="378"/>
    </row>
    <row r="313" spans="1:7" ht="20.399999999999999" x14ac:dyDescent="0.35">
      <c r="A313" s="8" t="s">
        <v>8</v>
      </c>
      <c r="B313" s="376" t="s">
        <v>894</v>
      </c>
      <c r="C313" s="377"/>
      <c r="D313" s="377"/>
      <c r="E313" s="377"/>
      <c r="F313" s="377"/>
      <c r="G313" s="378"/>
    </row>
    <row r="314" spans="1:7" ht="20.399999999999999" x14ac:dyDescent="0.35">
      <c r="A314" s="8" t="s">
        <v>9</v>
      </c>
      <c r="B314" s="376" t="s">
        <v>326</v>
      </c>
      <c r="C314" s="377"/>
      <c r="D314" s="377"/>
      <c r="E314" s="377"/>
      <c r="F314" s="377"/>
      <c r="G314" s="378"/>
    </row>
    <row r="315" spans="1:7" ht="15" x14ac:dyDescent="0.3">
      <c r="A315" s="57" t="s">
        <v>10</v>
      </c>
      <c r="B315" s="57" t="s">
        <v>11</v>
      </c>
      <c r="C315" s="57" t="s">
        <v>12</v>
      </c>
      <c r="D315" s="57" t="s">
        <v>13</v>
      </c>
      <c r="E315" s="57" t="s">
        <v>14</v>
      </c>
      <c r="F315" s="57" t="s">
        <v>15</v>
      </c>
      <c r="G315" s="57" t="s">
        <v>16</v>
      </c>
    </row>
    <row r="316" spans="1:7" ht="17.399999999999999" x14ac:dyDescent="0.3">
      <c r="A316" s="15">
        <v>40</v>
      </c>
      <c r="B316" s="110" t="s">
        <v>100</v>
      </c>
      <c r="C316" s="110" t="s">
        <v>834</v>
      </c>
      <c r="D316" s="111" t="s">
        <v>40</v>
      </c>
      <c r="E316" s="335">
        <v>9.91</v>
      </c>
      <c r="F316" s="336">
        <f>A316*E316</f>
        <v>396.4</v>
      </c>
      <c r="G316" s="114"/>
    </row>
    <row r="317" spans="1:7" ht="17.399999999999999" x14ac:dyDescent="0.3">
      <c r="A317" s="21"/>
      <c r="B317" s="115"/>
      <c r="C317" s="115"/>
      <c r="D317" s="116"/>
      <c r="E317" s="337"/>
      <c r="F317" s="338">
        <f>A317*E317</f>
        <v>0</v>
      </c>
      <c r="G317" s="26"/>
    </row>
    <row r="318" spans="1:7" ht="17.399999999999999" x14ac:dyDescent="0.3">
      <c r="A318" s="21"/>
      <c r="B318" s="115"/>
      <c r="C318" s="115"/>
      <c r="D318" s="116"/>
      <c r="E318" s="337"/>
      <c r="F318" s="338">
        <f t="shared" ref="F318:F323" si="10">+A318*E318</f>
        <v>0</v>
      </c>
      <c r="G318" s="26"/>
    </row>
    <row r="319" spans="1:7" ht="17.399999999999999" x14ac:dyDescent="0.3">
      <c r="A319" s="21"/>
      <c r="B319" s="115"/>
      <c r="C319" s="115"/>
      <c r="D319" s="116"/>
      <c r="E319" s="337"/>
      <c r="F319" s="338">
        <f t="shared" si="10"/>
        <v>0</v>
      </c>
      <c r="G319" s="339"/>
    </row>
    <row r="320" spans="1:7" ht="17.399999999999999" x14ac:dyDescent="0.3">
      <c r="A320" s="27"/>
      <c r="B320" s="115"/>
      <c r="C320" s="115"/>
      <c r="D320" s="116"/>
      <c r="E320" s="337"/>
      <c r="F320" s="338">
        <f t="shared" si="10"/>
        <v>0</v>
      </c>
      <c r="G320" s="339"/>
    </row>
    <row r="321" spans="1:7" ht="17.399999999999999" x14ac:dyDescent="0.3">
      <c r="A321" s="27"/>
      <c r="B321" s="115"/>
      <c r="C321" s="115"/>
      <c r="D321" s="116"/>
      <c r="E321" s="337"/>
      <c r="F321" s="338">
        <f t="shared" si="10"/>
        <v>0</v>
      </c>
      <c r="G321" s="26"/>
    </row>
    <row r="322" spans="1:7" ht="17.399999999999999" x14ac:dyDescent="0.3">
      <c r="A322" s="27"/>
      <c r="B322" s="115"/>
      <c r="C322" s="115"/>
      <c r="D322" s="116"/>
      <c r="E322" s="337"/>
      <c r="F322" s="338">
        <f t="shared" si="10"/>
        <v>0</v>
      </c>
      <c r="G322" s="26"/>
    </row>
    <row r="323" spans="1:7" ht="17.399999999999999" x14ac:dyDescent="0.3">
      <c r="A323" s="28"/>
      <c r="B323" s="120"/>
      <c r="C323" s="120"/>
      <c r="D323" s="121"/>
      <c r="E323" s="340"/>
      <c r="F323" s="338">
        <f t="shared" si="10"/>
        <v>0</v>
      </c>
      <c r="G323" s="33"/>
    </row>
    <row r="324" spans="1:7" ht="17.399999999999999" x14ac:dyDescent="0.3">
      <c r="A324" s="34"/>
      <c r="B324" s="35"/>
      <c r="C324" s="406" t="s">
        <v>17</v>
      </c>
      <c r="D324" s="406"/>
      <c r="E324" s="85"/>
      <c r="F324" s="86">
        <f>SUM(F316:F323)</f>
        <v>396.4</v>
      </c>
      <c r="G324" s="39"/>
    </row>
    <row r="325" spans="1:7" ht="17.399999999999999" x14ac:dyDescent="0.3">
      <c r="A325" s="40"/>
      <c r="B325" s="41"/>
      <c r="C325" s="398" t="s">
        <v>18</v>
      </c>
      <c r="D325" s="398"/>
      <c r="E325" s="88"/>
      <c r="F325" s="89">
        <f>F324*0.16</f>
        <v>63.423999999999999</v>
      </c>
      <c r="G325" s="45"/>
    </row>
    <row r="326" spans="1:7" ht="17.399999999999999" x14ac:dyDescent="0.3">
      <c r="A326" s="40"/>
      <c r="B326" s="41"/>
      <c r="C326" s="399" t="s">
        <v>19</v>
      </c>
      <c r="D326" s="399"/>
      <c r="E326" s="91"/>
      <c r="F326" s="92">
        <f>F324+F325</f>
        <v>459.82399999999996</v>
      </c>
      <c r="G326" s="49"/>
    </row>
    <row r="327" spans="1:7" ht="15.6" x14ac:dyDescent="0.3">
      <c r="A327" s="400" t="s">
        <v>20</v>
      </c>
      <c r="B327" s="401"/>
      <c r="C327" s="51" t="s">
        <v>21</v>
      </c>
      <c r="D327" s="51"/>
      <c r="E327" s="401" t="s">
        <v>22</v>
      </c>
      <c r="F327" s="401"/>
      <c r="G327" s="402"/>
    </row>
    <row r="328" spans="1:7" ht="15.6" x14ac:dyDescent="0.3">
      <c r="A328" s="403" t="s">
        <v>614</v>
      </c>
      <c r="B328" s="404"/>
      <c r="C328" s="53" t="s">
        <v>23</v>
      </c>
      <c r="D328" s="53"/>
      <c r="E328" s="404" t="s">
        <v>653</v>
      </c>
      <c r="F328" s="404"/>
      <c r="G328" s="405"/>
    </row>
    <row r="329" spans="1:7" x14ac:dyDescent="0.3">
      <c r="A329" s="55"/>
      <c r="B329" s="55"/>
      <c r="C329" s="55"/>
      <c r="D329" s="55"/>
      <c r="E329" s="55"/>
      <c r="F329" s="55"/>
      <c r="G329" s="55"/>
    </row>
    <row r="331" spans="1:7" ht="24.6" x14ac:dyDescent="0.4">
      <c r="A331" s="1"/>
      <c r="B331" s="355" t="s">
        <v>0</v>
      </c>
      <c r="C331" s="357"/>
      <c r="D331" s="364" t="s">
        <v>1</v>
      </c>
      <c r="E331" s="365"/>
      <c r="F331" s="365"/>
      <c r="G331" s="366"/>
    </row>
    <row r="332" spans="1:7" ht="21" x14ac:dyDescent="0.4">
      <c r="A332" s="2"/>
      <c r="B332" s="358"/>
      <c r="C332" s="360"/>
      <c r="D332" s="3" t="s">
        <v>2</v>
      </c>
      <c r="E332" s="155"/>
      <c r="F332" s="154" t="s">
        <v>901</v>
      </c>
      <c r="G332" s="4"/>
    </row>
    <row r="333" spans="1:7" ht="21" x14ac:dyDescent="0.4">
      <c r="A333" s="2"/>
      <c r="B333" s="358"/>
      <c r="C333" s="360"/>
      <c r="D333" s="3" t="s">
        <v>4</v>
      </c>
      <c r="E333" s="154"/>
      <c r="F333" s="195">
        <v>13</v>
      </c>
      <c r="G333" s="4"/>
    </row>
    <row r="334" spans="1:7" ht="30" x14ac:dyDescent="0.4">
      <c r="A334" s="5"/>
      <c r="B334" s="361"/>
      <c r="C334" s="363"/>
      <c r="D334" s="6" t="s">
        <v>5</v>
      </c>
      <c r="E334" s="219"/>
      <c r="F334" s="218" t="s">
        <v>902</v>
      </c>
      <c r="G334" s="7"/>
    </row>
    <row r="335" spans="1:7" ht="20.399999999999999" x14ac:dyDescent="0.35">
      <c r="A335" s="8" t="s">
        <v>6</v>
      </c>
      <c r="B335" s="9" t="s">
        <v>653</v>
      </c>
      <c r="C335" s="10"/>
      <c r="D335" s="10"/>
      <c r="E335" s="10"/>
      <c r="F335" s="10"/>
      <c r="G335" s="11"/>
    </row>
    <row r="336" spans="1:7" ht="20.399999999999999" x14ac:dyDescent="0.35">
      <c r="A336" s="8" t="s">
        <v>7</v>
      </c>
      <c r="B336" s="12" t="s">
        <v>627</v>
      </c>
      <c r="C336" s="13"/>
      <c r="D336" s="13"/>
      <c r="E336" s="13"/>
      <c r="F336" s="13"/>
      <c r="G336" s="14"/>
    </row>
    <row r="337" spans="1:7" ht="20.399999999999999" x14ac:dyDescent="0.35">
      <c r="A337" s="8" t="s">
        <v>8</v>
      </c>
      <c r="B337" s="12" t="s">
        <v>325</v>
      </c>
      <c r="C337" s="13"/>
      <c r="D337" s="13"/>
      <c r="E337" s="13"/>
      <c r="F337" s="13"/>
      <c r="G337" s="14"/>
    </row>
    <row r="338" spans="1:7" ht="20.399999999999999" x14ac:dyDescent="0.35">
      <c r="A338" s="8" t="s">
        <v>9</v>
      </c>
      <c r="B338" s="12" t="s">
        <v>363</v>
      </c>
      <c r="C338" s="13"/>
      <c r="D338" s="13"/>
      <c r="E338" s="13"/>
      <c r="F338" s="13"/>
      <c r="G338" s="14"/>
    </row>
    <row r="339" spans="1:7" ht="15.6" x14ac:dyDescent="0.3">
      <c r="A339" s="108" t="s">
        <v>10</v>
      </c>
      <c r="B339" s="108" t="s">
        <v>11</v>
      </c>
      <c r="C339" s="108" t="s">
        <v>12</v>
      </c>
      <c r="D339" s="109" t="s">
        <v>13</v>
      </c>
      <c r="E339" s="108" t="s">
        <v>14</v>
      </c>
      <c r="F339" s="108" t="s">
        <v>15</v>
      </c>
      <c r="G339" s="108" t="s">
        <v>16</v>
      </c>
    </row>
    <row r="340" spans="1:7" ht="15.6" x14ac:dyDescent="0.3">
      <c r="A340" s="15">
        <v>10</v>
      </c>
      <c r="B340" s="16" t="s">
        <v>30</v>
      </c>
      <c r="C340" s="16" t="s">
        <v>364</v>
      </c>
      <c r="D340" s="17"/>
      <c r="E340" s="18">
        <v>13.57</v>
      </c>
      <c r="F340" s="18">
        <f t="shared" ref="F340:F351" si="11">A340*E340</f>
        <v>135.69999999999999</v>
      </c>
      <c r="G340" s="20"/>
    </row>
    <row r="341" spans="1:7" ht="15.6" x14ac:dyDescent="0.3">
      <c r="A341" s="27">
        <v>10</v>
      </c>
      <c r="B341" s="22" t="s">
        <v>30</v>
      </c>
      <c r="C341" s="22" t="s">
        <v>365</v>
      </c>
      <c r="D341" s="23"/>
      <c r="E341" s="24">
        <v>6.99</v>
      </c>
      <c r="F341" s="24">
        <f t="shared" si="11"/>
        <v>69.900000000000006</v>
      </c>
      <c r="G341" s="20"/>
    </row>
    <row r="342" spans="1:7" ht="15.6" x14ac:dyDescent="0.3">
      <c r="A342" s="21">
        <v>6</v>
      </c>
      <c r="B342" s="22" t="s">
        <v>30</v>
      </c>
      <c r="C342" s="22" t="s">
        <v>629</v>
      </c>
      <c r="D342" s="23"/>
      <c r="E342" s="24">
        <v>74.87</v>
      </c>
      <c r="F342" s="24">
        <f t="shared" si="11"/>
        <v>449.22</v>
      </c>
      <c r="G342" s="20"/>
    </row>
    <row r="343" spans="1:7" ht="15.6" x14ac:dyDescent="0.3">
      <c r="A343" s="21">
        <v>2</v>
      </c>
      <c r="B343" s="22" t="s">
        <v>589</v>
      </c>
      <c r="C343" s="22" t="s">
        <v>593</v>
      </c>
      <c r="D343" s="23"/>
      <c r="E343" s="24">
        <v>1735.62</v>
      </c>
      <c r="F343" s="24">
        <f t="shared" si="11"/>
        <v>3471.24</v>
      </c>
      <c r="G343" s="26"/>
    </row>
    <row r="344" spans="1:7" ht="15.6" x14ac:dyDescent="0.3">
      <c r="A344" s="61">
        <v>2</v>
      </c>
      <c r="B344" s="341"/>
      <c r="C344" s="341"/>
      <c r="D344" s="23"/>
      <c r="E344" s="24"/>
      <c r="F344" s="24">
        <f t="shared" si="11"/>
        <v>0</v>
      </c>
      <c r="G344" s="26"/>
    </row>
    <row r="345" spans="1:7" ht="15.6" x14ac:dyDescent="0.3">
      <c r="A345" s="27">
        <v>5</v>
      </c>
      <c r="B345" s="22" t="s">
        <v>666</v>
      </c>
      <c r="C345" s="22" t="s">
        <v>667</v>
      </c>
      <c r="D345" s="23"/>
      <c r="E345" s="24">
        <v>51.21</v>
      </c>
      <c r="F345" s="24">
        <f t="shared" si="11"/>
        <v>256.05</v>
      </c>
      <c r="G345" s="26"/>
    </row>
    <row r="346" spans="1:7" ht="15.6" x14ac:dyDescent="0.3">
      <c r="A346" s="27">
        <v>5</v>
      </c>
      <c r="B346" s="22" t="s">
        <v>30</v>
      </c>
      <c r="C346" s="22" t="s">
        <v>537</v>
      </c>
      <c r="D346" s="23"/>
      <c r="E346" s="24">
        <v>23.27</v>
      </c>
      <c r="F346" s="24">
        <f t="shared" si="11"/>
        <v>116.35</v>
      </c>
      <c r="G346" s="26"/>
    </row>
    <row r="347" spans="1:7" ht="15.6" x14ac:dyDescent="0.3">
      <c r="A347" s="27"/>
      <c r="B347" s="22"/>
      <c r="C347" s="22"/>
      <c r="D347" s="23"/>
      <c r="E347" s="24"/>
      <c r="F347" s="24">
        <f t="shared" si="11"/>
        <v>0</v>
      </c>
      <c r="G347" s="26"/>
    </row>
    <row r="348" spans="1:7" ht="15.6" x14ac:dyDescent="0.3">
      <c r="A348" s="27">
        <v>8</v>
      </c>
      <c r="B348" s="22" t="s">
        <v>30</v>
      </c>
      <c r="C348" s="22" t="s">
        <v>664</v>
      </c>
      <c r="D348" s="23"/>
      <c r="E348" s="24">
        <v>64.400000000000006</v>
      </c>
      <c r="F348" s="24">
        <f t="shared" si="11"/>
        <v>515.20000000000005</v>
      </c>
      <c r="G348" s="26"/>
    </row>
    <row r="349" spans="1:7" ht="15.6" x14ac:dyDescent="0.3">
      <c r="A349" s="27">
        <v>10</v>
      </c>
      <c r="B349" s="22" t="s">
        <v>30</v>
      </c>
      <c r="C349" s="22" t="s">
        <v>665</v>
      </c>
      <c r="D349" s="23"/>
      <c r="E349" s="24">
        <v>27.93</v>
      </c>
      <c r="F349" s="24">
        <f t="shared" si="11"/>
        <v>279.3</v>
      </c>
      <c r="G349" s="26"/>
    </row>
    <row r="350" spans="1:7" ht="15.6" x14ac:dyDescent="0.3">
      <c r="A350" s="27"/>
      <c r="B350" s="22"/>
      <c r="C350" s="22"/>
      <c r="D350" s="23"/>
      <c r="E350" s="24"/>
      <c r="F350" s="24">
        <f t="shared" si="11"/>
        <v>0</v>
      </c>
      <c r="G350" s="26"/>
    </row>
    <row r="351" spans="1:7" ht="15.6" x14ac:dyDescent="0.3">
      <c r="A351" s="28"/>
      <c r="B351" s="29"/>
      <c r="C351" s="29"/>
      <c r="D351" s="30"/>
      <c r="E351" s="31"/>
      <c r="F351" s="32">
        <f t="shared" si="11"/>
        <v>0</v>
      </c>
      <c r="G351" s="33"/>
    </row>
    <row r="352" spans="1:7" ht="17.399999999999999" x14ac:dyDescent="0.3">
      <c r="A352" s="34"/>
      <c r="B352" s="35"/>
      <c r="C352" s="36" t="s">
        <v>17</v>
      </c>
      <c r="D352" s="36"/>
      <c r="E352" s="37"/>
      <c r="F352" s="149">
        <f>SUM(F340:F350)</f>
        <v>5292.96</v>
      </c>
      <c r="G352" s="39"/>
    </row>
    <row r="353" spans="1:7" ht="17.399999999999999" x14ac:dyDescent="0.3">
      <c r="A353" s="40"/>
      <c r="B353" s="41"/>
      <c r="C353" s="42" t="s">
        <v>18</v>
      </c>
      <c r="D353" s="42"/>
      <c r="E353" s="43"/>
      <c r="F353" s="150">
        <f>F352*0.16</f>
        <v>846.87360000000001</v>
      </c>
      <c r="G353" s="45"/>
    </row>
    <row r="354" spans="1:7" ht="17.399999999999999" x14ac:dyDescent="0.3">
      <c r="A354" s="40"/>
      <c r="B354" s="41"/>
      <c r="C354" s="46" t="s">
        <v>19</v>
      </c>
      <c r="D354" s="46"/>
      <c r="E354" s="47"/>
      <c r="F354" s="151">
        <f>F352+F353</f>
        <v>6139.8335999999999</v>
      </c>
      <c r="G354" s="49"/>
    </row>
    <row r="355" spans="1:7" ht="15.6" x14ac:dyDescent="0.3">
      <c r="A355" s="50" t="s">
        <v>20</v>
      </c>
      <c r="B355" s="51"/>
      <c r="C355" s="51" t="s">
        <v>21</v>
      </c>
      <c r="D355" s="51"/>
      <c r="E355" s="51" t="s">
        <v>22</v>
      </c>
      <c r="F355" s="51"/>
      <c r="G355" s="52"/>
    </row>
    <row r="356" spans="1:7" ht="15.6" x14ac:dyDescent="0.3">
      <c r="A356" s="63" t="s">
        <v>614</v>
      </c>
      <c r="B356" s="53"/>
      <c r="C356" s="53" t="s">
        <v>23</v>
      </c>
      <c r="D356" s="53"/>
      <c r="E356" s="53" t="s">
        <v>660</v>
      </c>
      <c r="F356" s="53"/>
      <c r="G356" s="54"/>
    </row>
    <row r="357" spans="1:7" x14ac:dyDescent="0.3">
      <c r="A357" s="55"/>
      <c r="B357" s="55"/>
      <c r="C357" s="55"/>
      <c r="D357" s="55"/>
      <c r="E357" s="55"/>
      <c r="F357" s="55"/>
      <c r="G357" s="55"/>
    </row>
    <row r="358" spans="1:7" ht="24.6" x14ac:dyDescent="0.3">
      <c r="A358" s="355" t="s">
        <v>0</v>
      </c>
      <c r="B358" s="356"/>
      <c r="C358" s="357"/>
      <c r="D358" s="364" t="s">
        <v>1</v>
      </c>
      <c r="E358" s="365"/>
      <c r="F358" s="365"/>
      <c r="G358" s="366"/>
    </row>
    <row r="359" spans="1:7" ht="21" x14ac:dyDescent="0.4">
      <c r="A359" s="358"/>
      <c r="B359" s="359"/>
      <c r="C359" s="360"/>
      <c r="D359" s="3" t="s">
        <v>2</v>
      </c>
      <c r="E359" s="367" t="s">
        <v>903</v>
      </c>
      <c r="F359" s="368"/>
      <c r="G359" s="4"/>
    </row>
    <row r="360" spans="1:7" ht="21" x14ac:dyDescent="0.4">
      <c r="A360" s="358"/>
      <c r="B360" s="359"/>
      <c r="C360" s="360"/>
      <c r="D360" s="3" t="s">
        <v>4</v>
      </c>
      <c r="E360" s="369">
        <v>10</v>
      </c>
      <c r="F360" s="368"/>
      <c r="G360" s="4"/>
    </row>
    <row r="361" spans="1:7" ht="30" x14ac:dyDescent="0.3">
      <c r="A361" s="361"/>
      <c r="B361" s="362"/>
      <c r="C361" s="363"/>
      <c r="D361" s="6" t="s">
        <v>5</v>
      </c>
      <c r="E361" s="370" t="s">
        <v>904</v>
      </c>
      <c r="F361" s="370"/>
      <c r="G361" s="7"/>
    </row>
    <row r="362" spans="1:7" ht="20.399999999999999" x14ac:dyDescent="0.35">
      <c r="A362" s="8" t="s">
        <v>6</v>
      </c>
      <c r="B362" s="9" t="s">
        <v>653</v>
      </c>
      <c r="C362" s="10"/>
      <c r="D362" s="10"/>
      <c r="E362" s="346"/>
      <c r="F362" s="347"/>
      <c r="G362" s="348"/>
    </row>
    <row r="363" spans="1:7" ht="20.399999999999999" x14ac:dyDescent="0.35">
      <c r="A363" s="8" t="s">
        <v>7</v>
      </c>
      <c r="B363" s="12"/>
      <c r="C363" s="13"/>
      <c r="D363" s="13"/>
      <c r="E363" s="349"/>
      <c r="F363" s="350"/>
      <c r="G363" s="351"/>
    </row>
    <row r="364" spans="1:7" ht="20.399999999999999" x14ac:dyDescent="0.35">
      <c r="A364" s="8" t="s">
        <v>8</v>
      </c>
      <c r="B364" s="12" t="s">
        <v>29</v>
      </c>
      <c r="C364" s="13"/>
      <c r="D364" s="13"/>
      <c r="E364" s="352"/>
      <c r="F364" s="353"/>
      <c r="G364" s="354"/>
    </row>
    <row r="365" spans="1:7" ht="20.399999999999999" x14ac:dyDescent="0.35">
      <c r="A365" s="8" t="s">
        <v>9</v>
      </c>
      <c r="B365" s="12" t="s">
        <v>91</v>
      </c>
      <c r="C365" s="13"/>
      <c r="D365" s="13"/>
      <c r="E365" s="13"/>
      <c r="F365" s="13"/>
      <c r="G365" s="14"/>
    </row>
    <row r="366" spans="1:7" ht="15" x14ac:dyDescent="0.3">
      <c r="A366" s="57" t="s">
        <v>10</v>
      </c>
      <c r="B366" s="57" t="s">
        <v>11</v>
      </c>
      <c r="C366" s="57" t="s">
        <v>12</v>
      </c>
      <c r="D366" s="57" t="s">
        <v>13</v>
      </c>
      <c r="E366" s="57" t="s">
        <v>14</v>
      </c>
      <c r="F366" s="57" t="s">
        <v>15</v>
      </c>
      <c r="G366" s="57" t="s">
        <v>16</v>
      </c>
    </row>
    <row r="367" spans="1:7" ht="31.2" x14ac:dyDescent="0.3">
      <c r="A367" s="15">
        <v>10</v>
      </c>
      <c r="B367" s="16" t="s">
        <v>30</v>
      </c>
      <c r="C367" s="16" t="s">
        <v>470</v>
      </c>
      <c r="D367" s="123">
        <v>828364</v>
      </c>
      <c r="E367" s="18">
        <v>58.62</v>
      </c>
      <c r="F367" s="18">
        <f>A367*E367</f>
        <v>586.19999999999993</v>
      </c>
      <c r="G367" s="20"/>
    </row>
    <row r="368" spans="1:7" ht="15.6" x14ac:dyDescent="0.3">
      <c r="A368" s="21">
        <v>2</v>
      </c>
      <c r="B368" s="22" t="s">
        <v>92</v>
      </c>
      <c r="C368" s="22" t="s">
        <v>94</v>
      </c>
      <c r="D368" s="58">
        <v>420860</v>
      </c>
      <c r="E368" s="24">
        <v>303.52</v>
      </c>
      <c r="F368" s="24">
        <f t="shared" ref="F368:F381" si="12">A368*E368</f>
        <v>607.04</v>
      </c>
      <c r="G368" s="20"/>
    </row>
    <row r="369" spans="1:7" ht="15.6" x14ac:dyDescent="0.3">
      <c r="A369" s="21">
        <v>15</v>
      </c>
      <c r="B369" s="22" t="s">
        <v>30</v>
      </c>
      <c r="C369" s="22" t="s">
        <v>95</v>
      </c>
      <c r="D369" s="58">
        <v>267550</v>
      </c>
      <c r="E369" s="24">
        <v>13.1</v>
      </c>
      <c r="F369" s="24">
        <f t="shared" si="12"/>
        <v>196.5</v>
      </c>
      <c r="G369" s="20"/>
    </row>
    <row r="370" spans="1:7" ht="31.2" x14ac:dyDescent="0.3">
      <c r="A370" s="21">
        <v>3</v>
      </c>
      <c r="B370" s="59" t="s">
        <v>30</v>
      </c>
      <c r="C370" s="59" t="s">
        <v>188</v>
      </c>
      <c r="D370" s="58">
        <v>436882</v>
      </c>
      <c r="E370" s="24">
        <v>39.299999999999997</v>
      </c>
      <c r="F370" s="24">
        <f t="shared" si="12"/>
        <v>117.89999999999999</v>
      </c>
      <c r="G370" s="26"/>
    </row>
    <row r="371" spans="1:7" ht="15.6" x14ac:dyDescent="0.3">
      <c r="A371" s="21"/>
      <c r="B371" s="59"/>
      <c r="C371" s="59"/>
      <c r="D371" s="58"/>
      <c r="E371" s="24"/>
      <c r="F371" s="24">
        <f t="shared" si="12"/>
        <v>0</v>
      </c>
      <c r="G371" s="26"/>
    </row>
    <row r="372" spans="1:7" ht="15.6" x14ac:dyDescent="0.3">
      <c r="A372" s="21"/>
      <c r="B372" s="59"/>
      <c r="C372" s="59"/>
      <c r="D372" s="58"/>
      <c r="E372" s="24"/>
      <c r="F372" s="24">
        <f t="shared" si="12"/>
        <v>0</v>
      </c>
      <c r="G372" s="26"/>
    </row>
    <row r="373" spans="1:7" ht="15.6" x14ac:dyDescent="0.3">
      <c r="A373" s="21"/>
      <c r="B373" s="59"/>
      <c r="C373" s="59"/>
      <c r="D373" s="58"/>
      <c r="E373" s="24"/>
      <c r="F373" s="24">
        <f t="shared" si="12"/>
        <v>0</v>
      </c>
      <c r="G373" s="26"/>
    </row>
    <row r="374" spans="1:7" ht="15.6" x14ac:dyDescent="0.3">
      <c r="A374" s="27"/>
      <c r="B374" s="59"/>
      <c r="C374" s="59"/>
      <c r="D374" s="58"/>
      <c r="E374" s="24"/>
      <c r="F374" s="24">
        <f t="shared" si="12"/>
        <v>0</v>
      </c>
      <c r="G374" s="26"/>
    </row>
    <row r="375" spans="1:7" ht="15.6" x14ac:dyDescent="0.3">
      <c r="A375" s="27"/>
      <c r="B375" s="59"/>
      <c r="C375" s="59"/>
      <c r="D375" s="65"/>
      <c r="E375" s="24"/>
      <c r="F375" s="24">
        <f t="shared" si="12"/>
        <v>0</v>
      </c>
      <c r="G375" s="26"/>
    </row>
    <row r="376" spans="1:7" ht="15.6" x14ac:dyDescent="0.3">
      <c r="A376" s="27"/>
      <c r="B376" s="22"/>
      <c r="C376" s="22"/>
      <c r="D376" s="23"/>
      <c r="E376" s="24"/>
      <c r="F376" s="24">
        <f t="shared" si="12"/>
        <v>0</v>
      </c>
      <c r="G376" s="26"/>
    </row>
    <row r="377" spans="1:7" ht="15.6" x14ac:dyDescent="0.3">
      <c r="A377" s="27"/>
      <c r="B377" s="22"/>
      <c r="C377" s="22"/>
      <c r="D377" s="23"/>
      <c r="E377" s="24"/>
      <c r="F377" s="24">
        <f t="shared" si="12"/>
        <v>0</v>
      </c>
      <c r="G377" s="26"/>
    </row>
    <row r="378" spans="1:7" ht="15.6" x14ac:dyDescent="0.3">
      <c r="A378" s="27"/>
      <c r="B378" s="22"/>
      <c r="C378" s="22"/>
      <c r="D378" s="23"/>
      <c r="E378" s="24"/>
      <c r="F378" s="24">
        <f t="shared" si="12"/>
        <v>0</v>
      </c>
      <c r="G378" s="26"/>
    </row>
    <row r="379" spans="1:7" ht="15.6" x14ac:dyDescent="0.3">
      <c r="A379" s="27"/>
      <c r="B379" s="22"/>
      <c r="C379" s="22"/>
      <c r="D379" s="23"/>
      <c r="E379" s="24"/>
      <c r="F379" s="24">
        <f t="shared" si="12"/>
        <v>0</v>
      </c>
      <c r="G379" s="26"/>
    </row>
    <row r="380" spans="1:7" ht="15.6" x14ac:dyDescent="0.3">
      <c r="A380" s="27"/>
      <c r="B380" s="22"/>
      <c r="C380" s="22"/>
      <c r="D380" s="23"/>
      <c r="E380" s="24"/>
      <c r="F380" s="24">
        <f t="shared" si="12"/>
        <v>0</v>
      </c>
      <c r="G380" s="26"/>
    </row>
    <row r="381" spans="1:7" ht="15.6" x14ac:dyDescent="0.3">
      <c r="A381" s="28"/>
      <c r="B381" s="29"/>
      <c r="C381" s="29"/>
      <c r="D381" s="30"/>
      <c r="E381" s="31"/>
      <c r="F381" s="31">
        <f t="shared" si="12"/>
        <v>0</v>
      </c>
      <c r="G381" s="33"/>
    </row>
    <row r="382" spans="1:7" ht="17.399999999999999" x14ac:dyDescent="0.3">
      <c r="A382" s="34"/>
      <c r="B382" s="35"/>
      <c r="C382" s="36" t="s">
        <v>17</v>
      </c>
      <c r="D382" s="36"/>
      <c r="E382" s="37"/>
      <c r="F382" s="38">
        <f>SUM(F367:F380)</f>
        <v>1507.6399999999999</v>
      </c>
      <c r="G382" s="39"/>
    </row>
    <row r="383" spans="1:7" ht="17.399999999999999" x14ac:dyDescent="0.3">
      <c r="A383" s="40"/>
      <c r="B383" s="41"/>
      <c r="C383" s="42" t="s">
        <v>18</v>
      </c>
      <c r="D383" s="42"/>
      <c r="E383" s="43"/>
      <c r="F383" s="44">
        <f>F382*0.16</f>
        <v>241.22239999999999</v>
      </c>
      <c r="G383" s="45"/>
    </row>
    <row r="384" spans="1:7" ht="17.399999999999999" x14ac:dyDescent="0.3">
      <c r="A384" s="40"/>
      <c r="B384" s="41"/>
      <c r="C384" s="46" t="s">
        <v>19</v>
      </c>
      <c r="D384" s="46"/>
      <c r="E384" s="47"/>
      <c r="F384" s="48">
        <f>F382+F383</f>
        <v>1748.8624</v>
      </c>
      <c r="G384" s="49"/>
    </row>
    <row r="385" spans="1:7" ht="15.6" x14ac:dyDescent="0.3">
      <c r="A385" s="50" t="s">
        <v>20</v>
      </c>
      <c r="B385" s="51"/>
      <c r="C385" s="51" t="s">
        <v>21</v>
      </c>
      <c r="D385" s="51"/>
      <c r="E385" s="51" t="s">
        <v>22</v>
      </c>
      <c r="F385" s="51"/>
      <c r="G385" s="52"/>
    </row>
    <row r="386" spans="1:7" ht="15.6" x14ac:dyDescent="0.3">
      <c r="A386" s="63" t="s">
        <v>614</v>
      </c>
      <c r="B386" s="53"/>
      <c r="C386" s="53" t="s">
        <v>23</v>
      </c>
      <c r="D386" s="53"/>
      <c r="E386" s="53" t="s">
        <v>653</v>
      </c>
      <c r="F386" s="53"/>
      <c r="G386" s="54"/>
    </row>
  </sheetData>
  <mergeCells count="141">
    <mergeCell ref="E362:G364"/>
    <mergeCell ref="E219:G219"/>
    <mergeCell ref="B220:G220"/>
    <mergeCell ref="B221:G221"/>
    <mergeCell ref="B222:G222"/>
    <mergeCell ref="C235:D235"/>
    <mergeCell ref="C236:D236"/>
    <mergeCell ref="A304:B304"/>
    <mergeCell ref="E304:G304"/>
    <mergeCell ref="E277:G277"/>
    <mergeCell ref="B278:G278"/>
    <mergeCell ref="B279:G279"/>
    <mergeCell ref="B280:G280"/>
    <mergeCell ref="A303:B303"/>
    <mergeCell ref="E303:G303"/>
    <mergeCell ref="B273:C276"/>
    <mergeCell ref="D273:G273"/>
    <mergeCell ref="C237:D237"/>
    <mergeCell ref="A238:B238"/>
    <mergeCell ref="E238:G238"/>
    <mergeCell ref="A239:B239"/>
    <mergeCell ref="E239:G239"/>
    <mergeCell ref="B331:C334"/>
    <mergeCell ref="D331:G331"/>
    <mergeCell ref="A358:C361"/>
    <mergeCell ref="D358:G358"/>
    <mergeCell ref="E359:F359"/>
    <mergeCell ref="E360:F360"/>
    <mergeCell ref="E361:F361"/>
    <mergeCell ref="C177:D177"/>
    <mergeCell ref="C178:D178"/>
    <mergeCell ref="A179:B179"/>
    <mergeCell ref="E179:G179"/>
    <mergeCell ref="A180:B180"/>
    <mergeCell ref="E180:G180"/>
    <mergeCell ref="B190:G190"/>
    <mergeCell ref="B215:C218"/>
    <mergeCell ref="D215:G215"/>
    <mergeCell ref="D216:E216"/>
    <mergeCell ref="F216:G216"/>
    <mergeCell ref="D218:E218"/>
    <mergeCell ref="F218:G218"/>
    <mergeCell ref="B307:C310"/>
    <mergeCell ref="D307:G307"/>
    <mergeCell ref="D308:E308"/>
    <mergeCell ref="F308:G308"/>
    <mergeCell ref="D310:E310"/>
    <mergeCell ref="F310:G310"/>
    <mergeCell ref="E157:G157"/>
    <mergeCell ref="B158:G158"/>
    <mergeCell ref="B159:G159"/>
    <mergeCell ref="B160:G160"/>
    <mergeCell ref="C176:D176"/>
    <mergeCell ref="B153:C156"/>
    <mergeCell ref="D153:G153"/>
    <mergeCell ref="D154:E154"/>
    <mergeCell ref="F154:G154"/>
    <mergeCell ref="D156:E156"/>
    <mergeCell ref="F156:G156"/>
    <mergeCell ref="C147:D147"/>
    <mergeCell ref="C148:D148"/>
    <mergeCell ref="A149:B149"/>
    <mergeCell ref="E149:G149"/>
    <mergeCell ref="A150:B150"/>
    <mergeCell ref="E150:G150"/>
    <mergeCell ref="E125:G125"/>
    <mergeCell ref="B126:G126"/>
    <mergeCell ref="B127:G127"/>
    <mergeCell ref="B128:G128"/>
    <mergeCell ref="C146:D146"/>
    <mergeCell ref="D96:E96"/>
    <mergeCell ref="F96:G96"/>
    <mergeCell ref="B121:C124"/>
    <mergeCell ref="D121:G121"/>
    <mergeCell ref="D122:E122"/>
    <mergeCell ref="F122:G122"/>
    <mergeCell ref="D124:E124"/>
    <mergeCell ref="F124:G124"/>
    <mergeCell ref="C115:D115"/>
    <mergeCell ref="C116:D116"/>
    <mergeCell ref="A117:B117"/>
    <mergeCell ref="E117:G117"/>
    <mergeCell ref="A118:B118"/>
    <mergeCell ref="E118:G118"/>
    <mergeCell ref="C31:D31"/>
    <mergeCell ref="B3:C6"/>
    <mergeCell ref="D3:G3"/>
    <mergeCell ref="D4:E4"/>
    <mergeCell ref="F4:G4"/>
    <mergeCell ref="D5:E5"/>
    <mergeCell ref="D6:E6"/>
    <mergeCell ref="F6:G6"/>
    <mergeCell ref="E7:G7"/>
    <mergeCell ref="B8:G8"/>
    <mergeCell ref="B9:G9"/>
    <mergeCell ref="B10:G10"/>
    <mergeCell ref="C30:D30"/>
    <mergeCell ref="C32:D32"/>
    <mergeCell ref="A33:B33"/>
    <mergeCell ref="E33:G33"/>
    <mergeCell ref="A34:B34"/>
    <mergeCell ref="E34:G34"/>
    <mergeCell ref="A184:C187"/>
    <mergeCell ref="D184:G184"/>
    <mergeCell ref="E185:F185"/>
    <mergeCell ref="E186:F186"/>
    <mergeCell ref="E187:F187"/>
    <mergeCell ref="E97:G97"/>
    <mergeCell ref="B98:G98"/>
    <mergeCell ref="B99:G99"/>
    <mergeCell ref="B100:G100"/>
    <mergeCell ref="C114:D114"/>
    <mergeCell ref="B37:C40"/>
    <mergeCell ref="D37:G37"/>
    <mergeCell ref="B65:C68"/>
    <mergeCell ref="D65:G65"/>
    <mergeCell ref="B93:C96"/>
    <mergeCell ref="D93:G93"/>
    <mergeCell ref="D94:E94"/>
    <mergeCell ref="F94:G94"/>
    <mergeCell ref="D95:E95"/>
    <mergeCell ref="A242:C245"/>
    <mergeCell ref="D242:G242"/>
    <mergeCell ref="E243:F243"/>
    <mergeCell ref="E244:F244"/>
    <mergeCell ref="E245:F245"/>
    <mergeCell ref="D274:E274"/>
    <mergeCell ref="F274:G274"/>
    <mergeCell ref="D276:E276"/>
    <mergeCell ref="F276:G276"/>
    <mergeCell ref="A328:B328"/>
    <mergeCell ref="E328:G328"/>
    <mergeCell ref="E311:G311"/>
    <mergeCell ref="B312:G312"/>
    <mergeCell ref="B313:G313"/>
    <mergeCell ref="B314:G314"/>
    <mergeCell ref="C324:D324"/>
    <mergeCell ref="C325:D325"/>
    <mergeCell ref="C326:D326"/>
    <mergeCell ref="A327:B327"/>
    <mergeCell ref="E327:G327"/>
  </mergeCells>
  <dataValidations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A33 A17:A18 A61 A89 A117 A149 A167:A168 A179 A211 A238 A269 A303 A286:A287 A327 A355 A385" xr:uid="{4CDB79DD-0985-49BF-9F18-19FEE6F70357}">
      <formula1>0</formula1>
      <formula2>256</formula2>
    </dataValidation>
  </dataValidation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C0D2F-3740-4123-8210-1556669F21AD}">
  <sheetPr>
    <pageSetUpPr fitToPage="1"/>
  </sheetPr>
  <dimension ref="A2:J310"/>
  <sheetViews>
    <sheetView topLeftCell="A289" workbookViewId="0">
      <selection activeCell="K200" sqref="K200"/>
    </sheetView>
  </sheetViews>
  <sheetFormatPr baseColWidth="10" defaultRowHeight="14.4" x14ac:dyDescent="0.3"/>
  <cols>
    <col min="1" max="1" width="24.33203125" customWidth="1"/>
    <col min="2" max="2" width="18.88671875" customWidth="1"/>
    <col min="3" max="3" width="38.21875" customWidth="1"/>
    <col min="4" max="4" width="28.88671875" customWidth="1"/>
    <col min="6" max="6" width="19.109375" customWidth="1"/>
    <col min="7" max="7" width="22.6640625" customWidth="1"/>
    <col min="8" max="8" width="13.88671875" customWidth="1"/>
  </cols>
  <sheetData>
    <row r="2" spans="1:8" ht="21" x14ac:dyDescent="0.4">
      <c r="A2" s="1"/>
      <c r="B2" s="382" t="s">
        <v>0</v>
      </c>
      <c r="C2" s="383"/>
      <c r="D2" s="388" t="s">
        <v>1</v>
      </c>
      <c r="E2" s="389"/>
      <c r="F2" s="389"/>
      <c r="G2" s="390"/>
      <c r="H2" s="315"/>
    </row>
    <row r="3" spans="1:8" ht="21" x14ac:dyDescent="0.4">
      <c r="A3" s="2"/>
      <c r="B3" s="384"/>
      <c r="C3" s="385"/>
      <c r="D3" s="391" t="s">
        <v>2</v>
      </c>
      <c r="E3" s="392"/>
      <c r="F3" s="368" t="s">
        <v>712</v>
      </c>
      <c r="G3" s="393"/>
      <c r="H3" s="154"/>
    </row>
    <row r="4" spans="1:8" ht="21" x14ac:dyDescent="0.4">
      <c r="A4" s="2"/>
      <c r="B4" s="384"/>
      <c r="C4" s="385"/>
      <c r="D4" s="424" t="s">
        <v>419</v>
      </c>
      <c r="E4" s="368"/>
      <c r="F4" s="195">
        <v>12</v>
      </c>
      <c r="G4" s="4"/>
      <c r="H4" s="154"/>
    </row>
    <row r="5" spans="1:8" ht="39.6" customHeight="1" x14ac:dyDescent="0.4">
      <c r="A5" s="5"/>
      <c r="B5" s="386"/>
      <c r="C5" s="387"/>
      <c r="D5" s="407" t="s">
        <v>5</v>
      </c>
      <c r="E5" s="408"/>
      <c r="F5" s="370" t="s">
        <v>710</v>
      </c>
      <c r="G5" s="409"/>
      <c r="H5" s="316"/>
    </row>
    <row r="6" spans="1:8" ht="20.399999999999999" x14ac:dyDescent="0.35">
      <c r="A6" s="8" t="s">
        <v>6</v>
      </c>
      <c r="B6" s="9" t="s">
        <v>653</v>
      </c>
      <c r="C6" s="10"/>
      <c r="D6" s="10"/>
      <c r="E6" s="374"/>
      <c r="F6" s="374"/>
      <c r="G6" s="375"/>
      <c r="H6" s="317"/>
    </row>
    <row r="7" spans="1:8" ht="20.399999999999999" x14ac:dyDescent="0.35">
      <c r="A7" s="8" t="s">
        <v>7</v>
      </c>
      <c r="B7" s="376" t="s">
        <v>692</v>
      </c>
      <c r="C7" s="377"/>
      <c r="D7" s="377"/>
      <c r="E7" s="377"/>
      <c r="F7" s="377"/>
      <c r="G7" s="378"/>
      <c r="H7" s="318"/>
    </row>
    <row r="8" spans="1:8" ht="20.399999999999999" x14ac:dyDescent="0.35">
      <c r="A8" s="8" t="s">
        <v>8</v>
      </c>
      <c r="B8" s="376" t="s">
        <v>29</v>
      </c>
      <c r="C8" s="377"/>
      <c r="D8" s="377"/>
      <c r="E8" s="377"/>
      <c r="F8" s="377"/>
      <c r="G8" s="378"/>
      <c r="H8" s="318"/>
    </row>
    <row r="9" spans="1:8" ht="20.399999999999999" x14ac:dyDescent="0.35">
      <c r="A9" s="8" t="s">
        <v>9</v>
      </c>
      <c r="B9" s="376" t="s">
        <v>152</v>
      </c>
      <c r="C9" s="377"/>
      <c r="D9" s="377"/>
      <c r="E9" s="377"/>
      <c r="F9" s="377"/>
      <c r="G9" s="378"/>
      <c r="H9" s="318"/>
    </row>
    <row r="10" spans="1:8" ht="30" x14ac:dyDescent="0.3">
      <c r="A10" s="57" t="s">
        <v>10</v>
      </c>
      <c r="B10" s="57" t="s">
        <v>11</v>
      </c>
      <c r="C10" s="57" t="s">
        <v>12</v>
      </c>
      <c r="D10" s="57" t="s">
        <v>13</v>
      </c>
      <c r="E10" s="57" t="s">
        <v>14</v>
      </c>
      <c r="F10" s="57" t="s">
        <v>15</v>
      </c>
      <c r="G10" s="57" t="s">
        <v>16</v>
      </c>
      <c r="H10" s="319"/>
    </row>
    <row r="11" spans="1:8" ht="15.6" x14ac:dyDescent="0.3">
      <c r="A11" s="60">
        <v>20</v>
      </c>
      <c r="B11" s="60" t="s">
        <v>30</v>
      </c>
      <c r="C11" s="16" t="s">
        <v>439</v>
      </c>
      <c r="D11" s="123" t="s">
        <v>40</v>
      </c>
      <c r="E11" s="18">
        <v>4.5599999999999996</v>
      </c>
      <c r="F11" s="225">
        <f t="shared" ref="F11:F28" si="0">A11*E11</f>
        <v>91.199999999999989</v>
      </c>
      <c r="G11" s="114"/>
      <c r="H11" s="55"/>
    </row>
    <row r="12" spans="1:8" ht="15.6" x14ac:dyDescent="0.3">
      <c r="A12" s="61">
        <v>20</v>
      </c>
      <c r="B12" s="61" t="s">
        <v>30</v>
      </c>
      <c r="C12" s="22" t="s">
        <v>50</v>
      </c>
      <c r="D12" s="58" t="s">
        <v>40</v>
      </c>
      <c r="E12" s="24">
        <v>9.74</v>
      </c>
      <c r="F12" s="226">
        <f t="shared" si="0"/>
        <v>194.8</v>
      </c>
      <c r="G12" s="26"/>
      <c r="H12" s="55"/>
    </row>
    <row r="13" spans="1:8" ht="15.6" x14ac:dyDescent="0.3">
      <c r="A13" s="61">
        <v>30</v>
      </c>
      <c r="B13" s="61" t="s">
        <v>30</v>
      </c>
      <c r="C13" s="22" t="s">
        <v>79</v>
      </c>
      <c r="D13" s="58" t="s">
        <v>82</v>
      </c>
      <c r="E13" s="24">
        <v>2.68</v>
      </c>
      <c r="F13" s="226">
        <f t="shared" si="0"/>
        <v>80.400000000000006</v>
      </c>
      <c r="G13" s="26"/>
      <c r="H13" s="55"/>
    </row>
    <row r="14" spans="1:8" ht="15.6" x14ac:dyDescent="0.3">
      <c r="A14" s="61">
        <v>10</v>
      </c>
      <c r="B14" s="61" t="s">
        <v>30</v>
      </c>
      <c r="C14" s="22" t="s">
        <v>57</v>
      </c>
      <c r="D14" s="58" t="s">
        <v>40</v>
      </c>
      <c r="E14" s="24">
        <v>13.52</v>
      </c>
      <c r="F14" s="226">
        <f t="shared" si="0"/>
        <v>135.19999999999999</v>
      </c>
      <c r="G14" s="26"/>
      <c r="H14" s="55"/>
    </row>
    <row r="15" spans="1:8" ht="15.6" x14ac:dyDescent="0.3">
      <c r="A15" s="61">
        <v>20</v>
      </c>
      <c r="B15" s="61" t="s">
        <v>30</v>
      </c>
      <c r="C15" s="22" t="s">
        <v>176</v>
      </c>
      <c r="D15" s="58" t="s">
        <v>40</v>
      </c>
      <c r="E15" s="24">
        <v>2.52</v>
      </c>
      <c r="F15" s="226">
        <f t="shared" si="0"/>
        <v>50.4</v>
      </c>
      <c r="G15" s="26"/>
      <c r="H15" s="55"/>
    </row>
    <row r="16" spans="1:8" ht="31.2" x14ac:dyDescent="0.3">
      <c r="A16" s="61">
        <v>8</v>
      </c>
      <c r="B16" s="61" t="s">
        <v>30</v>
      </c>
      <c r="C16" s="22" t="s">
        <v>231</v>
      </c>
      <c r="D16" s="58" t="s">
        <v>700</v>
      </c>
      <c r="E16" s="24">
        <v>145.99</v>
      </c>
      <c r="F16" s="226">
        <f t="shared" si="0"/>
        <v>1167.92</v>
      </c>
      <c r="G16" s="26"/>
      <c r="H16" s="55"/>
    </row>
    <row r="17" spans="1:8" ht="15.6" x14ac:dyDescent="0.3">
      <c r="A17" s="61">
        <v>10</v>
      </c>
      <c r="B17" s="61" t="s">
        <v>30</v>
      </c>
      <c r="C17" s="22" t="s">
        <v>109</v>
      </c>
      <c r="D17" s="58"/>
      <c r="E17" s="24">
        <v>50.49</v>
      </c>
      <c r="F17" s="226">
        <f t="shared" si="0"/>
        <v>504.90000000000003</v>
      </c>
      <c r="G17" s="26"/>
      <c r="H17" s="55"/>
    </row>
    <row r="18" spans="1:8" ht="15.6" x14ac:dyDescent="0.3">
      <c r="A18" s="61">
        <v>10</v>
      </c>
      <c r="B18" s="61" t="s">
        <v>30</v>
      </c>
      <c r="C18" s="22" t="s">
        <v>701</v>
      </c>
      <c r="D18" s="58" t="s">
        <v>40</v>
      </c>
      <c r="E18" s="24">
        <v>10.119999999999999</v>
      </c>
      <c r="F18" s="226">
        <f t="shared" si="0"/>
        <v>101.19999999999999</v>
      </c>
      <c r="G18" s="26"/>
      <c r="H18" s="55"/>
    </row>
    <row r="19" spans="1:8" ht="15.6" x14ac:dyDescent="0.3">
      <c r="A19" s="233">
        <v>10</v>
      </c>
      <c r="B19" s="233" t="s">
        <v>30</v>
      </c>
      <c r="C19" s="234" t="s">
        <v>526</v>
      </c>
      <c r="D19" s="238" t="s">
        <v>40</v>
      </c>
      <c r="E19" s="235">
        <v>11.44</v>
      </c>
      <c r="F19" s="226">
        <f t="shared" si="0"/>
        <v>114.39999999999999</v>
      </c>
      <c r="G19" s="26"/>
      <c r="H19" s="55"/>
    </row>
    <row r="20" spans="1:8" ht="15.6" x14ac:dyDescent="0.3">
      <c r="A20" s="20">
        <v>12</v>
      </c>
      <c r="B20" s="20" t="s">
        <v>30</v>
      </c>
      <c r="C20" s="236" t="s">
        <v>702</v>
      </c>
      <c r="D20" s="238" t="s">
        <v>40</v>
      </c>
      <c r="E20" s="235">
        <v>40.049999999999997</v>
      </c>
      <c r="F20" s="226">
        <f t="shared" si="0"/>
        <v>480.59999999999997</v>
      </c>
      <c r="G20" s="26"/>
      <c r="H20" s="55"/>
    </row>
    <row r="21" spans="1:8" ht="15.6" x14ac:dyDescent="0.3">
      <c r="A21" s="20">
        <v>8</v>
      </c>
      <c r="B21" s="20" t="s">
        <v>30</v>
      </c>
      <c r="C21" s="236" t="s">
        <v>703</v>
      </c>
      <c r="D21" s="20" t="s">
        <v>40</v>
      </c>
      <c r="E21" s="237">
        <v>23.74</v>
      </c>
      <c r="F21" s="226">
        <f t="shared" si="0"/>
        <v>189.92</v>
      </c>
      <c r="G21" s="26"/>
      <c r="H21" s="55"/>
    </row>
    <row r="22" spans="1:8" ht="15.6" x14ac:dyDescent="0.3">
      <c r="A22" s="20">
        <v>15</v>
      </c>
      <c r="B22" s="20" t="s">
        <v>30</v>
      </c>
      <c r="C22" s="236" t="s">
        <v>704</v>
      </c>
      <c r="D22" s="20" t="s">
        <v>40</v>
      </c>
      <c r="E22" s="237">
        <v>20.059999999999999</v>
      </c>
      <c r="F22" s="226">
        <f t="shared" si="0"/>
        <v>300.89999999999998</v>
      </c>
      <c r="G22" s="26"/>
      <c r="H22" s="55"/>
    </row>
    <row r="23" spans="1:8" ht="15.6" x14ac:dyDescent="0.3">
      <c r="A23" s="20"/>
      <c r="B23" s="20"/>
      <c r="C23" s="236"/>
      <c r="D23" s="26"/>
      <c r="E23" s="237"/>
      <c r="F23" s="226">
        <f t="shared" si="0"/>
        <v>0</v>
      </c>
      <c r="G23" s="26"/>
      <c r="H23" s="55"/>
    </row>
    <row r="24" spans="1:8" ht="15.6" x14ac:dyDescent="0.3">
      <c r="A24" s="20"/>
      <c r="B24" s="20"/>
      <c r="C24" s="236"/>
      <c r="D24" s="26"/>
      <c r="E24" s="237"/>
      <c r="F24" s="226">
        <f t="shared" si="0"/>
        <v>0</v>
      </c>
      <c r="G24" s="26"/>
      <c r="H24" s="55"/>
    </row>
    <row r="25" spans="1:8" ht="15.6" x14ac:dyDescent="0.3">
      <c r="A25" s="20"/>
      <c r="B25" s="20"/>
      <c r="C25" s="236"/>
      <c r="D25" s="26"/>
      <c r="E25" s="237"/>
      <c r="F25" s="226">
        <f t="shared" si="0"/>
        <v>0</v>
      </c>
      <c r="G25" s="26"/>
      <c r="H25" s="55"/>
    </row>
    <row r="26" spans="1:8" ht="15.6" x14ac:dyDescent="0.3">
      <c r="A26" s="20"/>
      <c r="B26" s="20"/>
      <c r="C26" s="236"/>
      <c r="D26" s="26"/>
      <c r="E26" s="237"/>
      <c r="F26" s="226">
        <f t="shared" si="0"/>
        <v>0</v>
      </c>
      <c r="G26" s="26"/>
      <c r="H26" s="55"/>
    </row>
    <row r="27" spans="1:8" ht="15.6" x14ac:dyDescent="0.3">
      <c r="A27" s="20"/>
      <c r="B27" s="20"/>
      <c r="C27" s="236"/>
      <c r="D27" s="26"/>
      <c r="E27" s="237"/>
      <c r="F27" s="226">
        <f t="shared" si="0"/>
        <v>0</v>
      </c>
      <c r="G27" s="26"/>
      <c r="H27" s="55"/>
    </row>
    <row r="28" spans="1:8" ht="15.6" x14ac:dyDescent="0.3">
      <c r="A28" s="207"/>
      <c r="B28" s="207"/>
      <c r="C28" s="207"/>
      <c r="D28" s="33"/>
      <c r="E28" s="228"/>
      <c r="F28" s="229">
        <f t="shared" si="0"/>
        <v>0</v>
      </c>
      <c r="G28" s="33"/>
      <c r="H28" s="55"/>
    </row>
    <row r="29" spans="1:8" ht="17.399999999999999" x14ac:dyDescent="0.3">
      <c r="A29" s="34"/>
      <c r="B29" s="35"/>
      <c r="C29" s="406" t="s">
        <v>17</v>
      </c>
      <c r="D29" s="406"/>
      <c r="E29" s="37"/>
      <c r="F29" s="38">
        <f>SUM(F11:F27)</f>
        <v>3411.84</v>
      </c>
      <c r="G29" s="39"/>
      <c r="H29" s="41"/>
    </row>
    <row r="30" spans="1:8" ht="17.399999999999999" x14ac:dyDescent="0.3">
      <c r="A30" s="40"/>
      <c r="B30" s="41"/>
      <c r="C30" s="398" t="s">
        <v>18</v>
      </c>
      <c r="D30" s="398"/>
      <c r="E30" s="43"/>
      <c r="F30" s="44">
        <f>F29*0.16</f>
        <v>545.89440000000002</v>
      </c>
      <c r="G30" s="45"/>
      <c r="H30" s="41"/>
    </row>
    <row r="31" spans="1:8" ht="17.399999999999999" x14ac:dyDescent="0.3">
      <c r="A31" s="40"/>
      <c r="B31" s="41"/>
      <c r="C31" s="399" t="s">
        <v>19</v>
      </c>
      <c r="D31" s="399"/>
      <c r="E31" s="47"/>
      <c r="F31" s="48">
        <f>F29+F30</f>
        <v>3957.7344000000003</v>
      </c>
      <c r="G31" s="49"/>
      <c r="H31" s="41"/>
    </row>
    <row r="32" spans="1:8" ht="15.6" x14ac:dyDescent="0.3">
      <c r="A32" s="400" t="s">
        <v>20</v>
      </c>
      <c r="B32" s="401"/>
      <c r="C32" s="51" t="s">
        <v>21</v>
      </c>
      <c r="D32" s="51"/>
      <c r="E32" s="401" t="s">
        <v>22</v>
      </c>
      <c r="F32" s="401"/>
      <c r="G32" s="402"/>
      <c r="H32" s="320"/>
    </row>
    <row r="33" spans="1:8" ht="15.6" x14ac:dyDescent="0.3">
      <c r="A33" s="403" t="s">
        <v>614</v>
      </c>
      <c r="B33" s="404"/>
      <c r="C33" s="53" t="s">
        <v>23</v>
      </c>
      <c r="D33" s="53"/>
      <c r="E33" s="404" t="s">
        <v>653</v>
      </c>
      <c r="F33" s="404"/>
      <c r="G33" s="405"/>
      <c r="H33" s="320"/>
    </row>
    <row r="34" spans="1:8" x14ac:dyDescent="0.3">
      <c r="A34" s="55"/>
      <c r="B34" s="55"/>
      <c r="C34" s="55"/>
      <c r="D34" s="55"/>
      <c r="E34" s="55"/>
      <c r="F34" s="55"/>
      <c r="G34" s="55"/>
      <c r="H34" s="55"/>
    </row>
    <row r="36" spans="1:8" ht="21" x14ac:dyDescent="0.4">
      <c r="A36" s="1"/>
      <c r="B36" s="382" t="s">
        <v>0</v>
      </c>
      <c r="C36" s="383"/>
      <c r="D36" s="388" t="s">
        <v>705</v>
      </c>
      <c r="E36" s="389"/>
      <c r="F36" s="389"/>
      <c r="G36" s="390"/>
      <c r="H36" s="315"/>
    </row>
    <row r="37" spans="1:8" ht="21" x14ac:dyDescent="0.4">
      <c r="A37" s="2"/>
      <c r="B37" s="384"/>
      <c r="C37" s="385"/>
      <c r="D37" s="391" t="s">
        <v>2</v>
      </c>
      <c r="E37" s="392"/>
      <c r="F37" s="368" t="s">
        <v>706</v>
      </c>
      <c r="G37" s="393"/>
      <c r="H37" s="154"/>
    </row>
    <row r="38" spans="1:8" ht="21" x14ac:dyDescent="0.4">
      <c r="A38" s="2"/>
      <c r="B38" s="384"/>
      <c r="C38" s="385"/>
      <c r="D38" s="204" t="s">
        <v>419</v>
      </c>
      <c r="E38" s="205"/>
      <c r="F38" s="154">
        <v>12</v>
      </c>
      <c r="G38" s="4"/>
      <c r="H38" s="154"/>
    </row>
    <row r="39" spans="1:8" ht="21" x14ac:dyDescent="0.4">
      <c r="A39" s="5"/>
      <c r="B39" s="386"/>
      <c r="C39" s="387"/>
      <c r="D39" s="407" t="s">
        <v>705</v>
      </c>
      <c r="E39" s="408"/>
      <c r="F39" s="370" t="s">
        <v>711</v>
      </c>
      <c r="G39" s="409"/>
      <c r="H39" s="316"/>
    </row>
    <row r="40" spans="1:8" ht="20.399999999999999" x14ac:dyDescent="0.35">
      <c r="A40" s="239" t="s">
        <v>6</v>
      </c>
      <c r="B40" s="9" t="s">
        <v>663</v>
      </c>
      <c r="C40" s="10"/>
      <c r="D40" s="10"/>
      <c r="E40" s="374" t="s">
        <v>495</v>
      </c>
      <c r="F40" s="374"/>
      <c r="G40" s="375"/>
      <c r="H40" s="317"/>
    </row>
    <row r="41" spans="1:8" ht="20.399999999999999" x14ac:dyDescent="0.35">
      <c r="A41" s="239" t="s">
        <v>707</v>
      </c>
      <c r="B41" s="376" t="s">
        <v>708</v>
      </c>
      <c r="C41" s="377"/>
      <c r="D41" s="377"/>
      <c r="E41" s="377"/>
      <c r="F41" s="377"/>
      <c r="G41" s="378"/>
      <c r="H41" s="318"/>
    </row>
    <row r="42" spans="1:8" ht="20.399999999999999" x14ac:dyDescent="0.35">
      <c r="A42" s="239" t="s">
        <v>8</v>
      </c>
      <c r="B42" s="376" t="s">
        <v>29</v>
      </c>
      <c r="C42" s="377"/>
      <c r="D42" s="377"/>
      <c r="E42" s="377"/>
      <c r="F42" s="377"/>
      <c r="G42" s="378"/>
      <c r="H42" s="318"/>
    </row>
    <row r="43" spans="1:8" ht="20.399999999999999" x14ac:dyDescent="0.35">
      <c r="A43" s="239" t="s">
        <v>9</v>
      </c>
      <c r="B43" s="376" t="s">
        <v>320</v>
      </c>
      <c r="C43" s="377"/>
      <c r="D43" s="377"/>
      <c r="E43" s="377"/>
      <c r="F43" s="377"/>
      <c r="G43" s="378"/>
      <c r="H43" s="318"/>
    </row>
    <row r="44" spans="1:8" ht="15" x14ac:dyDescent="0.3">
      <c r="A44" s="57" t="s">
        <v>10</v>
      </c>
      <c r="B44" s="57" t="s">
        <v>11</v>
      </c>
      <c r="C44" s="57" t="s">
        <v>12</v>
      </c>
      <c r="D44" s="57" t="s">
        <v>13</v>
      </c>
      <c r="E44" s="57" t="s">
        <v>14</v>
      </c>
      <c r="F44" s="57" t="s">
        <v>15</v>
      </c>
      <c r="G44" s="57" t="s">
        <v>16</v>
      </c>
      <c r="H44" s="319"/>
    </row>
    <row r="45" spans="1:8" ht="31.2" x14ac:dyDescent="0.3">
      <c r="A45" s="147">
        <v>10</v>
      </c>
      <c r="B45" s="60"/>
      <c r="C45" s="16" t="s">
        <v>318</v>
      </c>
      <c r="D45" s="123"/>
      <c r="E45" s="18">
        <v>431.36</v>
      </c>
      <c r="F45" s="220">
        <f>+A45*E45</f>
        <v>4313.6000000000004</v>
      </c>
      <c r="G45" s="114"/>
      <c r="H45" s="55"/>
    </row>
    <row r="46" spans="1:8" ht="15.6" x14ac:dyDescent="0.3">
      <c r="A46" s="20"/>
      <c r="B46" s="20"/>
      <c r="C46" s="428" t="s">
        <v>709</v>
      </c>
      <c r="D46" s="61"/>
      <c r="E46" s="168"/>
      <c r="F46" s="168">
        <v>0</v>
      </c>
      <c r="G46" s="26"/>
      <c r="H46" s="55"/>
    </row>
    <row r="47" spans="1:8" x14ac:dyDescent="0.3">
      <c r="A47" s="20"/>
      <c r="B47" s="20"/>
      <c r="C47" s="428"/>
      <c r="D47" s="20"/>
      <c r="E47" s="168"/>
      <c r="F47" s="168">
        <v>0</v>
      </c>
      <c r="G47" s="26"/>
      <c r="H47" s="55"/>
    </row>
    <row r="48" spans="1:8" x14ac:dyDescent="0.3">
      <c r="A48" s="20"/>
      <c r="B48" s="20"/>
      <c r="C48" s="428"/>
      <c r="D48" s="26"/>
      <c r="E48" s="168"/>
      <c r="F48" s="168">
        <v>0</v>
      </c>
      <c r="G48" s="26"/>
      <c r="H48" s="55"/>
    </row>
    <row r="49" spans="1:8" ht="15.6" x14ac:dyDescent="0.3">
      <c r="A49" s="20"/>
      <c r="B49" s="20"/>
      <c r="C49" s="428"/>
      <c r="D49" s="170"/>
      <c r="E49" s="168"/>
      <c r="F49" s="168">
        <v>0</v>
      </c>
      <c r="G49" s="26"/>
      <c r="H49" s="55"/>
    </row>
    <row r="50" spans="1:8" x14ac:dyDescent="0.3">
      <c r="A50" s="20"/>
      <c r="B50" s="20"/>
      <c r="C50" s="236"/>
      <c r="D50" s="26"/>
      <c r="E50" s="168"/>
      <c r="F50" s="168">
        <f t="shared" ref="F50:F57" si="1">A50*E50</f>
        <v>0</v>
      </c>
      <c r="G50" s="26"/>
      <c r="H50" s="55"/>
    </row>
    <row r="51" spans="1:8" x14ac:dyDescent="0.3">
      <c r="A51" s="20"/>
      <c r="B51" s="20"/>
      <c r="C51" s="236"/>
      <c r="D51" s="26"/>
      <c r="E51" s="168"/>
      <c r="F51" s="168">
        <f t="shared" si="1"/>
        <v>0</v>
      </c>
      <c r="G51" s="26"/>
      <c r="H51" s="55"/>
    </row>
    <row r="52" spans="1:8" x14ac:dyDescent="0.3">
      <c r="A52" s="20"/>
      <c r="B52" s="20"/>
      <c r="C52" s="20"/>
      <c r="D52" s="26"/>
      <c r="E52" s="168"/>
      <c r="F52" s="168">
        <f t="shared" si="1"/>
        <v>0</v>
      </c>
      <c r="G52" s="26"/>
      <c r="H52" s="55"/>
    </row>
    <row r="53" spans="1:8" x14ac:dyDescent="0.3">
      <c r="A53" s="20"/>
      <c r="B53" s="20"/>
      <c r="C53" s="20"/>
      <c r="D53" s="26"/>
      <c r="E53" s="168"/>
      <c r="F53" s="168">
        <f t="shared" si="1"/>
        <v>0</v>
      </c>
      <c r="G53" s="26"/>
      <c r="H53" s="55"/>
    </row>
    <row r="54" spans="1:8" x14ac:dyDescent="0.3">
      <c r="A54" s="20"/>
      <c r="B54" s="20"/>
      <c r="C54" s="20"/>
      <c r="D54" s="26"/>
      <c r="E54" s="168"/>
      <c r="F54" s="168">
        <f t="shared" si="1"/>
        <v>0</v>
      </c>
      <c r="G54" s="26"/>
      <c r="H54" s="55"/>
    </row>
    <row r="55" spans="1:8" x14ac:dyDescent="0.3">
      <c r="A55" s="20"/>
      <c r="B55" s="20"/>
      <c r="C55" s="142"/>
      <c r="D55" s="26"/>
      <c r="E55" s="168"/>
      <c r="F55" s="168">
        <f t="shared" si="1"/>
        <v>0</v>
      </c>
      <c r="G55" s="26"/>
      <c r="H55" s="55"/>
    </row>
    <row r="56" spans="1:8" x14ac:dyDescent="0.3">
      <c r="A56" s="20"/>
      <c r="B56" s="20"/>
      <c r="C56" s="20"/>
      <c r="D56" s="26"/>
      <c r="E56" s="168"/>
      <c r="F56" s="168">
        <f t="shared" si="1"/>
        <v>0</v>
      </c>
      <c r="G56" s="26"/>
      <c r="H56" s="55"/>
    </row>
    <row r="57" spans="1:8" x14ac:dyDescent="0.3">
      <c r="A57" s="207"/>
      <c r="B57" s="207"/>
      <c r="C57" s="207"/>
      <c r="D57" s="33"/>
      <c r="E57" s="221"/>
      <c r="F57" s="221">
        <f t="shared" si="1"/>
        <v>0</v>
      </c>
      <c r="G57" s="33"/>
      <c r="H57" s="55"/>
    </row>
    <row r="58" spans="1:8" ht="15.6" x14ac:dyDescent="0.3">
      <c r="A58" s="174"/>
      <c r="B58" s="175"/>
      <c r="C58" s="208" t="s">
        <v>17</v>
      </c>
      <c r="D58" s="35"/>
      <c r="E58" s="222"/>
      <c r="F58" s="222">
        <f>SUM(F45:F56)</f>
        <v>4313.6000000000004</v>
      </c>
      <c r="G58" s="178"/>
      <c r="H58" s="55"/>
    </row>
    <row r="59" spans="1:8" ht="15.6" x14ac:dyDescent="0.3">
      <c r="A59" s="179"/>
      <c r="B59" s="55"/>
      <c r="C59" s="210" t="s">
        <v>18</v>
      </c>
      <c r="D59" s="41"/>
      <c r="E59" s="223"/>
      <c r="F59" s="223">
        <f>F58*0.16</f>
        <v>690.17600000000004</v>
      </c>
      <c r="G59" s="182"/>
      <c r="H59" s="55"/>
    </row>
    <row r="60" spans="1:8" ht="15.6" x14ac:dyDescent="0.3">
      <c r="A60" s="179"/>
      <c r="B60" s="55"/>
      <c r="C60" s="212" t="s">
        <v>19</v>
      </c>
      <c r="D60" s="213"/>
      <c r="E60" s="224"/>
      <c r="F60" s="224">
        <f>F58+F59</f>
        <v>5003.7760000000007</v>
      </c>
      <c r="G60" s="187"/>
      <c r="H60" s="55"/>
    </row>
    <row r="61" spans="1:8" x14ac:dyDescent="0.3">
      <c r="A61" s="379" t="s">
        <v>20</v>
      </c>
      <c r="B61" s="380"/>
      <c r="C61" s="190" t="s">
        <v>21</v>
      </c>
      <c r="D61" s="190"/>
      <c r="E61" s="380" t="s">
        <v>22</v>
      </c>
      <c r="F61" s="380"/>
      <c r="G61" s="381"/>
      <c r="H61" s="321"/>
    </row>
    <row r="62" spans="1:8" x14ac:dyDescent="0.3">
      <c r="A62" s="371" t="s">
        <v>614</v>
      </c>
      <c r="B62" s="372"/>
      <c r="C62" s="240" t="s">
        <v>23</v>
      </c>
      <c r="D62" s="193"/>
      <c r="E62" s="372" t="s">
        <v>653</v>
      </c>
      <c r="F62" s="372"/>
      <c r="G62" s="373"/>
      <c r="H62" s="321"/>
    </row>
    <row r="63" spans="1:8" x14ac:dyDescent="0.3">
      <c r="A63" s="55"/>
      <c r="B63" s="55"/>
      <c r="C63" s="55"/>
      <c r="D63" s="55"/>
      <c r="E63" s="55"/>
      <c r="F63" s="55"/>
      <c r="G63" s="55"/>
      <c r="H63" s="55"/>
    </row>
    <row r="65" spans="1:8" ht="21" x14ac:dyDescent="0.4">
      <c r="A65" s="1"/>
      <c r="B65" s="382" t="s">
        <v>0</v>
      </c>
      <c r="C65" s="383"/>
      <c r="D65" s="388" t="s">
        <v>1</v>
      </c>
      <c r="E65" s="389"/>
      <c r="F65" s="389"/>
      <c r="G65" s="390"/>
      <c r="H65" s="315"/>
    </row>
    <row r="66" spans="1:8" ht="21" x14ac:dyDescent="0.4">
      <c r="A66" s="2"/>
      <c r="B66" s="384"/>
      <c r="C66" s="385"/>
      <c r="D66" s="391" t="s">
        <v>2</v>
      </c>
      <c r="E66" s="392"/>
      <c r="F66" s="368" t="s">
        <v>712</v>
      </c>
      <c r="G66" s="393"/>
      <c r="H66" s="154"/>
    </row>
    <row r="67" spans="1:8" ht="21" x14ac:dyDescent="0.4">
      <c r="A67" s="2"/>
      <c r="B67" s="384"/>
      <c r="C67" s="385"/>
      <c r="D67" s="204" t="s">
        <v>419</v>
      </c>
      <c r="E67" s="205"/>
      <c r="F67" s="195">
        <v>12</v>
      </c>
      <c r="G67" s="4"/>
      <c r="H67" s="154"/>
    </row>
    <row r="68" spans="1:8" ht="21" x14ac:dyDescent="0.4">
      <c r="A68" s="5"/>
      <c r="B68" s="386"/>
      <c r="C68" s="387"/>
      <c r="D68" s="394" t="s">
        <v>5</v>
      </c>
      <c r="E68" s="395"/>
      <c r="F68" s="396" t="s">
        <v>719</v>
      </c>
      <c r="G68" s="397"/>
      <c r="H68" s="322"/>
    </row>
    <row r="69" spans="1:8" ht="20.399999999999999" x14ac:dyDescent="0.35">
      <c r="A69" s="8" t="s">
        <v>6</v>
      </c>
      <c r="B69" s="9" t="s">
        <v>27</v>
      </c>
      <c r="C69" s="10"/>
      <c r="D69" s="10"/>
      <c r="E69" s="374" t="s">
        <v>495</v>
      </c>
      <c r="F69" s="374"/>
      <c r="G69" s="375"/>
      <c r="H69" s="317"/>
    </row>
    <row r="70" spans="1:8" ht="20.399999999999999" x14ac:dyDescent="0.35">
      <c r="A70" s="8" t="s">
        <v>7</v>
      </c>
      <c r="B70" s="376"/>
      <c r="C70" s="377"/>
      <c r="D70" s="377"/>
      <c r="E70" s="377"/>
      <c r="F70" s="377"/>
      <c r="G70" s="378"/>
      <c r="H70" s="318"/>
    </row>
    <row r="71" spans="1:8" ht="20.399999999999999" x14ac:dyDescent="0.35">
      <c r="A71" s="8" t="s">
        <v>8</v>
      </c>
      <c r="B71" s="376" t="s">
        <v>721</v>
      </c>
      <c r="C71" s="377"/>
      <c r="D71" s="377"/>
      <c r="E71" s="377"/>
      <c r="F71" s="377"/>
      <c r="G71" s="378"/>
      <c r="H71" s="318"/>
    </row>
    <row r="72" spans="1:8" ht="20.399999999999999" x14ac:dyDescent="0.35">
      <c r="A72" s="8" t="s">
        <v>9</v>
      </c>
      <c r="B72" s="376" t="s">
        <v>83</v>
      </c>
      <c r="C72" s="377"/>
      <c r="D72" s="377"/>
      <c r="E72" s="377"/>
      <c r="F72" s="377"/>
      <c r="G72" s="378"/>
      <c r="H72" s="318"/>
    </row>
    <row r="73" spans="1:8" ht="15" x14ac:dyDescent="0.3">
      <c r="A73" s="57" t="s">
        <v>10</v>
      </c>
      <c r="B73" s="57" t="s">
        <v>11</v>
      </c>
      <c r="C73" s="57" t="s">
        <v>12</v>
      </c>
      <c r="D73" s="57" t="s">
        <v>13</v>
      </c>
      <c r="E73" s="57" t="s">
        <v>14</v>
      </c>
      <c r="F73" s="57" t="s">
        <v>15</v>
      </c>
      <c r="G73" s="57" t="s">
        <v>16</v>
      </c>
      <c r="H73" s="319"/>
    </row>
    <row r="74" spans="1:8" ht="15.6" x14ac:dyDescent="0.3">
      <c r="A74" s="20">
        <v>700</v>
      </c>
      <c r="B74" s="20" t="s">
        <v>197</v>
      </c>
      <c r="C74" s="241" t="s">
        <v>713</v>
      </c>
      <c r="D74" s="61"/>
      <c r="E74" s="167">
        <v>8.3000000000000007</v>
      </c>
      <c r="F74" s="167">
        <f t="shared" ref="F74:F86" si="2">A74*E74</f>
        <v>5810.0000000000009</v>
      </c>
      <c r="G74" s="26"/>
      <c r="H74" s="55"/>
    </row>
    <row r="75" spans="1:8" ht="15.6" x14ac:dyDescent="0.3">
      <c r="A75" s="20">
        <v>700</v>
      </c>
      <c r="B75" s="20" t="s">
        <v>197</v>
      </c>
      <c r="C75" s="241" t="s">
        <v>714</v>
      </c>
      <c r="D75" s="61"/>
      <c r="E75" s="167">
        <v>8.3000000000000007</v>
      </c>
      <c r="F75" s="167">
        <f t="shared" si="2"/>
        <v>5810.0000000000009</v>
      </c>
      <c r="G75" s="26"/>
      <c r="H75" s="55"/>
    </row>
    <row r="76" spans="1:8" x14ac:dyDescent="0.3">
      <c r="A76" s="20">
        <v>700</v>
      </c>
      <c r="B76" s="20" t="s">
        <v>197</v>
      </c>
      <c r="C76" s="241" t="s">
        <v>715</v>
      </c>
      <c r="D76" s="20"/>
      <c r="E76" s="167">
        <v>8.3000000000000007</v>
      </c>
      <c r="F76" s="167">
        <f t="shared" si="2"/>
        <v>5810.0000000000009</v>
      </c>
      <c r="G76" s="26"/>
      <c r="H76" s="55"/>
    </row>
    <row r="77" spans="1:8" x14ac:dyDescent="0.3">
      <c r="A77" s="20">
        <v>400</v>
      </c>
      <c r="B77" s="20" t="s">
        <v>197</v>
      </c>
      <c r="C77" s="241" t="s">
        <v>716</v>
      </c>
      <c r="D77" s="26"/>
      <c r="E77" s="167">
        <v>5.91</v>
      </c>
      <c r="F77" s="167">
        <f t="shared" si="2"/>
        <v>2364</v>
      </c>
      <c r="G77" s="26"/>
      <c r="H77" s="55"/>
    </row>
    <row r="78" spans="1:8" ht="15.6" x14ac:dyDescent="0.3">
      <c r="A78" s="20">
        <v>400</v>
      </c>
      <c r="B78" s="20" t="s">
        <v>197</v>
      </c>
      <c r="C78" s="241" t="s">
        <v>717</v>
      </c>
      <c r="D78" s="170"/>
      <c r="E78" s="167">
        <v>5.91</v>
      </c>
      <c r="F78" s="167">
        <f t="shared" si="2"/>
        <v>2364</v>
      </c>
      <c r="G78" s="26"/>
      <c r="H78" s="55"/>
    </row>
    <row r="79" spans="1:8" x14ac:dyDescent="0.3">
      <c r="A79" s="20">
        <v>500</v>
      </c>
      <c r="B79" s="20" t="s">
        <v>197</v>
      </c>
      <c r="C79" s="241" t="s">
        <v>718</v>
      </c>
      <c r="D79" s="26"/>
      <c r="E79" s="167">
        <v>5.91</v>
      </c>
      <c r="F79" s="167">
        <f t="shared" si="2"/>
        <v>2955</v>
      </c>
      <c r="G79" s="26"/>
      <c r="H79" s="55"/>
    </row>
    <row r="80" spans="1:8" x14ac:dyDescent="0.3">
      <c r="A80" s="20">
        <v>200</v>
      </c>
      <c r="B80" s="20" t="s">
        <v>197</v>
      </c>
      <c r="C80" s="241" t="s">
        <v>720</v>
      </c>
      <c r="D80" s="26"/>
      <c r="E80" s="167">
        <v>7.07</v>
      </c>
      <c r="F80" s="167">
        <f t="shared" si="2"/>
        <v>1414</v>
      </c>
      <c r="G80" s="26"/>
      <c r="H80" s="55"/>
    </row>
    <row r="81" spans="1:8" x14ac:dyDescent="0.3">
      <c r="A81" s="20"/>
      <c r="B81" s="20"/>
      <c r="C81" s="241"/>
      <c r="D81" s="26"/>
      <c r="E81" s="167"/>
      <c r="F81" s="167">
        <f t="shared" si="2"/>
        <v>0</v>
      </c>
      <c r="G81" s="26"/>
      <c r="H81" s="55"/>
    </row>
    <row r="82" spans="1:8" x14ac:dyDescent="0.3">
      <c r="A82" s="20"/>
      <c r="B82" s="20"/>
      <c r="C82" s="241"/>
      <c r="D82" s="26"/>
      <c r="E82" s="167"/>
      <c r="F82" s="167">
        <f t="shared" si="2"/>
        <v>0</v>
      </c>
      <c r="G82" s="26"/>
      <c r="H82" s="55"/>
    </row>
    <row r="83" spans="1:8" x14ac:dyDescent="0.3">
      <c r="A83" s="20"/>
      <c r="B83" s="20"/>
      <c r="C83" s="241"/>
      <c r="D83" s="26"/>
      <c r="E83" s="167"/>
      <c r="F83" s="167">
        <f t="shared" si="2"/>
        <v>0</v>
      </c>
      <c r="G83" s="26"/>
      <c r="H83" s="55"/>
    </row>
    <row r="84" spans="1:8" x14ac:dyDescent="0.3">
      <c r="A84" s="20"/>
      <c r="B84" s="20"/>
      <c r="C84" s="142"/>
      <c r="D84" s="26"/>
      <c r="E84" s="167"/>
      <c r="F84" s="167">
        <f t="shared" si="2"/>
        <v>0</v>
      </c>
      <c r="G84" s="26"/>
      <c r="H84" s="55"/>
    </row>
    <row r="85" spans="1:8" x14ac:dyDescent="0.3">
      <c r="A85" s="20"/>
      <c r="B85" s="20"/>
      <c r="C85" s="20"/>
      <c r="D85" s="26"/>
      <c r="E85" s="167"/>
      <c r="F85" s="167">
        <f t="shared" si="2"/>
        <v>0</v>
      </c>
      <c r="G85" s="26"/>
      <c r="H85" s="55"/>
    </row>
    <row r="86" spans="1:8" x14ac:dyDescent="0.3">
      <c r="A86" s="207"/>
      <c r="B86" s="207"/>
      <c r="C86" s="207"/>
      <c r="D86" s="33"/>
      <c r="E86" s="173"/>
      <c r="F86" s="173">
        <f t="shared" si="2"/>
        <v>0</v>
      </c>
      <c r="G86" s="33"/>
      <c r="H86" s="55"/>
    </row>
    <row r="87" spans="1:8" ht="15.6" x14ac:dyDescent="0.3">
      <c r="A87" s="174"/>
      <c r="B87" s="175"/>
      <c r="C87" s="208" t="s">
        <v>17</v>
      </c>
      <c r="D87" s="35"/>
      <c r="E87" s="209"/>
      <c r="F87" s="209">
        <f>SUM(F74:F85)</f>
        <v>26527.000000000004</v>
      </c>
      <c r="G87" s="178"/>
      <c r="H87" s="55"/>
    </row>
    <row r="88" spans="1:8" ht="15.6" x14ac:dyDescent="0.3">
      <c r="A88" s="179"/>
      <c r="B88" s="55"/>
      <c r="C88" s="210" t="s">
        <v>18</v>
      </c>
      <c r="D88" s="41"/>
      <c r="E88" s="211"/>
      <c r="F88" s="211">
        <f>F87*0.16</f>
        <v>4244.3200000000006</v>
      </c>
      <c r="G88" s="182"/>
      <c r="H88" s="55"/>
    </row>
    <row r="89" spans="1:8" ht="15.6" x14ac:dyDescent="0.3">
      <c r="A89" s="179"/>
      <c r="B89" s="55"/>
      <c r="C89" s="212" t="s">
        <v>19</v>
      </c>
      <c r="D89" s="213"/>
      <c r="E89" s="214"/>
      <c r="F89" s="214">
        <f>F87+F88</f>
        <v>30771.320000000003</v>
      </c>
      <c r="G89" s="187"/>
      <c r="H89" s="55"/>
    </row>
    <row r="90" spans="1:8" x14ac:dyDescent="0.3">
      <c r="A90" s="379" t="s">
        <v>20</v>
      </c>
      <c r="B90" s="380"/>
      <c r="C90" s="190" t="s">
        <v>21</v>
      </c>
      <c r="D90" s="190"/>
      <c r="E90" s="380" t="s">
        <v>22</v>
      </c>
      <c r="F90" s="380"/>
      <c r="G90" s="381"/>
      <c r="H90" s="321"/>
    </row>
    <row r="91" spans="1:8" x14ac:dyDescent="0.3">
      <c r="A91" s="371" t="s">
        <v>614</v>
      </c>
      <c r="B91" s="372"/>
      <c r="C91" s="193" t="s">
        <v>23</v>
      </c>
      <c r="D91" s="193"/>
      <c r="E91" s="372" t="s">
        <v>24</v>
      </c>
      <c r="F91" s="372"/>
      <c r="G91" s="373"/>
      <c r="H91" s="321"/>
    </row>
    <row r="92" spans="1:8" x14ac:dyDescent="0.3">
      <c r="A92" s="55"/>
      <c r="B92" s="55"/>
      <c r="C92" s="55"/>
      <c r="D92" s="55"/>
      <c r="E92" s="55"/>
      <c r="F92" s="55"/>
      <c r="G92" s="55"/>
      <c r="H92" s="55"/>
    </row>
    <row r="95" spans="1:8" ht="21" x14ac:dyDescent="0.4">
      <c r="A95" s="1"/>
      <c r="B95" s="382" t="s">
        <v>0</v>
      </c>
      <c r="C95" s="383"/>
      <c r="D95" s="388" t="s">
        <v>1</v>
      </c>
      <c r="E95" s="389"/>
      <c r="F95" s="389"/>
      <c r="G95" s="390"/>
      <c r="H95" s="315"/>
    </row>
    <row r="96" spans="1:8" ht="21" x14ac:dyDescent="0.4">
      <c r="A96" s="2"/>
      <c r="B96" s="384"/>
      <c r="C96" s="385"/>
      <c r="D96" s="391" t="s">
        <v>2</v>
      </c>
      <c r="E96" s="392"/>
      <c r="F96" s="368" t="s">
        <v>712</v>
      </c>
      <c r="G96" s="393"/>
      <c r="H96" s="154"/>
    </row>
    <row r="97" spans="1:10" ht="21" x14ac:dyDescent="0.4">
      <c r="A97" s="2"/>
      <c r="B97" s="384"/>
      <c r="C97" s="385"/>
      <c r="D97" s="204" t="s">
        <v>419</v>
      </c>
      <c r="E97" s="205"/>
      <c r="F97" s="195">
        <v>12</v>
      </c>
      <c r="G97" s="4"/>
      <c r="H97" s="154"/>
    </row>
    <row r="98" spans="1:10" ht="21" x14ac:dyDescent="0.4">
      <c r="A98" s="5"/>
      <c r="B98" s="386"/>
      <c r="C98" s="387"/>
      <c r="D98" s="394" t="s">
        <v>5</v>
      </c>
      <c r="E98" s="395"/>
      <c r="F98" s="396" t="s">
        <v>831</v>
      </c>
      <c r="G98" s="397"/>
      <c r="H98" s="322"/>
    </row>
    <row r="99" spans="1:10" ht="20.399999999999999" x14ac:dyDescent="0.35">
      <c r="A99" s="8" t="s">
        <v>6</v>
      </c>
      <c r="B99" s="9" t="s">
        <v>653</v>
      </c>
      <c r="C99" s="10"/>
      <c r="D99" s="10"/>
      <c r="E99" s="374" t="s">
        <v>495</v>
      </c>
      <c r="F99" s="374"/>
      <c r="G99" s="375"/>
      <c r="H99" s="317"/>
    </row>
    <row r="100" spans="1:10" ht="20.399999999999999" x14ac:dyDescent="0.35">
      <c r="A100" s="8" t="s">
        <v>7</v>
      </c>
      <c r="B100" s="376"/>
      <c r="C100" s="377"/>
      <c r="D100" s="377"/>
      <c r="E100" s="377"/>
      <c r="F100" s="377"/>
      <c r="G100" s="378"/>
      <c r="H100" s="318"/>
    </row>
    <row r="101" spans="1:10" ht="20.399999999999999" x14ac:dyDescent="0.35">
      <c r="A101" s="8" t="s">
        <v>8</v>
      </c>
      <c r="B101" s="376" t="s">
        <v>721</v>
      </c>
      <c r="C101" s="377"/>
      <c r="D101" s="377"/>
      <c r="E101" s="377"/>
      <c r="F101" s="377"/>
      <c r="G101" s="378"/>
      <c r="H101" s="318"/>
    </row>
    <row r="102" spans="1:10" ht="20.399999999999999" x14ac:dyDescent="0.35">
      <c r="A102" s="8" t="s">
        <v>9</v>
      </c>
      <c r="B102" s="376" t="s">
        <v>829</v>
      </c>
      <c r="C102" s="377"/>
      <c r="D102" s="377"/>
      <c r="E102" s="377"/>
      <c r="F102" s="377"/>
      <c r="G102" s="378"/>
      <c r="H102" s="318"/>
    </row>
    <row r="103" spans="1:10" ht="15" x14ac:dyDescent="0.3">
      <c r="A103" s="57" t="s">
        <v>10</v>
      </c>
      <c r="B103" s="57" t="s">
        <v>11</v>
      </c>
      <c r="C103" s="57" t="s">
        <v>12</v>
      </c>
      <c r="D103" s="57" t="s">
        <v>13</v>
      </c>
      <c r="E103" s="57" t="s">
        <v>14</v>
      </c>
      <c r="F103" s="57" t="s">
        <v>15</v>
      </c>
      <c r="G103" s="57" t="s">
        <v>16</v>
      </c>
      <c r="H103" s="323"/>
    </row>
    <row r="104" spans="1:10" ht="27.6" x14ac:dyDescent="0.3">
      <c r="A104" s="20">
        <v>32</v>
      </c>
      <c r="B104" s="20" t="s">
        <v>30</v>
      </c>
      <c r="C104" s="313" t="s">
        <v>751</v>
      </c>
      <c r="D104" s="61" t="s">
        <v>752</v>
      </c>
      <c r="E104" s="167">
        <v>16.11</v>
      </c>
      <c r="F104" s="167">
        <f>A104*E104</f>
        <v>515.52</v>
      </c>
      <c r="G104" s="26"/>
      <c r="H104" s="55">
        <v>9.42</v>
      </c>
      <c r="I104">
        <v>16.11</v>
      </c>
      <c r="J104" s="314">
        <f>+H104-I104</f>
        <v>-6.6899999999999995</v>
      </c>
    </row>
    <row r="105" spans="1:10" ht="41.4" x14ac:dyDescent="0.3">
      <c r="A105" s="20">
        <v>11</v>
      </c>
      <c r="B105" s="20" t="s">
        <v>30</v>
      </c>
      <c r="C105" s="313" t="s">
        <v>754</v>
      </c>
      <c r="D105" s="61" t="s">
        <v>755</v>
      </c>
      <c r="E105" s="167">
        <v>16.11</v>
      </c>
      <c r="F105" s="167">
        <f t="shared" ref="F105:F123" si="3">A105*E105</f>
        <v>177.20999999999998</v>
      </c>
      <c r="G105" s="26"/>
      <c r="H105" s="55">
        <v>9.42</v>
      </c>
      <c r="I105">
        <v>16.11</v>
      </c>
      <c r="J105" s="314">
        <f t="shared" ref="J105:J118" si="4">+H105-I105</f>
        <v>-6.6899999999999995</v>
      </c>
    </row>
    <row r="106" spans="1:10" ht="41.4" x14ac:dyDescent="0.3">
      <c r="A106" s="20">
        <v>8</v>
      </c>
      <c r="B106" s="20" t="s">
        <v>30</v>
      </c>
      <c r="C106" s="313" t="s">
        <v>756</v>
      </c>
      <c r="D106" s="20" t="s">
        <v>757</v>
      </c>
      <c r="E106" s="167">
        <v>16.11</v>
      </c>
      <c r="F106" s="167">
        <f t="shared" si="3"/>
        <v>128.88</v>
      </c>
      <c r="G106" s="26"/>
      <c r="H106" s="55">
        <v>15.57</v>
      </c>
      <c r="I106">
        <v>16.11</v>
      </c>
      <c r="J106" s="314">
        <f t="shared" si="4"/>
        <v>-0.53999999999999915</v>
      </c>
    </row>
    <row r="107" spans="1:10" ht="27.6" x14ac:dyDescent="0.3">
      <c r="A107" s="20">
        <v>32</v>
      </c>
      <c r="B107" s="20" t="s">
        <v>30</v>
      </c>
      <c r="C107" s="313" t="s">
        <v>758</v>
      </c>
      <c r="D107" s="20" t="s">
        <v>759</v>
      </c>
      <c r="E107" s="167">
        <v>15.98</v>
      </c>
      <c r="F107" s="167">
        <f t="shared" si="3"/>
        <v>511.36</v>
      </c>
      <c r="G107" s="26"/>
      <c r="H107" s="55">
        <v>11.8</v>
      </c>
      <c r="I107">
        <v>15.98</v>
      </c>
      <c r="J107" s="314">
        <f t="shared" si="4"/>
        <v>-4.18</v>
      </c>
    </row>
    <row r="108" spans="1:10" ht="41.4" x14ac:dyDescent="0.3">
      <c r="A108" s="20">
        <v>18</v>
      </c>
      <c r="B108" s="20" t="s">
        <v>30</v>
      </c>
      <c r="C108" s="313" t="s">
        <v>760</v>
      </c>
      <c r="D108" s="61" t="s">
        <v>761</v>
      </c>
      <c r="E108" s="167">
        <v>20.87</v>
      </c>
      <c r="F108" s="167">
        <f t="shared" si="3"/>
        <v>375.66</v>
      </c>
      <c r="G108" s="26"/>
      <c r="H108" s="55">
        <v>15.1</v>
      </c>
      <c r="I108">
        <v>20.87</v>
      </c>
      <c r="J108" s="314">
        <f t="shared" si="4"/>
        <v>-5.7700000000000014</v>
      </c>
    </row>
    <row r="109" spans="1:10" x14ac:dyDescent="0.3">
      <c r="A109" s="20">
        <v>3</v>
      </c>
      <c r="B109" s="20" t="s">
        <v>30</v>
      </c>
      <c r="C109" s="313" t="s">
        <v>762</v>
      </c>
      <c r="D109" s="20" t="s">
        <v>763</v>
      </c>
      <c r="E109" s="167">
        <v>18.45</v>
      </c>
      <c r="F109" s="167">
        <f t="shared" si="3"/>
        <v>55.349999999999994</v>
      </c>
      <c r="G109" s="26"/>
      <c r="H109" s="55">
        <v>12.93</v>
      </c>
      <c r="I109">
        <v>18.45</v>
      </c>
      <c r="J109" s="314">
        <f t="shared" si="4"/>
        <v>-5.52</v>
      </c>
    </row>
    <row r="110" spans="1:10" ht="41.4" x14ac:dyDescent="0.3">
      <c r="A110" s="20">
        <v>51</v>
      </c>
      <c r="B110" s="20" t="s">
        <v>30</v>
      </c>
      <c r="C110" s="313" t="s">
        <v>825</v>
      </c>
      <c r="D110" s="20" t="s">
        <v>765</v>
      </c>
      <c r="E110" s="167">
        <v>31.28</v>
      </c>
      <c r="F110" s="167">
        <f t="shared" si="3"/>
        <v>1595.28</v>
      </c>
      <c r="G110" s="26"/>
      <c r="H110" s="55">
        <v>20.8</v>
      </c>
      <c r="I110">
        <v>31.28</v>
      </c>
      <c r="J110" s="314">
        <f t="shared" si="4"/>
        <v>-10.48</v>
      </c>
    </row>
    <row r="111" spans="1:10" ht="55.2" x14ac:dyDescent="0.3">
      <c r="A111" s="20">
        <v>18</v>
      </c>
      <c r="B111" s="20" t="s">
        <v>30</v>
      </c>
      <c r="C111" s="313" t="s">
        <v>826</v>
      </c>
      <c r="D111" s="20" t="s">
        <v>815</v>
      </c>
      <c r="E111" s="167">
        <v>203.44</v>
      </c>
      <c r="F111" s="167">
        <f t="shared" si="3"/>
        <v>3661.92</v>
      </c>
      <c r="G111" s="26"/>
      <c r="H111" s="55">
        <v>127</v>
      </c>
      <c r="I111">
        <v>203.44</v>
      </c>
      <c r="J111" s="314">
        <f t="shared" si="4"/>
        <v>-76.44</v>
      </c>
    </row>
    <row r="112" spans="1:10" ht="27.6" x14ac:dyDescent="0.3">
      <c r="A112" s="20">
        <v>3</v>
      </c>
      <c r="B112" s="20" t="s">
        <v>30</v>
      </c>
      <c r="C112" s="313" t="s">
        <v>768</v>
      </c>
      <c r="D112" s="20" t="s">
        <v>769</v>
      </c>
      <c r="E112" s="167">
        <v>16.98</v>
      </c>
      <c r="F112" s="167">
        <f t="shared" si="3"/>
        <v>50.94</v>
      </c>
      <c r="G112" s="26"/>
      <c r="H112" s="55">
        <v>17.100000000000001</v>
      </c>
      <c r="I112">
        <v>16.98</v>
      </c>
      <c r="J112" s="314">
        <f t="shared" si="4"/>
        <v>0.12000000000000099</v>
      </c>
    </row>
    <row r="113" spans="1:10" x14ac:dyDescent="0.3">
      <c r="A113" s="20">
        <v>9</v>
      </c>
      <c r="B113" s="20" t="s">
        <v>30</v>
      </c>
      <c r="C113" s="313" t="s">
        <v>770</v>
      </c>
      <c r="D113" s="20" t="s">
        <v>771</v>
      </c>
      <c r="E113" s="167">
        <v>23.37</v>
      </c>
      <c r="F113" s="167">
        <f t="shared" si="3"/>
        <v>210.33</v>
      </c>
      <c r="G113" s="26"/>
      <c r="H113" s="55">
        <v>16.32</v>
      </c>
      <c r="I113">
        <v>23.37</v>
      </c>
      <c r="J113" s="314">
        <f t="shared" si="4"/>
        <v>-7.0500000000000007</v>
      </c>
    </row>
    <row r="114" spans="1:10" x14ac:dyDescent="0.3">
      <c r="A114" s="20">
        <v>3</v>
      </c>
      <c r="B114" s="20" t="s">
        <v>30</v>
      </c>
      <c r="C114" s="313" t="s">
        <v>772</v>
      </c>
      <c r="D114" s="20" t="s">
        <v>773</v>
      </c>
      <c r="E114" s="167">
        <v>44.11</v>
      </c>
      <c r="F114" s="167">
        <f t="shared" si="3"/>
        <v>132.32999999999998</v>
      </c>
      <c r="G114" s="26"/>
      <c r="H114" s="55">
        <v>31.19</v>
      </c>
      <c r="I114">
        <v>44.11</v>
      </c>
      <c r="J114" s="314">
        <f t="shared" si="4"/>
        <v>-12.919999999999998</v>
      </c>
    </row>
    <row r="115" spans="1:10" ht="41.4" x14ac:dyDescent="0.3">
      <c r="A115" s="20">
        <v>3</v>
      </c>
      <c r="B115" s="20" t="s">
        <v>30</v>
      </c>
      <c r="C115" s="313" t="s">
        <v>774</v>
      </c>
      <c r="D115" s="20" t="s">
        <v>775</v>
      </c>
      <c r="E115" s="167">
        <v>10.130000000000001</v>
      </c>
      <c r="F115" s="167">
        <f t="shared" si="3"/>
        <v>30.39</v>
      </c>
      <c r="G115" s="26"/>
      <c r="H115" s="55">
        <v>176</v>
      </c>
      <c r="I115">
        <v>58.48</v>
      </c>
      <c r="J115" s="314">
        <f t="shared" si="4"/>
        <v>117.52000000000001</v>
      </c>
    </row>
    <row r="116" spans="1:10" ht="27.6" x14ac:dyDescent="0.3">
      <c r="A116" s="20">
        <v>3</v>
      </c>
      <c r="B116" s="20" t="s">
        <v>30</v>
      </c>
      <c r="C116" s="313" t="s">
        <v>776</v>
      </c>
      <c r="D116" s="20" t="s">
        <v>836</v>
      </c>
      <c r="E116" s="167">
        <v>58.48</v>
      </c>
      <c r="F116" s="167">
        <f t="shared" si="3"/>
        <v>175.44</v>
      </c>
      <c r="G116" s="26"/>
      <c r="H116" s="55"/>
      <c r="J116" s="314">
        <f t="shared" si="4"/>
        <v>0</v>
      </c>
    </row>
    <row r="117" spans="1:10" ht="27.6" x14ac:dyDescent="0.3">
      <c r="A117" s="20">
        <v>19</v>
      </c>
      <c r="B117" s="20" t="s">
        <v>30</v>
      </c>
      <c r="C117" s="313" t="s">
        <v>779</v>
      </c>
      <c r="D117" s="20" t="s">
        <v>780</v>
      </c>
      <c r="E117" s="167">
        <v>11.68</v>
      </c>
      <c r="F117" s="167">
        <f t="shared" si="3"/>
        <v>221.92</v>
      </c>
      <c r="G117" s="26"/>
      <c r="H117" s="55">
        <v>11.29</v>
      </c>
      <c r="I117">
        <v>11.68</v>
      </c>
      <c r="J117" s="314">
        <f t="shared" si="4"/>
        <v>-0.39000000000000057</v>
      </c>
    </row>
    <row r="118" spans="1:10" x14ac:dyDescent="0.3">
      <c r="A118" s="20">
        <v>3</v>
      </c>
      <c r="B118" s="20" t="s">
        <v>30</v>
      </c>
      <c r="C118" s="313" t="s">
        <v>827</v>
      </c>
      <c r="D118" s="20" t="s">
        <v>828</v>
      </c>
      <c r="E118" s="167">
        <v>16.11</v>
      </c>
      <c r="F118" s="167">
        <f t="shared" si="3"/>
        <v>48.33</v>
      </c>
      <c r="G118" s="26"/>
      <c r="H118" s="55">
        <v>9.42</v>
      </c>
      <c r="I118">
        <v>16.11</v>
      </c>
      <c r="J118" s="314">
        <f t="shared" si="4"/>
        <v>-6.6899999999999995</v>
      </c>
    </row>
    <row r="119" spans="1:10" x14ac:dyDescent="0.3">
      <c r="A119" s="20"/>
      <c r="B119" s="20"/>
      <c r="C119" s="313"/>
      <c r="D119" s="26"/>
      <c r="E119" s="167"/>
      <c r="F119" s="167">
        <f t="shared" si="3"/>
        <v>0</v>
      </c>
      <c r="G119" s="26"/>
      <c r="H119" s="55"/>
    </row>
    <row r="120" spans="1:10" x14ac:dyDescent="0.3">
      <c r="A120" s="20"/>
      <c r="B120" s="20"/>
      <c r="C120" s="241"/>
      <c r="D120" s="26"/>
      <c r="E120" s="167"/>
      <c r="F120" s="167">
        <f t="shared" si="3"/>
        <v>0</v>
      </c>
      <c r="G120" s="26"/>
      <c r="H120" s="55"/>
    </row>
    <row r="121" spans="1:10" x14ac:dyDescent="0.3">
      <c r="A121" s="20"/>
      <c r="B121" s="20"/>
      <c r="C121" s="142"/>
      <c r="D121" s="26"/>
      <c r="E121" s="167"/>
      <c r="F121" s="167">
        <f t="shared" si="3"/>
        <v>0</v>
      </c>
      <c r="G121" s="26"/>
      <c r="H121" s="55"/>
    </row>
    <row r="122" spans="1:10" x14ac:dyDescent="0.3">
      <c r="A122" s="20"/>
      <c r="B122" s="20"/>
      <c r="C122" s="20"/>
      <c r="D122" s="26"/>
      <c r="E122" s="167"/>
      <c r="F122" s="167">
        <f t="shared" si="3"/>
        <v>0</v>
      </c>
      <c r="G122" s="26"/>
      <c r="H122" s="55"/>
    </row>
    <row r="123" spans="1:10" x14ac:dyDescent="0.3">
      <c r="A123" s="207"/>
      <c r="B123" s="207"/>
      <c r="C123" s="207"/>
      <c r="D123" s="33"/>
      <c r="E123" s="173"/>
      <c r="F123" s="173">
        <f t="shared" si="3"/>
        <v>0</v>
      </c>
      <c r="G123" s="33"/>
      <c r="H123" s="55"/>
    </row>
    <row r="124" spans="1:10" ht="15.6" x14ac:dyDescent="0.3">
      <c r="A124" s="174"/>
      <c r="B124" s="175"/>
      <c r="C124" s="208" t="s">
        <v>17</v>
      </c>
      <c r="D124" s="35"/>
      <c r="E124" s="209"/>
      <c r="F124" s="209">
        <f>SUM(F104:F122)</f>
        <v>7890.86</v>
      </c>
      <c r="G124" s="178"/>
      <c r="H124" s="55"/>
    </row>
    <row r="125" spans="1:10" ht="15.6" x14ac:dyDescent="0.3">
      <c r="A125" s="179"/>
      <c r="B125" s="55"/>
      <c r="C125" s="210" t="s">
        <v>18</v>
      </c>
      <c r="D125" s="41"/>
      <c r="E125" s="211"/>
      <c r="F125" s="211">
        <f>F124*0.16</f>
        <v>1262.5375999999999</v>
      </c>
      <c r="G125" s="182"/>
      <c r="H125" s="55"/>
    </row>
    <row r="126" spans="1:10" ht="15.6" x14ac:dyDescent="0.3">
      <c r="A126" s="179"/>
      <c r="B126" s="55"/>
      <c r="C126" s="212" t="s">
        <v>19</v>
      </c>
      <c r="D126" s="213"/>
      <c r="E126" s="214"/>
      <c r="F126" s="214">
        <f>F124+F125</f>
        <v>9153.3976000000002</v>
      </c>
      <c r="G126" s="187"/>
      <c r="H126" s="55"/>
    </row>
    <row r="127" spans="1:10" x14ac:dyDescent="0.3">
      <c r="A127" s="379" t="s">
        <v>20</v>
      </c>
      <c r="B127" s="380"/>
      <c r="C127" s="190" t="s">
        <v>21</v>
      </c>
      <c r="D127" s="190"/>
      <c r="E127" s="380" t="s">
        <v>22</v>
      </c>
      <c r="F127" s="380"/>
      <c r="G127" s="381"/>
      <c r="H127" s="321"/>
    </row>
    <row r="128" spans="1:10" x14ac:dyDescent="0.3">
      <c r="A128" s="371" t="s">
        <v>614</v>
      </c>
      <c r="B128" s="372"/>
      <c r="C128" s="193" t="s">
        <v>23</v>
      </c>
      <c r="D128" s="193"/>
      <c r="E128" s="372" t="s">
        <v>653</v>
      </c>
      <c r="F128" s="372"/>
      <c r="G128" s="373"/>
      <c r="H128" s="321"/>
    </row>
    <row r="129" spans="1:8" x14ac:dyDescent="0.3">
      <c r="A129" s="55"/>
      <c r="B129" s="55"/>
      <c r="C129" s="55"/>
      <c r="D129" s="55"/>
      <c r="E129" s="55"/>
      <c r="F129" s="55"/>
      <c r="G129" s="55"/>
      <c r="H129" s="55"/>
    </row>
    <row r="131" spans="1:8" ht="24.6" x14ac:dyDescent="0.3">
      <c r="A131" s="355" t="s">
        <v>0</v>
      </c>
      <c r="B131" s="356"/>
      <c r="C131" s="357"/>
      <c r="D131" s="364" t="s">
        <v>1</v>
      </c>
      <c r="E131" s="365"/>
      <c r="F131" s="365"/>
      <c r="G131" s="366"/>
    </row>
    <row r="132" spans="1:8" ht="21" x14ac:dyDescent="0.4">
      <c r="A132" s="358"/>
      <c r="B132" s="359"/>
      <c r="C132" s="360"/>
      <c r="D132" s="3" t="s">
        <v>2</v>
      </c>
      <c r="E132" s="367" t="s">
        <v>830</v>
      </c>
      <c r="F132" s="368"/>
      <c r="G132" s="4"/>
    </row>
    <row r="133" spans="1:8" ht="21" x14ac:dyDescent="0.4">
      <c r="A133" s="358"/>
      <c r="B133" s="359"/>
      <c r="C133" s="360"/>
      <c r="D133" s="3" t="s">
        <v>4</v>
      </c>
      <c r="E133" s="369">
        <v>12</v>
      </c>
      <c r="F133" s="368"/>
      <c r="G133" s="4"/>
    </row>
    <row r="134" spans="1:8" ht="30" x14ac:dyDescent="0.3">
      <c r="A134" s="361"/>
      <c r="B134" s="362"/>
      <c r="C134" s="363"/>
      <c r="D134" s="6" t="s">
        <v>5</v>
      </c>
      <c r="E134" s="370" t="s">
        <v>832</v>
      </c>
      <c r="F134" s="370"/>
      <c r="G134" s="7"/>
    </row>
    <row r="135" spans="1:8" ht="20.399999999999999" x14ac:dyDescent="0.35">
      <c r="A135" s="8" t="s">
        <v>6</v>
      </c>
      <c r="B135" s="9" t="s">
        <v>663</v>
      </c>
      <c r="C135" s="10"/>
      <c r="D135" s="10"/>
      <c r="E135" s="324"/>
      <c r="F135" s="325"/>
      <c r="G135" s="326"/>
    </row>
    <row r="136" spans="1:8" ht="20.399999999999999" x14ac:dyDescent="0.35">
      <c r="A136" s="8" t="s">
        <v>7</v>
      </c>
      <c r="B136" s="12"/>
      <c r="C136" s="13"/>
      <c r="D136" s="13"/>
      <c r="E136" s="327"/>
      <c r="F136" s="328"/>
      <c r="G136" s="329"/>
    </row>
    <row r="137" spans="1:8" ht="20.399999999999999" x14ac:dyDescent="0.35">
      <c r="A137" s="8" t="s">
        <v>8</v>
      </c>
      <c r="B137" s="12" t="s">
        <v>29</v>
      </c>
      <c r="C137" s="13"/>
      <c r="D137" s="13"/>
      <c r="E137" s="330"/>
      <c r="F137" s="331"/>
      <c r="G137" s="332"/>
    </row>
    <row r="138" spans="1:8" ht="20.399999999999999" x14ac:dyDescent="0.35">
      <c r="A138" s="8" t="s">
        <v>9</v>
      </c>
      <c r="B138" s="12" t="s">
        <v>83</v>
      </c>
      <c r="C138" s="13"/>
      <c r="D138" s="13"/>
      <c r="E138" s="13"/>
      <c r="F138" s="13"/>
      <c r="G138" s="14"/>
    </row>
    <row r="139" spans="1:8" ht="15" x14ac:dyDescent="0.3">
      <c r="A139" s="57" t="s">
        <v>10</v>
      </c>
      <c r="B139" s="57" t="s">
        <v>11</v>
      </c>
      <c r="C139" s="57" t="s">
        <v>12</v>
      </c>
      <c r="D139" s="57" t="s">
        <v>13</v>
      </c>
      <c r="E139" s="57" t="s">
        <v>14</v>
      </c>
      <c r="F139" s="57" t="s">
        <v>15</v>
      </c>
      <c r="G139" s="57" t="s">
        <v>16</v>
      </c>
    </row>
    <row r="140" spans="1:8" ht="15.6" x14ac:dyDescent="0.3">
      <c r="A140" s="15"/>
      <c r="B140" s="16"/>
      <c r="C140" s="16"/>
      <c r="D140" s="123"/>
      <c r="E140" s="18"/>
      <c r="F140" s="18">
        <f>A140*E140</f>
        <v>0</v>
      </c>
      <c r="G140" s="20"/>
    </row>
    <row r="141" spans="1:8" ht="15.6" x14ac:dyDescent="0.3">
      <c r="A141" s="21">
        <v>120</v>
      </c>
      <c r="B141" s="22" t="s">
        <v>126</v>
      </c>
      <c r="C141" s="22" t="s">
        <v>223</v>
      </c>
      <c r="D141" s="58"/>
      <c r="E141" s="24">
        <v>105</v>
      </c>
      <c r="F141" s="24">
        <f t="shared" ref="F141:F154" si="5">A141*E141</f>
        <v>12600</v>
      </c>
      <c r="G141" s="20"/>
    </row>
    <row r="142" spans="1:8" ht="15.6" x14ac:dyDescent="0.3">
      <c r="A142" s="21"/>
      <c r="B142" s="22"/>
      <c r="C142" s="22"/>
      <c r="D142" s="58"/>
      <c r="E142" s="24"/>
      <c r="F142" s="24">
        <f t="shared" si="5"/>
        <v>0</v>
      </c>
      <c r="G142" s="20"/>
    </row>
    <row r="143" spans="1:8" ht="15.6" x14ac:dyDescent="0.3">
      <c r="A143" s="21"/>
      <c r="B143" s="59"/>
      <c r="C143" s="59"/>
      <c r="D143" s="58"/>
      <c r="E143" s="24"/>
      <c r="F143" s="24">
        <f t="shared" si="5"/>
        <v>0</v>
      </c>
      <c r="G143" s="26"/>
    </row>
    <row r="144" spans="1:8" ht="15.6" x14ac:dyDescent="0.3">
      <c r="A144" s="21"/>
      <c r="B144" s="59"/>
      <c r="C144" s="59"/>
      <c r="D144" s="58"/>
      <c r="E144" s="24"/>
      <c r="F144" s="24">
        <f t="shared" si="5"/>
        <v>0</v>
      </c>
      <c r="G144" s="26"/>
    </row>
    <row r="145" spans="1:7" ht="15.6" x14ac:dyDescent="0.3">
      <c r="A145" s="21"/>
      <c r="B145" s="59"/>
      <c r="C145" s="59"/>
      <c r="D145" s="58"/>
      <c r="E145" s="24"/>
      <c r="F145" s="24">
        <f t="shared" si="5"/>
        <v>0</v>
      </c>
      <c r="G145" s="26"/>
    </row>
    <row r="146" spans="1:7" ht="15.6" x14ac:dyDescent="0.3">
      <c r="A146" s="21"/>
      <c r="B146" s="59"/>
      <c r="C146" s="59"/>
      <c r="D146" s="58"/>
      <c r="E146" s="24"/>
      <c r="F146" s="24">
        <f t="shared" si="5"/>
        <v>0</v>
      </c>
      <c r="G146" s="26"/>
    </row>
    <row r="147" spans="1:7" ht="15.6" x14ac:dyDescent="0.3">
      <c r="A147" s="27"/>
      <c r="B147" s="59"/>
      <c r="C147" s="59"/>
      <c r="D147" s="58"/>
      <c r="E147" s="24"/>
      <c r="F147" s="24">
        <f t="shared" si="5"/>
        <v>0</v>
      </c>
      <c r="G147" s="26"/>
    </row>
    <row r="148" spans="1:7" ht="15.6" x14ac:dyDescent="0.3">
      <c r="A148" s="27"/>
      <c r="B148" s="59"/>
      <c r="C148" s="59"/>
      <c r="D148" s="65"/>
      <c r="E148" s="24"/>
      <c r="F148" s="24">
        <f t="shared" si="5"/>
        <v>0</v>
      </c>
      <c r="G148" s="26"/>
    </row>
    <row r="149" spans="1:7" ht="15.6" x14ac:dyDescent="0.3">
      <c r="A149" s="27"/>
      <c r="B149" s="22"/>
      <c r="C149" s="22"/>
      <c r="D149" s="23"/>
      <c r="E149" s="24"/>
      <c r="F149" s="24">
        <f t="shared" si="5"/>
        <v>0</v>
      </c>
      <c r="G149" s="26"/>
    </row>
    <row r="150" spans="1:7" ht="15.6" x14ac:dyDescent="0.3">
      <c r="A150" s="27"/>
      <c r="B150" s="22"/>
      <c r="C150" s="22"/>
      <c r="D150" s="23"/>
      <c r="E150" s="24"/>
      <c r="F150" s="24">
        <f t="shared" si="5"/>
        <v>0</v>
      </c>
      <c r="G150" s="26"/>
    </row>
    <row r="151" spans="1:7" ht="15.6" x14ac:dyDescent="0.3">
      <c r="A151" s="27"/>
      <c r="B151" s="22"/>
      <c r="C151" s="22"/>
      <c r="D151" s="23"/>
      <c r="E151" s="24"/>
      <c r="F151" s="24">
        <f t="shared" si="5"/>
        <v>0</v>
      </c>
      <c r="G151" s="26"/>
    </row>
    <row r="152" spans="1:7" ht="15.6" x14ac:dyDescent="0.3">
      <c r="A152" s="27"/>
      <c r="B152" s="22"/>
      <c r="C152" s="22"/>
      <c r="D152" s="23"/>
      <c r="E152" s="24"/>
      <c r="F152" s="24">
        <f t="shared" si="5"/>
        <v>0</v>
      </c>
      <c r="G152" s="26"/>
    </row>
    <row r="153" spans="1:7" ht="15.6" x14ac:dyDescent="0.3">
      <c r="A153" s="27"/>
      <c r="B153" s="22"/>
      <c r="C153" s="22"/>
      <c r="D153" s="23"/>
      <c r="E153" s="24"/>
      <c r="F153" s="24">
        <f t="shared" si="5"/>
        <v>0</v>
      </c>
      <c r="G153" s="26"/>
    </row>
    <row r="154" spans="1:7" ht="15.6" x14ac:dyDescent="0.3">
      <c r="A154" s="28"/>
      <c r="B154" s="29"/>
      <c r="C154" s="29"/>
      <c r="D154" s="30"/>
      <c r="E154" s="31"/>
      <c r="F154" s="31">
        <f t="shared" si="5"/>
        <v>0</v>
      </c>
      <c r="G154" s="33"/>
    </row>
    <row r="155" spans="1:7" ht="17.399999999999999" x14ac:dyDescent="0.3">
      <c r="A155" s="34"/>
      <c r="B155" s="35"/>
      <c r="C155" s="36" t="s">
        <v>17</v>
      </c>
      <c r="D155" s="36"/>
      <c r="E155" s="37"/>
      <c r="F155" s="38">
        <f>SUM(F140:F153)</f>
        <v>12600</v>
      </c>
      <c r="G155" s="39"/>
    </row>
    <row r="156" spans="1:7" ht="17.399999999999999" x14ac:dyDescent="0.3">
      <c r="A156" s="40"/>
      <c r="B156" s="41"/>
      <c r="C156" s="42" t="s">
        <v>18</v>
      </c>
      <c r="D156" s="42"/>
      <c r="E156" s="43"/>
      <c r="F156" s="44">
        <f>F155*0.16</f>
        <v>2016</v>
      </c>
      <c r="G156" s="45"/>
    </row>
    <row r="157" spans="1:7" ht="17.399999999999999" x14ac:dyDescent="0.3">
      <c r="A157" s="40"/>
      <c r="B157" s="41"/>
      <c r="C157" s="46" t="s">
        <v>19</v>
      </c>
      <c r="D157" s="46"/>
      <c r="E157" s="47"/>
      <c r="F157" s="48">
        <f>F155+F156</f>
        <v>14616</v>
      </c>
      <c r="G157" s="49"/>
    </row>
    <row r="158" spans="1:7" ht="15.6" x14ac:dyDescent="0.3">
      <c r="A158" s="50" t="s">
        <v>20</v>
      </c>
      <c r="B158" s="51"/>
      <c r="C158" s="51" t="s">
        <v>21</v>
      </c>
      <c r="D158" s="51"/>
      <c r="E158" s="51" t="s">
        <v>22</v>
      </c>
      <c r="F158" s="51"/>
      <c r="G158" s="52"/>
    </row>
    <row r="159" spans="1:7" ht="15.6" x14ac:dyDescent="0.3">
      <c r="A159" s="63" t="s">
        <v>614</v>
      </c>
      <c r="B159" s="53"/>
      <c r="C159" s="53" t="s">
        <v>23</v>
      </c>
      <c r="D159" s="53"/>
      <c r="E159" s="53" t="s">
        <v>653</v>
      </c>
      <c r="F159" s="53"/>
      <c r="G159" s="54"/>
    </row>
    <row r="162" spans="1:7" ht="21" x14ac:dyDescent="0.4">
      <c r="A162" s="1"/>
      <c r="B162" s="382" t="s">
        <v>0</v>
      </c>
      <c r="C162" s="383"/>
      <c r="D162" s="388" t="s">
        <v>1</v>
      </c>
      <c r="E162" s="389"/>
      <c r="F162" s="389"/>
      <c r="G162" s="390"/>
    </row>
    <row r="163" spans="1:7" ht="21" x14ac:dyDescent="0.4">
      <c r="A163" s="2"/>
      <c r="B163" s="384"/>
      <c r="C163" s="385"/>
      <c r="D163" s="391" t="s">
        <v>2</v>
      </c>
      <c r="E163" s="392"/>
      <c r="F163" s="368" t="s">
        <v>830</v>
      </c>
      <c r="G163" s="393"/>
    </row>
    <row r="164" spans="1:7" ht="21" x14ac:dyDescent="0.4">
      <c r="A164" s="2"/>
      <c r="B164" s="384"/>
      <c r="C164" s="385"/>
      <c r="D164" s="424" t="s">
        <v>419</v>
      </c>
      <c r="E164" s="368"/>
      <c r="F164" s="195">
        <v>12</v>
      </c>
      <c r="G164" s="4"/>
    </row>
    <row r="165" spans="1:7" ht="21" x14ac:dyDescent="0.4">
      <c r="A165" s="5"/>
      <c r="B165" s="386"/>
      <c r="C165" s="387"/>
      <c r="D165" s="407" t="s">
        <v>5</v>
      </c>
      <c r="E165" s="408"/>
      <c r="F165" s="370" t="s">
        <v>835</v>
      </c>
      <c r="G165" s="409"/>
    </row>
    <row r="166" spans="1:7" ht="20.399999999999999" x14ac:dyDescent="0.35">
      <c r="A166" s="8" t="s">
        <v>6</v>
      </c>
      <c r="B166" s="9" t="s">
        <v>653</v>
      </c>
      <c r="C166" s="10"/>
      <c r="D166" s="10"/>
      <c r="E166" s="374"/>
      <c r="F166" s="374"/>
      <c r="G166" s="375"/>
    </row>
    <row r="167" spans="1:7" ht="20.399999999999999" x14ac:dyDescent="0.35">
      <c r="A167" s="8" t="s">
        <v>7</v>
      </c>
      <c r="B167" s="376" t="s">
        <v>692</v>
      </c>
      <c r="C167" s="377"/>
      <c r="D167" s="377"/>
      <c r="E167" s="377"/>
      <c r="F167" s="377"/>
      <c r="G167" s="378"/>
    </row>
    <row r="168" spans="1:7" ht="20.399999999999999" x14ac:dyDescent="0.35">
      <c r="A168" s="8" t="s">
        <v>8</v>
      </c>
      <c r="B168" s="376" t="s">
        <v>29</v>
      </c>
      <c r="C168" s="377"/>
      <c r="D168" s="377"/>
      <c r="E168" s="377"/>
      <c r="F168" s="377"/>
      <c r="G168" s="378"/>
    </row>
    <row r="169" spans="1:7" ht="20.399999999999999" x14ac:dyDescent="0.35">
      <c r="A169" s="8" t="s">
        <v>9</v>
      </c>
      <c r="B169" s="376" t="s">
        <v>326</v>
      </c>
      <c r="C169" s="377"/>
      <c r="D169" s="377"/>
      <c r="E169" s="377"/>
      <c r="F169" s="377"/>
      <c r="G169" s="378"/>
    </row>
    <row r="170" spans="1:7" ht="15" x14ac:dyDescent="0.3">
      <c r="A170" s="57" t="s">
        <v>10</v>
      </c>
      <c r="B170" s="57" t="s">
        <v>11</v>
      </c>
      <c r="C170" s="57" t="s">
        <v>12</v>
      </c>
      <c r="D170" s="57" t="s">
        <v>13</v>
      </c>
      <c r="E170" s="57" t="s">
        <v>14</v>
      </c>
      <c r="F170" s="57" t="s">
        <v>15</v>
      </c>
      <c r="G170" s="57" t="s">
        <v>16</v>
      </c>
    </row>
    <row r="171" spans="1:7" ht="15.6" x14ac:dyDescent="0.3">
      <c r="A171" s="60">
        <v>20</v>
      </c>
      <c r="B171" s="60" t="s">
        <v>30</v>
      </c>
      <c r="C171" s="16" t="s">
        <v>834</v>
      </c>
      <c r="D171" s="123" t="s">
        <v>40</v>
      </c>
      <c r="E171" s="18">
        <v>9.91</v>
      </c>
      <c r="F171" s="225">
        <f t="shared" ref="F171:F184" si="6">A171*E171</f>
        <v>198.2</v>
      </c>
      <c r="G171" s="114"/>
    </row>
    <row r="172" spans="1:7" ht="15.6" x14ac:dyDescent="0.3">
      <c r="A172" s="61">
        <v>12</v>
      </c>
      <c r="B172" s="61" t="s">
        <v>39</v>
      </c>
      <c r="C172" s="22" t="s">
        <v>833</v>
      </c>
      <c r="D172" s="58" t="s">
        <v>40</v>
      </c>
      <c r="E172" s="24">
        <v>160.80000000000001</v>
      </c>
      <c r="F172" s="226">
        <f t="shared" si="6"/>
        <v>1929.6000000000001</v>
      </c>
      <c r="G172" s="26"/>
    </row>
    <row r="173" spans="1:7" ht="15.6" x14ac:dyDescent="0.3">
      <c r="A173" s="61"/>
      <c r="B173" s="61"/>
      <c r="C173" s="22"/>
      <c r="D173" s="58"/>
      <c r="E173" s="24"/>
      <c r="F173" s="226">
        <f t="shared" si="6"/>
        <v>0</v>
      </c>
      <c r="G173" s="26"/>
    </row>
    <row r="174" spans="1:7" ht="15.6" x14ac:dyDescent="0.3">
      <c r="A174" s="61"/>
      <c r="B174" s="61"/>
      <c r="C174" s="22"/>
      <c r="D174" s="58"/>
      <c r="E174" s="24"/>
      <c r="F174" s="226">
        <f t="shared" si="6"/>
        <v>0</v>
      </c>
      <c r="G174" s="26"/>
    </row>
    <row r="175" spans="1:7" ht="15.6" x14ac:dyDescent="0.3">
      <c r="A175" s="61"/>
      <c r="B175" s="61"/>
      <c r="C175" s="22"/>
      <c r="D175" s="58"/>
      <c r="E175" s="24"/>
      <c r="F175" s="226">
        <f t="shared" si="6"/>
        <v>0</v>
      </c>
      <c r="G175" s="26"/>
    </row>
    <row r="176" spans="1:7" ht="15.6" x14ac:dyDescent="0.3">
      <c r="A176" s="61"/>
      <c r="B176" s="61"/>
      <c r="C176" s="22"/>
      <c r="D176" s="58"/>
      <c r="E176" s="24"/>
      <c r="F176" s="226">
        <f t="shared" si="6"/>
        <v>0</v>
      </c>
      <c r="G176" s="26"/>
    </row>
    <row r="177" spans="1:7" ht="15.6" x14ac:dyDescent="0.3">
      <c r="A177" s="61"/>
      <c r="B177" s="61"/>
      <c r="C177" s="22"/>
      <c r="D177" s="58"/>
      <c r="E177" s="24"/>
      <c r="F177" s="226">
        <f t="shared" si="6"/>
        <v>0</v>
      </c>
      <c r="G177" s="26"/>
    </row>
    <row r="178" spans="1:7" ht="15.6" x14ac:dyDescent="0.3">
      <c r="A178" s="20"/>
      <c r="B178" s="20"/>
      <c r="C178" s="236"/>
      <c r="D178" s="20"/>
      <c r="E178" s="237"/>
      <c r="F178" s="226">
        <f t="shared" si="6"/>
        <v>0</v>
      </c>
      <c r="G178" s="26"/>
    </row>
    <row r="179" spans="1:7" ht="15.6" x14ac:dyDescent="0.3">
      <c r="A179" s="20"/>
      <c r="B179" s="20"/>
      <c r="C179" s="236"/>
      <c r="D179" s="26"/>
      <c r="E179" s="237"/>
      <c r="F179" s="226">
        <f t="shared" si="6"/>
        <v>0</v>
      </c>
      <c r="G179" s="26"/>
    </row>
    <row r="180" spans="1:7" ht="15.6" x14ac:dyDescent="0.3">
      <c r="A180" s="20"/>
      <c r="B180" s="20"/>
      <c r="C180" s="236"/>
      <c r="D180" s="26"/>
      <c r="E180" s="237"/>
      <c r="F180" s="226">
        <f t="shared" si="6"/>
        <v>0</v>
      </c>
      <c r="G180" s="26"/>
    </row>
    <row r="181" spans="1:7" ht="15.6" x14ac:dyDescent="0.3">
      <c r="A181" s="20"/>
      <c r="B181" s="20"/>
      <c r="C181" s="236"/>
      <c r="D181" s="26"/>
      <c r="E181" s="237"/>
      <c r="F181" s="226">
        <f t="shared" si="6"/>
        <v>0</v>
      </c>
      <c r="G181" s="26"/>
    </row>
    <row r="182" spans="1:7" ht="15.6" x14ac:dyDescent="0.3">
      <c r="A182" s="20"/>
      <c r="B182" s="20"/>
      <c r="C182" s="236"/>
      <c r="D182" s="26"/>
      <c r="E182" s="237"/>
      <c r="F182" s="226">
        <f t="shared" si="6"/>
        <v>0</v>
      </c>
      <c r="G182" s="26"/>
    </row>
    <row r="183" spans="1:7" ht="15.6" x14ac:dyDescent="0.3">
      <c r="A183" s="20"/>
      <c r="B183" s="20"/>
      <c r="C183" s="236"/>
      <c r="D183" s="26"/>
      <c r="E183" s="237"/>
      <c r="F183" s="226">
        <f t="shared" si="6"/>
        <v>0</v>
      </c>
      <c r="G183" s="26"/>
    </row>
    <row r="184" spans="1:7" ht="15.6" x14ac:dyDescent="0.3">
      <c r="A184" s="207"/>
      <c r="B184" s="207"/>
      <c r="C184" s="207"/>
      <c r="D184" s="33"/>
      <c r="E184" s="228"/>
      <c r="F184" s="229">
        <f t="shared" si="6"/>
        <v>0</v>
      </c>
      <c r="G184" s="33"/>
    </row>
    <row r="185" spans="1:7" ht="17.399999999999999" x14ac:dyDescent="0.3">
      <c r="A185" s="34"/>
      <c r="B185" s="35"/>
      <c r="C185" s="406" t="s">
        <v>17</v>
      </c>
      <c r="D185" s="406"/>
      <c r="E185" s="37"/>
      <c r="F185" s="38">
        <f>SUM(F171:F183)</f>
        <v>2127.8000000000002</v>
      </c>
      <c r="G185" s="39"/>
    </row>
    <row r="186" spans="1:7" ht="17.399999999999999" x14ac:dyDescent="0.3">
      <c r="A186" s="40"/>
      <c r="B186" s="41"/>
      <c r="C186" s="398" t="s">
        <v>18</v>
      </c>
      <c r="D186" s="398"/>
      <c r="E186" s="43"/>
      <c r="F186" s="44">
        <f>F185*0.16</f>
        <v>340.44800000000004</v>
      </c>
      <c r="G186" s="45"/>
    </row>
    <row r="187" spans="1:7" ht="17.399999999999999" x14ac:dyDescent="0.3">
      <c r="A187" s="40"/>
      <c r="B187" s="41"/>
      <c r="C187" s="399" t="s">
        <v>19</v>
      </c>
      <c r="D187" s="399"/>
      <c r="E187" s="47"/>
      <c r="F187" s="48">
        <f>F185+F186</f>
        <v>2468.248</v>
      </c>
      <c r="G187" s="49"/>
    </row>
    <row r="188" spans="1:7" ht="15.6" x14ac:dyDescent="0.3">
      <c r="A188" s="400" t="s">
        <v>20</v>
      </c>
      <c r="B188" s="401"/>
      <c r="C188" s="51" t="s">
        <v>21</v>
      </c>
      <c r="D188" s="51"/>
      <c r="E188" s="401" t="s">
        <v>22</v>
      </c>
      <c r="F188" s="401"/>
      <c r="G188" s="402"/>
    </row>
    <row r="189" spans="1:7" ht="15.6" x14ac:dyDescent="0.3">
      <c r="A189" s="403" t="s">
        <v>614</v>
      </c>
      <c r="B189" s="404"/>
      <c r="C189" s="53" t="s">
        <v>23</v>
      </c>
      <c r="D189" s="53"/>
      <c r="E189" s="404" t="s">
        <v>653</v>
      </c>
      <c r="F189" s="404"/>
      <c r="G189" s="405"/>
    </row>
    <row r="190" spans="1:7" x14ac:dyDescent="0.3">
      <c r="A190" s="55"/>
      <c r="B190" s="55"/>
      <c r="C190" s="55"/>
      <c r="D190" s="55"/>
      <c r="E190" s="55"/>
      <c r="F190" s="55"/>
      <c r="G190" s="55"/>
    </row>
    <row r="192" spans="1:7" ht="21" x14ac:dyDescent="0.4">
      <c r="A192" s="1"/>
      <c r="B192" s="382" t="s">
        <v>0</v>
      </c>
      <c r="C192" s="383"/>
      <c r="D192" s="388" t="s">
        <v>1</v>
      </c>
      <c r="E192" s="389"/>
      <c r="F192" s="389"/>
      <c r="G192" s="390"/>
    </row>
    <row r="193" spans="1:7" ht="21" x14ac:dyDescent="0.4">
      <c r="A193" s="2"/>
      <c r="B193" s="384"/>
      <c r="C193" s="385"/>
      <c r="D193" s="391" t="s">
        <v>2</v>
      </c>
      <c r="E193" s="392"/>
      <c r="F193" s="367" t="s">
        <v>830</v>
      </c>
      <c r="G193" s="393"/>
    </row>
    <row r="194" spans="1:7" ht="21" x14ac:dyDescent="0.4">
      <c r="A194" s="2"/>
      <c r="B194" s="384"/>
      <c r="C194" s="385"/>
      <c r="D194" s="204" t="s">
        <v>419</v>
      </c>
      <c r="E194" s="205"/>
      <c r="F194" s="195">
        <v>12</v>
      </c>
      <c r="G194" s="4"/>
    </row>
    <row r="195" spans="1:7" ht="21" x14ac:dyDescent="0.4">
      <c r="A195" s="5"/>
      <c r="B195" s="386"/>
      <c r="C195" s="387"/>
      <c r="D195" s="394" t="s">
        <v>5</v>
      </c>
      <c r="E195" s="395"/>
      <c r="F195" s="396">
        <v>144</v>
      </c>
      <c r="G195" s="397"/>
    </row>
    <row r="196" spans="1:7" ht="20.399999999999999" x14ac:dyDescent="0.35">
      <c r="A196" s="8" t="s">
        <v>6</v>
      </c>
      <c r="B196" s="9" t="s">
        <v>663</v>
      </c>
      <c r="C196" s="10"/>
      <c r="D196" s="10"/>
      <c r="E196" s="374" t="s">
        <v>495</v>
      </c>
      <c r="F196" s="374"/>
      <c r="G196" s="375"/>
    </row>
    <row r="197" spans="1:7" ht="20.399999999999999" x14ac:dyDescent="0.35">
      <c r="A197" s="8" t="s">
        <v>7</v>
      </c>
      <c r="B197" s="376"/>
      <c r="C197" s="377"/>
      <c r="D197" s="377"/>
      <c r="E197" s="377"/>
      <c r="F197" s="377"/>
      <c r="G197" s="378"/>
    </row>
    <row r="198" spans="1:7" ht="20.399999999999999" x14ac:dyDescent="0.35">
      <c r="A198" s="8" t="s">
        <v>8</v>
      </c>
      <c r="B198" s="427"/>
      <c r="C198" s="377"/>
      <c r="D198" s="377"/>
      <c r="E198" s="377"/>
      <c r="F198" s="377"/>
      <c r="G198" s="378"/>
    </row>
    <row r="199" spans="1:7" ht="20.399999999999999" x14ac:dyDescent="0.35">
      <c r="A199" s="8" t="s">
        <v>9</v>
      </c>
      <c r="B199" s="376" t="s">
        <v>326</v>
      </c>
      <c r="C199" s="377"/>
      <c r="D199" s="377"/>
      <c r="E199" s="377"/>
      <c r="F199" s="377"/>
      <c r="G199" s="378"/>
    </row>
    <row r="200" spans="1:7" x14ac:dyDescent="0.3">
      <c r="A200" s="163" t="s">
        <v>10</v>
      </c>
      <c r="B200" s="163" t="s">
        <v>11</v>
      </c>
      <c r="C200" s="163" t="s">
        <v>12</v>
      </c>
      <c r="D200" s="206" t="s">
        <v>13</v>
      </c>
      <c r="E200" s="163" t="s">
        <v>14</v>
      </c>
      <c r="F200" s="163" t="s">
        <v>15</v>
      </c>
      <c r="G200" s="163" t="s">
        <v>16</v>
      </c>
    </row>
    <row r="201" spans="1:7" ht="31.2" x14ac:dyDescent="0.3">
      <c r="A201" s="147">
        <v>1</v>
      </c>
      <c r="B201" s="60" t="s">
        <v>30</v>
      </c>
      <c r="C201" s="60" t="s">
        <v>328</v>
      </c>
      <c r="D201" s="123"/>
      <c r="E201" s="78">
        <v>2982</v>
      </c>
      <c r="F201" s="165">
        <f>+A201*E201</f>
        <v>2982</v>
      </c>
      <c r="G201" s="114"/>
    </row>
    <row r="202" spans="1:7" ht="15.6" x14ac:dyDescent="0.3">
      <c r="A202" s="20"/>
      <c r="B202" s="20"/>
      <c r="C202" s="166"/>
      <c r="D202" s="61"/>
      <c r="E202" s="167"/>
      <c r="F202" s="167">
        <f t="shared" ref="F202:F210" si="7">A202*E202</f>
        <v>0</v>
      </c>
      <c r="G202" s="26"/>
    </row>
    <row r="203" spans="1:7" ht="15.6" x14ac:dyDescent="0.3">
      <c r="A203" s="20"/>
      <c r="B203" s="20"/>
      <c r="C203" s="20"/>
      <c r="D203" s="61"/>
      <c r="E203" s="167"/>
      <c r="F203" s="167">
        <f t="shared" si="7"/>
        <v>0</v>
      </c>
      <c r="G203" s="26"/>
    </row>
    <row r="204" spans="1:7" x14ac:dyDescent="0.3">
      <c r="A204" s="20"/>
      <c r="B204" s="20"/>
      <c r="C204" s="20"/>
      <c r="D204" s="20"/>
      <c r="E204" s="167"/>
      <c r="F204" s="167">
        <f t="shared" si="7"/>
        <v>0</v>
      </c>
      <c r="G204" s="26"/>
    </row>
    <row r="205" spans="1:7" x14ac:dyDescent="0.3">
      <c r="A205" s="20"/>
      <c r="B205" s="20"/>
      <c r="C205" s="20"/>
      <c r="D205" s="26"/>
      <c r="E205" s="167"/>
      <c r="F205" s="167">
        <f t="shared" si="7"/>
        <v>0</v>
      </c>
      <c r="G205" s="26"/>
    </row>
    <row r="206" spans="1:7" x14ac:dyDescent="0.3">
      <c r="A206" s="20"/>
      <c r="B206" s="20"/>
      <c r="C206" s="20"/>
      <c r="D206" s="26"/>
      <c r="E206" s="167"/>
      <c r="F206" s="167">
        <f t="shared" si="7"/>
        <v>0</v>
      </c>
      <c r="G206" s="26"/>
    </row>
    <row r="207" spans="1:7" x14ac:dyDescent="0.3">
      <c r="A207" s="20"/>
      <c r="B207" s="20"/>
      <c r="C207" s="20"/>
      <c r="D207" s="26"/>
      <c r="E207" s="167"/>
      <c r="F207" s="167">
        <f t="shared" si="7"/>
        <v>0</v>
      </c>
      <c r="G207" s="26"/>
    </row>
    <row r="208" spans="1:7" x14ac:dyDescent="0.3">
      <c r="A208" s="20"/>
      <c r="B208" s="20"/>
      <c r="C208" s="142"/>
      <c r="D208" s="26"/>
      <c r="E208" s="167"/>
      <c r="F208" s="167">
        <f t="shared" si="7"/>
        <v>0</v>
      </c>
      <c r="G208" s="26"/>
    </row>
    <row r="209" spans="1:7" x14ac:dyDescent="0.3">
      <c r="A209" s="20"/>
      <c r="B209" s="20"/>
      <c r="C209" s="20"/>
      <c r="D209" s="26"/>
      <c r="E209" s="167"/>
      <c r="F209" s="167">
        <f t="shared" si="7"/>
        <v>0</v>
      </c>
      <c r="G209" s="26"/>
    </row>
    <row r="210" spans="1:7" x14ac:dyDescent="0.3">
      <c r="A210" s="207"/>
      <c r="B210" s="207"/>
      <c r="C210" s="207"/>
      <c r="D210" s="33"/>
      <c r="E210" s="173"/>
      <c r="F210" s="173">
        <f t="shared" si="7"/>
        <v>0</v>
      </c>
      <c r="G210" s="33"/>
    </row>
    <row r="211" spans="1:7" ht="15.6" x14ac:dyDescent="0.3">
      <c r="A211" s="174"/>
      <c r="B211" s="175"/>
      <c r="C211" s="208" t="s">
        <v>17</v>
      </c>
      <c r="D211" s="35"/>
      <c r="E211" s="209"/>
      <c r="F211" s="209">
        <f>SUM(F201:F209)</f>
        <v>2982</v>
      </c>
      <c r="G211" s="178"/>
    </row>
    <row r="212" spans="1:7" ht="15.6" x14ac:dyDescent="0.3">
      <c r="A212" s="179"/>
      <c r="B212" s="55"/>
      <c r="C212" s="210" t="s">
        <v>18</v>
      </c>
      <c r="D212" s="41"/>
      <c r="E212" s="211"/>
      <c r="F212" s="211">
        <f>F211*0.16</f>
        <v>477.12</v>
      </c>
      <c r="G212" s="182"/>
    </row>
    <row r="213" spans="1:7" ht="15.6" x14ac:dyDescent="0.3">
      <c r="A213" s="179"/>
      <c r="B213" s="55"/>
      <c r="C213" s="212" t="s">
        <v>19</v>
      </c>
      <c r="D213" s="213"/>
      <c r="E213" s="214"/>
      <c r="F213" s="214">
        <f>F211+F212</f>
        <v>3459.12</v>
      </c>
      <c r="G213" s="187"/>
    </row>
    <row r="214" spans="1:7" x14ac:dyDescent="0.3">
      <c r="A214" s="379" t="s">
        <v>20</v>
      </c>
      <c r="B214" s="380"/>
      <c r="C214" s="190" t="s">
        <v>21</v>
      </c>
      <c r="D214" s="190"/>
      <c r="E214" s="380" t="s">
        <v>22</v>
      </c>
      <c r="F214" s="380"/>
      <c r="G214" s="381"/>
    </row>
    <row r="215" spans="1:7" x14ac:dyDescent="0.3">
      <c r="A215" s="371" t="s">
        <v>423</v>
      </c>
      <c r="B215" s="372"/>
      <c r="C215" s="193" t="s">
        <v>23</v>
      </c>
      <c r="D215" s="193"/>
      <c r="E215" s="372" t="s">
        <v>653</v>
      </c>
      <c r="F215" s="372"/>
      <c r="G215" s="373"/>
    </row>
    <row r="216" spans="1:7" x14ac:dyDescent="0.3">
      <c r="A216" s="55"/>
      <c r="B216" s="55"/>
      <c r="C216" s="55"/>
      <c r="D216" s="55"/>
      <c r="E216" s="55"/>
      <c r="F216" s="55"/>
      <c r="G216" s="55"/>
    </row>
    <row r="218" spans="1:7" ht="24.6" x14ac:dyDescent="0.3">
      <c r="A218" s="355" t="s">
        <v>0</v>
      </c>
      <c r="B218" s="356"/>
      <c r="C218" s="357"/>
      <c r="D218" s="364" t="s">
        <v>1</v>
      </c>
      <c r="E218" s="365"/>
      <c r="F218" s="365"/>
      <c r="G218" s="366"/>
    </row>
    <row r="219" spans="1:7" ht="21" x14ac:dyDescent="0.4">
      <c r="A219" s="358"/>
      <c r="B219" s="359"/>
      <c r="C219" s="360"/>
      <c r="D219" s="3" t="s">
        <v>2</v>
      </c>
      <c r="E219" s="367" t="s">
        <v>830</v>
      </c>
      <c r="F219" s="368"/>
      <c r="G219" s="4"/>
    </row>
    <row r="220" spans="1:7" ht="21" x14ac:dyDescent="0.4">
      <c r="A220" s="358"/>
      <c r="B220" s="359"/>
      <c r="C220" s="360"/>
      <c r="D220" s="3" t="s">
        <v>4</v>
      </c>
      <c r="E220" s="369">
        <v>12</v>
      </c>
      <c r="F220" s="368"/>
      <c r="G220" s="4"/>
    </row>
    <row r="221" spans="1:7" ht="30" x14ac:dyDescent="0.3">
      <c r="A221" s="361"/>
      <c r="B221" s="362"/>
      <c r="C221" s="363"/>
      <c r="D221" s="6" t="s">
        <v>5</v>
      </c>
      <c r="E221" s="370" t="s">
        <v>838</v>
      </c>
      <c r="F221" s="370"/>
      <c r="G221" s="7"/>
    </row>
    <row r="222" spans="1:7" ht="20.399999999999999" x14ac:dyDescent="0.35">
      <c r="A222" s="8" t="s">
        <v>6</v>
      </c>
      <c r="B222" s="9" t="s">
        <v>663</v>
      </c>
      <c r="C222" s="10"/>
      <c r="D222" s="10"/>
      <c r="E222" s="324"/>
      <c r="F222" s="325"/>
      <c r="G222" s="326"/>
    </row>
    <row r="223" spans="1:7" ht="20.399999999999999" x14ac:dyDescent="0.35">
      <c r="A223" s="8" t="s">
        <v>7</v>
      </c>
      <c r="B223" s="12"/>
      <c r="C223" s="13"/>
      <c r="D223" s="13"/>
      <c r="E223" s="327"/>
      <c r="F223" s="328"/>
      <c r="G223" s="329"/>
    </row>
    <row r="224" spans="1:7" ht="20.399999999999999" x14ac:dyDescent="0.35">
      <c r="A224" s="8" t="s">
        <v>8</v>
      </c>
      <c r="B224" s="12" t="s">
        <v>29</v>
      </c>
      <c r="C224" s="13"/>
      <c r="D224" s="13"/>
      <c r="E224" s="330"/>
      <c r="F224" s="331"/>
      <c r="G224" s="332"/>
    </row>
    <row r="225" spans="1:7" ht="20.399999999999999" x14ac:dyDescent="0.35">
      <c r="A225" s="8" t="s">
        <v>9</v>
      </c>
      <c r="B225" s="12" t="s">
        <v>91</v>
      </c>
      <c r="C225" s="13"/>
      <c r="D225" s="13"/>
      <c r="E225" s="13"/>
      <c r="F225" s="13"/>
      <c r="G225" s="14"/>
    </row>
    <row r="226" spans="1:7" ht="15" x14ac:dyDescent="0.3">
      <c r="A226" s="57" t="s">
        <v>10</v>
      </c>
      <c r="B226" s="57" t="s">
        <v>11</v>
      </c>
      <c r="C226" s="57" t="s">
        <v>12</v>
      </c>
      <c r="D226" s="57" t="s">
        <v>13</v>
      </c>
      <c r="E226" s="57" t="s">
        <v>14</v>
      </c>
      <c r="F226" s="57" t="s">
        <v>15</v>
      </c>
      <c r="G226" s="57" t="s">
        <v>16</v>
      </c>
    </row>
    <row r="227" spans="1:7" ht="15.6" x14ac:dyDescent="0.3">
      <c r="A227" s="15"/>
      <c r="B227" s="16"/>
      <c r="C227" s="16"/>
      <c r="D227" s="123"/>
      <c r="E227" s="18"/>
      <c r="F227" s="18">
        <f>A227*E227</f>
        <v>0</v>
      </c>
      <c r="G227" s="20"/>
    </row>
    <row r="228" spans="1:7" ht="31.2" x14ac:dyDescent="0.3">
      <c r="A228" s="21">
        <v>15</v>
      </c>
      <c r="B228" s="22" t="s">
        <v>39</v>
      </c>
      <c r="C228" s="22" t="s">
        <v>837</v>
      </c>
      <c r="D228" s="58">
        <v>183711</v>
      </c>
      <c r="E228" s="24">
        <v>162.97</v>
      </c>
      <c r="F228" s="24">
        <f t="shared" ref="F228:F241" si="8">A228*E228</f>
        <v>2444.5500000000002</v>
      </c>
      <c r="G228" s="20"/>
    </row>
    <row r="229" spans="1:7" ht="15.6" x14ac:dyDescent="0.3">
      <c r="A229" s="21"/>
      <c r="B229" s="22"/>
      <c r="C229" s="22"/>
      <c r="D229" s="58"/>
      <c r="E229" s="24"/>
      <c r="F229" s="24">
        <f t="shared" si="8"/>
        <v>0</v>
      </c>
      <c r="G229" s="20"/>
    </row>
    <row r="230" spans="1:7" ht="15.6" x14ac:dyDescent="0.3">
      <c r="A230" s="21"/>
      <c r="B230" s="59"/>
      <c r="C230" s="59"/>
      <c r="D230" s="58"/>
      <c r="E230" s="24"/>
      <c r="F230" s="24">
        <f t="shared" si="8"/>
        <v>0</v>
      </c>
      <c r="G230" s="26"/>
    </row>
    <row r="231" spans="1:7" ht="15.6" x14ac:dyDescent="0.3">
      <c r="A231" s="21"/>
      <c r="B231" s="59"/>
      <c r="C231" s="59"/>
      <c r="D231" s="58"/>
      <c r="E231" s="24"/>
      <c r="F231" s="24">
        <f t="shared" si="8"/>
        <v>0</v>
      </c>
      <c r="G231" s="26"/>
    </row>
    <row r="232" spans="1:7" ht="15.6" x14ac:dyDescent="0.3">
      <c r="A232" s="21"/>
      <c r="B232" s="59"/>
      <c r="C232" s="59"/>
      <c r="D232" s="58"/>
      <c r="E232" s="24"/>
      <c r="F232" s="24">
        <f t="shared" si="8"/>
        <v>0</v>
      </c>
      <c r="G232" s="26"/>
    </row>
    <row r="233" spans="1:7" ht="15.6" x14ac:dyDescent="0.3">
      <c r="A233" s="21"/>
      <c r="B233" s="59"/>
      <c r="C233" s="59"/>
      <c r="D233" s="58"/>
      <c r="E233" s="24"/>
      <c r="F233" s="24">
        <f t="shared" si="8"/>
        <v>0</v>
      </c>
      <c r="G233" s="26"/>
    </row>
    <row r="234" spans="1:7" ht="15.6" x14ac:dyDescent="0.3">
      <c r="A234" s="27"/>
      <c r="B234" s="59"/>
      <c r="C234" s="59"/>
      <c r="D234" s="58"/>
      <c r="E234" s="24"/>
      <c r="F234" s="24">
        <f t="shared" si="8"/>
        <v>0</v>
      </c>
      <c r="G234" s="26"/>
    </row>
    <row r="235" spans="1:7" ht="15.6" x14ac:dyDescent="0.3">
      <c r="A235" s="27"/>
      <c r="B235" s="59"/>
      <c r="C235" s="59"/>
      <c r="D235" s="65"/>
      <c r="E235" s="24"/>
      <c r="F235" s="24">
        <f t="shared" si="8"/>
        <v>0</v>
      </c>
      <c r="G235" s="26"/>
    </row>
    <row r="236" spans="1:7" ht="15.6" x14ac:dyDescent="0.3">
      <c r="A236" s="27"/>
      <c r="B236" s="22"/>
      <c r="C236" s="22"/>
      <c r="D236" s="23"/>
      <c r="E236" s="24"/>
      <c r="F236" s="24">
        <f t="shared" si="8"/>
        <v>0</v>
      </c>
      <c r="G236" s="26"/>
    </row>
    <row r="237" spans="1:7" ht="15.6" x14ac:dyDescent="0.3">
      <c r="A237" s="27"/>
      <c r="B237" s="22"/>
      <c r="C237" s="22"/>
      <c r="D237" s="23"/>
      <c r="E237" s="24"/>
      <c r="F237" s="24">
        <f t="shared" si="8"/>
        <v>0</v>
      </c>
      <c r="G237" s="26"/>
    </row>
    <row r="238" spans="1:7" ht="15.6" x14ac:dyDescent="0.3">
      <c r="A238" s="27"/>
      <c r="B238" s="22"/>
      <c r="C238" s="22"/>
      <c r="D238" s="23"/>
      <c r="E238" s="24"/>
      <c r="F238" s="24">
        <f t="shared" si="8"/>
        <v>0</v>
      </c>
      <c r="G238" s="26"/>
    </row>
    <row r="239" spans="1:7" ht="15.6" x14ac:dyDescent="0.3">
      <c r="A239" s="27"/>
      <c r="B239" s="22"/>
      <c r="C239" s="22"/>
      <c r="D239" s="23"/>
      <c r="E239" s="24"/>
      <c r="F239" s="24">
        <f t="shared" si="8"/>
        <v>0</v>
      </c>
      <c r="G239" s="26"/>
    </row>
    <row r="240" spans="1:7" ht="15.6" x14ac:dyDescent="0.3">
      <c r="A240" s="27"/>
      <c r="B240" s="22"/>
      <c r="C240" s="22"/>
      <c r="D240" s="23"/>
      <c r="E240" s="24"/>
      <c r="F240" s="24">
        <f t="shared" si="8"/>
        <v>0</v>
      </c>
      <c r="G240" s="26"/>
    </row>
    <row r="241" spans="1:7" ht="15.6" x14ac:dyDescent="0.3">
      <c r="A241" s="28"/>
      <c r="B241" s="29"/>
      <c r="C241" s="29"/>
      <c r="D241" s="30"/>
      <c r="E241" s="31"/>
      <c r="F241" s="31">
        <f t="shared" si="8"/>
        <v>0</v>
      </c>
      <c r="G241" s="33"/>
    </row>
    <row r="242" spans="1:7" ht="17.399999999999999" x14ac:dyDescent="0.3">
      <c r="A242" s="34"/>
      <c r="B242" s="35"/>
      <c r="C242" s="36" t="s">
        <v>17</v>
      </c>
      <c r="D242" s="36"/>
      <c r="E242" s="37"/>
      <c r="F242" s="38">
        <f>SUM(F227:F240)</f>
        <v>2444.5500000000002</v>
      </c>
      <c r="G242" s="39"/>
    </row>
    <row r="243" spans="1:7" ht="17.399999999999999" x14ac:dyDescent="0.3">
      <c r="A243" s="40"/>
      <c r="B243" s="41"/>
      <c r="C243" s="42" t="s">
        <v>18</v>
      </c>
      <c r="D243" s="42"/>
      <c r="E243" s="43"/>
      <c r="F243" s="44">
        <f>F242*0.16</f>
        <v>391.12800000000004</v>
      </c>
      <c r="G243" s="45"/>
    </row>
    <row r="244" spans="1:7" ht="17.399999999999999" x14ac:dyDescent="0.3">
      <c r="A244" s="40"/>
      <c r="B244" s="41"/>
      <c r="C244" s="46" t="s">
        <v>19</v>
      </c>
      <c r="D244" s="46"/>
      <c r="E244" s="47"/>
      <c r="F244" s="48">
        <f>F242+F243</f>
        <v>2835.6780000000003</v>
      </c>
      <c r="G244" s="49"/>
    </row>
    <row r="245" spans="1:7" ht="15.6" x14ac:dyDescent="0.3">
      <c r="A245" s="50" t="s">
        <v>20</v>
      </c>
      <c r="B245" s="51"/>
      <c r="C245" s="51" t="s">
        <v>21</v>
      </c>
      <c r="D245" s="51"/>
      <c r="E245" s="51" t="s">
        <v>22</v>
      </c>
      <c r="F245" s="51"/>
      <c r="G245" s="52"/>
    </row>
    <row r="246" spans="1:7" ht="15.6" x14ac:dyDescent="0.3">
      <c r="A246" s="63" t="s">
        <v>614</v>
      </c>
      <c r="B246" s="53"/>
      <c r="C246" s="53" t="s">
        <v>23</v>
      </c>
      <c r="D246" s="53"/>
      <c r="E246" s="53" t="s">
        <v>653</v>
      </c>
      <c r="F246" s="53"/>
      <c r="G246" s="54"/>
    </row>
    <row r="250" spans="1:7" ht="24.6" x14ac:dyDescent="0.3">
      <c r="A250" s="355" t="s">
        <v>0</v>
      </c>
      <c r="B250" s="356"/>
      <c r="C250" s="357"/>
      <c r="D250" s="364" t="s">
        <v>1</v>
      </c>
      <c r="E250" s="365"/>
      <c r="F250" s="365"/>
      <c r="G250" s="366"/>
    </row>
    <row r="251" spans="1:7" ht="21" x14ac:dyDescent="0.4">
      <c r="A251" s="358"/>
      <c r="B251" s="359"/>
      <c r="C251" s="360"/>
      <c r="D251" s="3" t="s">
        <v>2</v>
      </c>
      <c r="E251" s="367" t="s">
        <v>839</v>
      </c>
      <c r="F251" s="368"/>
      <c r="G251" s="4"/>
    </row>
    <row r="252" spans="1:7" ht="21" x14ac:dyDescent="0.4">
      <c r="A252" s="358"/>
      <c r="B252" s="359"/>
      <c r="C252" s="360"/>
      <c r="D252" s="3" t="s">
        <v>4</v>
      </c>
      <c r="E252" s="369">
        <v>13</v>
      </c>
      <c r="F252" s="368"/>
      <c r="G252" s="4"/>
    </row>
    <row r="253" spans="1:7" ht="30" x14ac:dyDescent="0.3">
      <c r="A253" s="361"/>
      <c r="B253" s="362"/>
      <c r="C253" s="363"/>
      <c r="D253" s="6" t="s">
        <v>5</v>
      </c>
      <c r="E253" s="370" t="s">
        <v>840</v>
      </c>
      <c r="F253" s="370"/>
      <c r="G253" s="7"/>
    </row>
    <row r="254" spans="1:7" ht="20.399999999999999" x14ac:dyDescent="0.35">
      <c r="A254" s="8" t="s">
        <v>6</v>
      </c>
      <c r="B254" s="9" t="s">
        <v>663</v>
      </c>
      <c r="C254" s="10"/>
      <c r="D254" s="10"/>
      <c r="E254" s="324"/>
      <c r="F254" s="325"/>
      <c r="G254" s="326"/>
    </row>
    <row r="255" spans="1:7" ht="20.399999999999999" x14ac:dyDescent="0.35">
      <c r="A255" s="8" t="s">
        <v>7</v>
      </c>
      <c r="B255" s="12"/>
      <c r="C255" s="13"/>
      <c r="D255" s="13"/>
      <c r="E255" s="327"/>
      <c r="F255" s="328"/>
      <c r="G255" s="329"/>
    </row>
    <row r="256" spans="1:7" ht="20.399999999999999" x14ac:dyDescent="0.35">
      <c r="A256" s="8" t="s">
        <v>8</v>
      </c>
      <c r="B256" s="12" t="s">
        <v>29</v>
      </c>
      <c r="C256" s="13"/>
      <c r="D256" s="13"/>
      <c r="E256" s="330"/>
      <c r="F256" s="331"/>
      <c r="G256" s="332"/>
    </row>
    <row r="257" spans="1:7" ht="20.399999999999999" x14ac:dyDescent="0.35">
      <c r="A257" s="8" t="s">
        <v>9</v>
      </c>
      <c r="B257" s="12" t="s">
        <v>83</v>
      </c>
      <c r="C257" s="13"/>
      <c r="D257" s="13"/>
      <c r="E257" s="13"/>
      <c r="F257" s="13"/>
      <c r="G257" s="14"/>
    </row>
    <row r="258" spans="1:7" ht="15" x14ac:dyDescent="0.3">
      <c r="A258" s="57" t="s">
        <v>10</v>
      </c>
      <c r="B258" s="57" t="s">
        <v>11</v>
      </c>
      <c r="C258" s="57" t="s">
        <v>12</v>
      </c>
      <c r="D258" s="57" t="s">
        <v>13</v>
      </c>
      <c r="E258" s="57" t="s">
        <v>14</v>
      </c>
      <c r="F258" s="57" t="s">
        <v>15</v>
      </c>
      <c r="G258" s="57" t="s">
        <v>16</v>
      </c>
    </row>
    <row r="259" spans="1:7" ht="15.6" x14ac:dyDescent="0.3">
      <c r="A259" s="15"/>
      <c r="B259" s="16"/>
      <c r="C259" s="16"/>
      <c r="D259" s="123"/>
      <c r="E259" s="18"/>
      <c r="F259" s="18">
        <f>A259*E259</f>
        <v>0</v>
      </c>
      <c r="G259" s="20"/>
    </row>
    <row r="260" spans="1:7" ht="15.6" x14ac:dyDescent="0.3">
      <c r="A260" s="21">
        <v>75</v>
      </c>
      <c r="B260" s="22" t="s">
        <v>126</v>
      </c>
      <c r="C260" s="22" t="s">
        <v>482</v>
      </c>
      <c r="D260" s="58"/>
      <c r="E260" s="24">
        <v>108</v>
      </c>
      <c r="F260" s="24">
        <f t="shared" ref="F260:F273" si="9">A260*E260</f>
        <v>8100</v>
      </c>
      <c r="G260" s="20"/>
    </row>
    <row r="261" spans="1:7" ht="15.6" x14ac:dyDescent="0.3">
      <c r="A261" s="21"/>
      <c r="B261" s="22"/>
      <c r="C261" s="22"/>
      <c r="D261" s="58"/>
      <c r="E261" s="24"/>
      <c r="F261" s="24">
        <f t="shared" si="9"/>
        <v>0</v>
      </c>
      <c r="G261" s="20"/>
    </row>
    <row r="262" spans="1:7" ht="15.6" x14ac:dyDescent="0.3">
      <c r="A262" s="21"/>
      <c r="B262" s="59"/>
      <c r="C262" s="59"/>
      <c r="D262" s="58"/>
      <c r="E262" s="24"/>
      <c r="F262" s="24">
        <f t="shared" si="9"/>
        <v>0</v>
      </c>
      <c r="G262" s="26"/>
    </row>
    <row r="263" spans="1:7" ht="15.6" x14ac:dyDescent="0.3">
      <c r="A263" s="21"/>
      <c r="B263" s="59"/>
      <c r="C263" s="59"/>
      <c r="D263" s="58"/>
      <c r="E263" s="24"/>
      <c r="F263" s="24">
        <f t="shared" si="9"/>
        <v>0</v>
      </c>
      <c r="G263" s="26"/>
    </row>
    <row r="264" spans="1:7" ht="15.6" x14ac:dyDescent="0.3">
      <c r="A264" s="21"/>
      <c r="B264" s="59"/>
      <c r="C264" s="59"/>
      <c r="D264" s="58"/>
      <c r="E264" s="24"/>
      <c r="F264" s="24">
        <f t="shared" si="9"/>
        <v>0</v>
      </c>
      <c r="G264" s="26"/>
    </row>
    <row r="265" spans="1:7" ht="15.6" x14ac:dyDescent="0.3">
      <c r="A265" s="21"/>
      <c r="B265" s="59"/>
      <c r="C265" s="59"/>
      <c r="D265" s="58"/>
      <c r="E265" s="24"/>
      <c r="F265" s="24">
        <f t="shared" si="9"/>
        <v>0</v>
      </c>
      <c r="G265" s="26"/>
    </row>
    <row r="266" spans="1:7" ht="15.6" x14ac:dyDescent="0.3">
      <c r="A266" s="27"/>
      <c r="B266" s="59"/>
      <c r="C266" s="59"/>
      <c r="D266" s="58"/>
      <c r="E266" s="24"/>
      <c r="F266" s="24">
        <f t="shared" si="9"/>
        <v>0</v>
      </c>
      <c r="G266" s="26"/>
    </row>
    <row r="267" spans="1:7" ht="15.6" x14ac:dyDescent="0.3">
      <c r="A267" s="27"/>
      <c r="B267" s="59"/>
      <c r="C267" s="59"/>
      <c r="D267" s="65"/>
      <c r="E267" s="24"/>
      <c r="F267" s="24">
        <f t="shared" si="9"/>
        <v>0</v>
      </c>
      <c r="G267" s="26"/>
    </row>
    <row r="268" spans="1:7" ht="15.6" x14ac:dyDescent="0.3">
      <c r="A268" s="27"/>
      <c r="B268" s="22"/>
      <c r="C268" s="22"/>
      <c r="D268" s="23"/>
      <c r="E268" s="24"/>
      <c r="F268" s="24">
        <f t="shared" si="9"/>
        <v>0</v>
      </c>
      <c r="G268" s="26"/>
    </row>
    <row r="269" spans="1:7" ht="15.6" x14ac:dyDescent="0.3">
      <c r="A269" s="27"/>
      <c r="B269" s="22"/>
      <c r="C269" s="22"/>
      <c r="D269" s="23"/>
      <c r="E269" s="24"/>
      <c r="F269" s="24">
        <f t="shared" si="9"/>
        <v>0</v>
      </c>
      <c r="G269" s="26"/>
    </row>
    <row r="270" spans="1:7" ht="15.6" x14ac:dyDescent="0.3">
      <c r="A270" s="27"/>
      <c r="B270" s="22"/>
      <c r="C270" s="22"/>
      <c r="D270" s="23"/>
      <c r="E270" s="24"/>
      <c r="F270" s="24">
        <f t="shared" si="9"/>
        <v>0</v>
      </c>
      <c r="G270" s="26"/>
    </row>
    <row r="271" spans="1:7" ht="15.6" x14ac:dyDescent="0.3">
      <c r="A271" s="27"/>
      <c r="B271" s="22"/>
      <c r="C271" s="22"/>
      <c r="D271" s="23"/>
      <c r="E271" s="24"/>
      <c r="F271" s="24">
        <f t="shared" si="9"/>
        <v>0</v>
      </c>
      <c r="G271" s="26"/>
    </row>
    <row r="272" spans="1:7" ht="15.6" x14ac:dyDescent="0.3">
      <c r="A272" s="27"/>
      <c r="B272" s="22"/>
      <c r="C272" s="22"/>
      <c r="D272" s="23"/>
      <c r="E272" s="24"/>
      <c r="F272" s="24">
        <f t="shared" si="9"/>
        <v>0</v>
      </c>
      <c r="G272" s="26"/>
    </row>
    <row r="273" spans="1:7" ht="15.6" x14ac:dyDescent="0.3">
      <c r="A273" s="28"/>
      <c r="B273" s="29"/>
      <c r="C273" s="29"/>
      <c r="D273" s="30"/>
      <c r="E273" s="31"/>
      <c r="F273" s="31">
        <f t="shared" si="9"/>
        <v>0</v>
      </c>
      <c r="G273" s="33"/>
    </row>
    <row r="274" spans="1:7" ht="17.399999999999999" x14ac:dyDescent="0.3">
      <c r="A274" s="34"/>
      <c r="B274" s="35"/>
      <c r="C274" s="36" t="s">
        <v>17</v>
      </c>
      <c r="D274" s="36"/>
      <c r="E274" s="37"/>
      <c r="F274" s="38">
        <f>SUM(F259:F272)</f>
        <v>8100</v>
      </c>
      <c r="G274" s="39"/>
    </row>
    <row r="275" spans="1:7" ht="17.399999999999999" x14ac:dyDescent="0.3">
      <c r="A275" s="40"/>
      <c r="B275" s="41"/>
      <c r="C275" s="42" t="s">
        <v>18</v>
      </c>
      <c r="D275" s="42"/>
      <c r="E275" s="43"/>
      <c r="F275" s="44">
        <f>F274*0.16</f>
        <v>1296</v>
      </c>
      <c r="G275" s="45"/>
    </row>
    <row r="276" spans="1:7" ht="17.399999999999999" x14ac:dyDescent="0.3">
      <c r="A276" s="40"/>
      <c r="B276" s="41"/>
      <c r="C276" s="46" t="s">
        <v>19</v>
      </c>
      <c r="D276" s="46"/>
      <c r="E276" s="47"/>
      <c r="F276" s="48">
        <f>F274+F275</f>
        <v>9396</v>
      </c>
      <c r="G276" s="49"/>
    </row>
    <row r="277" spans="1:7" ht="15.6" x14ac:dyDescent="0.3">
      <c r="A277" s="50" t="s">
        <v>20</v>
      </c>
      <c r="B277" s="51"/>
      <c r="C277" s="51" t="s">
        <v>21</v>
      </c>
      <c r="D277" s="51"/>
      <c r="E277" s="51" t="s">
        <v>22</v>
      </c>
      <c r="F277" s="51"/>
      <c r="G277" s="52"/>
    </row>
    <row r="278" spans="1:7" ht="15.6" x14ac:dyDescent="0.3">
      <c r="A278" s="63" t="s">
        <v>614</v>
      </c>
      <c r="B278" s="53"/>
      <c r="C278" s="53" t="s">
        <v>23</v>
      </c>
      <c r="D278" s="53"/>
      <c r="E278" s="53" t="s">
        <v>653</v>
      </c>
      <c r="F278" s="53"/>
      <c r="G278" s="54"/>
    </row>
    <row r="282" spans="1:7" ht="24.6" x14ac:dyDescent="0.3">
      <c r="A282" s="355" t="s">
        <v>0</v>
      </c>
      <c r="B282" s="356"/>
      <c r="C282" s="357"/>
      <c r="D282" s="364" t="s">
        <v>1</v>
      </c>
      <c r="E282" s="365"/>
      <c r="F282" s="365"/>
      <c r="G282" s="366"/>
    </row>
    <row r="283" spans="1:7" ht="21" x14ac:dyDescent="0.4">
      <c r="A283" s="358"/>
      <c r="B283" s="359"/>
      <c r="C283" s="360"/>
      <c r="D283" s="3" t="s">
        <v>2</v>
      </c>
      <c r="E283" s="367" t="s">
        <v>839</v>
      </c>
      <c r="F283" s="368"/>
      <c r="G283" s="4"/>
    </row>
    <row r="284" spans="1:7" ht="21" x14ac:dyDescent="0.4">
      <c r="A284" s="358"/>
      <c r="B284" s="359"/>
      <c r="C284" s="360"/>
      <c r="D284" s="3" t="s">
        <v>4</v>
      </c>
      <c r="E284" s="369">
        <v>13</v>
      </c>
      <c r="F284" s="368"/>
      <c r="G284" s="4"/>
    </row>
    <row r="285" spans="1:7" ht="30" x14ac:dyDescent="0.3">
      <c r="A285" s="361"/>
      <c r="B285" s="362"/>
      <c r="C285" s="363"/>
      <c r="D285" s="6" t="s">
        <v>5</v>
      </c>
      <c r="E285" s="370" t="s">
        <v>841</v>
      </c>
      <c r="F285" s="370"/>
      <c r="G285" s="7"/>
    </row>
    <row r="286" spans="1:7" ht="20.399999999999999" x14ac:dyDescent="0.35">
      <c r="A286" s="8" t="s">
        <v>6</v>
      </c>
      <c r="B286" s="9" t="s">
        <v>663</v>
      </c>
      <c r="C286" s="10"/>
      <c r="D286" s="10"/>
      <c r="E286" s="324"/>
      <c r="F286" s="325"/>
      <c r="G286" s="326"/>
    </row>
    <row r="287" spans="1:7" ht="20.399999999999999" x14ac:dyDescent="0.35">
      <c r="A287" s="8" t="s">
        <v>7</v>
      </c>
      <c r="B287" s="12"/>
      <c r="C287" s="13"/>
      <c r="D287" s="13"/>
      <c r="E287" s="327"/>
      <c r="F287" s="328"/>
      <c r="G287" s="329"/>
    </row>
    <row r="288" spans="1:7" ht="20.399999999999999" x14ac:dyDescent="0.35">
      <c r="A288" s="8" t="s">
        <v>8</v>
      </c>
      <c r="B288" s="12" t="s">
        <v>29</v>
      </c>
      <c r="C288" s="13"/>
      <c r="D288" s="13"/>
      <c r="E288" s="330"/>
      <c r="F288" s="331"/>
      <c r="G288" s="332"/>
    </row>
    <row r="289" spans="1:7" ht="20.399999999999999" x14ac:dyDescent="0.35">
      <c r="A289" s="8" t="s">
        <v>9</v>
      </c>
      <c r="B289" s="12" t="s">
        <v>83</v>
      </c>
      <c r="C289" s="13"/>
      <c r="D289" s="13"/>
      <c r="E289" s="13"/>
      <c r="F289" s="13"/>
      <c r="G289" s="14"/>
    </row>
    <row r="290" spans="1:7" ht="15" x14ac:dyDescent="0.3">
      <c r="A290" s="57" t="s">
        <v>10</v>
      </c>
      <c r="B290" s="57" t="s">
        <v>11</v>
      </c>
      <c r="C290" s="57" t="s">
        <v>12</v>
      </c>
      <c r="D290" s="57" t="s">
        <v>13</v>
      </c>
      <c r="E290" s="57" t="s">
        <v>14</v>
      </c>
      <c r="F290" s="57" t="s">
        <v>15</v>
      </c>
      <c r="G290" s="57" t="s">
        <v>16</v>
      </c>
    </row>
    <row r="291" spans="1:7" ht="15.6" x14ac:dyDescent="0.3">
      <c r="A291" s="15"/>
      <c r="B291" s="16"/>
      <c r="C291" s="16"/>
      <c r="D291" s="123"/>
      <c r="E291" s="18"/>
      <c r="F291" s="18">
        <f>A291*E291</f>
        <v>0</v>
      </c>
      <c r="G291" s="20"/>
    </row>
    <row r="292" spans="1:7" ht="15.6" x14ac:dyDescent="0.3">
      <c r="A292" s="21">
        <v>15</v>
      </c>
      <c r="B292" s="22" t="s">
        <v>126</v>
      </c>
      <c r="C292" s="22" t="s">
        <v>482</v>
      </c>
      <c r="D292" s="58"/>
      <c r="E292" s="24">
        <v>108</v>
      </c>
      <c r="F292" s="24">
        <f t="shared" ref="F292:F305" si="10">A292*E292</f>
        <v>1620</v>
      </c>
      <c r="G292" s="20"/>
    </row>
    <row r="293" spans="1:7" ht="15.6" x14ac:dyDescent="0.3">
      <c r="A293" s="21"/>
      <c r="B293" s="22"/>
      <c r="C293" s="22"/>
      <c r="D293" s="58"/>
      <c r="E293" s="24"/>
      <c r="F293" s="24">
        <f t="shared" si="10"/>
        <v>0</v>
      </c>
      <c r="G293" s="20"/>
    </row>
    <row r="294" spans="1:7" ht="15.6" x14ac:dyDescent="0.3">
      <c r="A294" s="21"/>
      <c r="B294" s="59"/>
      <c r="C294" s="59"/>
      <c r="D294" s="58"/>
      <c r="E294" s="24"/>
      <c r="F294" s="24">
        <f t="shared" si="10"/>
        <v>0</v>
      </c>
      <c r="G294" s="26"/>
    </row>
    <row r="295" spans="1:7" ht="15.6" x14ac:dyDescent="0.3">
      <c r="A295" s="21"/>
      <c r="B295" s="59"/>
      <c r="C295" s="59"/>
      <c r="D295" s="58"/>
      <c r="E295" s="24"/>
      <c r="F295" s="24">
        <f t="shared" si="10"/>
        <v>0</v>
      </c>
      <c r="G295" s="26"/>
    </row>
    <row r="296" spans="1:7" ht="15.6" x14ac:dyDescent="0.3">
      <c r="A296" s="21"/>
      <c r="B296" s="59"/>
      <c r="C296" s="59"/>
      <c r="D296" s="58"/>
      <c r="E296" s="24"/>
      <c r="F296" s="24">
        <f t="shared" si="10"/>
        <v>0</v>
      </c>
      <c r="G296" s="26"/>
    </row>
    <row r="297" spans="1:7" ht="15.6" x14ac:dyDescent="0.3">
      <c r="A297" s="21"/>
      <c r="B297" s="59"/>
      <c r="C297" s="59"/>
      <c r="D297" s="58"/>
      <c r="E297" s="24"/>
      <c r="F297" s="24">
        <f t="shared" si="10"/>
        <v>0</v>
      </c>
      <c r="G297" s="26"/>
    </row>
    <row r="298" spans="1:7" ht="15.6" x14ac:dyDescent="0.3">
      <c r="A298" s="27"/>
      <c r="B298" s="59"/>
      <c r="C298" s="59"/>
      <c r="D298" s="58"/>
      <c r="E298" s="24"/>
      <c r="F298" s="24">
        <f t="shared" si="10"/>
        <v>0</v>
      </c>
      <c r="G298" s="26"/>
    </row>
    <row r="299" spans="1:7" ht="15.6" x14ac:dyDescent="0.3">
      <c r="A299" s="27"/>
      <c r="B299" s="59"/>
      <c r="C299" s="59"/>
      <c r="D299" s="65"/>
      <c r="E299" s="24"/>
      <c r="F299" s="24">
        <f t="shared" si="10"/>
        <v>0</v>
      </c>
      <c r="G299" s="26"/>
    </row>
    <row r="300" spans="1:7" ht="15.6" x14ac:dyDescent="0.3">
      <c r="A300" s="27"/>
      <c r="B300" s="22"/>
      <c r="C300" s="22"/>
      <c r="D300" s="23"/>
      <c r="E300" s="24"/>
      <c r="F300" s="24">
        <f t="shared" si="10"/>
        <v>0</v>
      </c>
      <c r="G300" s="26"/>
    </row>
    <row r="301" spans="1:7" ht="15.6" x14ac:dyDescent="0.3">
      <c r="A301" s="27"/>
      <c r="B301" s="22"/>
      <c r="C301" s="22"/>
      <c r="D301" s="23"/>
      <c r="E301" s="24"/>
      <c r="F301" s="24">
        <f t="shared" si="10"/>
        <v>0</v>
      </c>
      <c r="G301" s="26"/>
    </row>
    <row r="302" spans="1:7" ht="15.6" x14ac:dyDescent="0.3">
      <c r="A302" s="27"/>
      <c r="B302" s="22"/>
      <c r="C302" s="22"/>
      <c r="D302" s="23"/>
      <c r="E302" s="24"/>
      <c r="F302" s="24">
        <f t="shared" si="10"/>
        <v>0</v>
      </c>
      <c r="G302" s="26"/>
    </row>
    <row r="303" spans="1:7" ht="15.6" x14ac:dyDescent="0.3">
      <c r="A303" s="27"/>
      <c r="B303" s="22"/>
      <c r="C303" s="22"/>
      <c r="D303" s="23"/>
      <c r="E303" s="24"/>
      <c r="F303" s="24">
        <f t="shared" si="10"/>
        <v>0</v>
      </c>
      <c r="G303" s="26"/>
    </row>
    <row r="304" spans="1:7" ht="15.6" x14ac:dyDescent="0.3">
      <c r="A304" s="27"/>
      <c r="B304" s="22"/>
      <c r="C304" s="22"/>
      <c r="D304" s="23"/>
      <c r="E304" s="24"/>
      <c r="F304" s="24">
        <f t="shared" si="10"/>
        <v>0</v>
      </c>
      <c r="G304" s="26"/>
    </row>
    <row r="305" spans="1:7" ht="15.6" x14ac:dyDescent="0.3">
      <c r="A305" s="28"/>
      <c r="B305" s="29"/>
      <c r="C305" s="29"/>
      <c r="D305" s="30"/>
      <c r="E305" s="31"/>
      <c r="F305" s="31">
        <f t="shared" si="10"/>
        <v>0</v>
      </c>
      <c r="G305" s="33"/>
    </row>
    <row r="306" spans="1:7" ht="17.399999999999999" x14ac:dyDescent="0.3">
      <c r="A306" s="34"/>
      <c r="B306" s="35"/>
      <c r="C306" s="36" t="s">
        <v>17</v>
      </c>
      <c r="D306" s="36"/>
      <c r="E306" s="37"/>
      <c r="F306" s="38">
        <f>SUM(F291:F304)</f>
        <v>1620</v>
      </c>
      <c r="G306" s="39"/>
    </row>
    <row r="307" spans="1:7" ht="17.399999999999999" x14ac:dyDescent="0.3">
      <c r="A307" s="40"/>
      <c r="B307" s="41"/>
      <c r="C307" s="42" t="s">
        <v>18</v>
      </c>
      <c r="D307" s="42"/>
      <c r="E307" s="43"/>
      <c r="F307" s="44">
        <f>F306*0.16</f>
        <v>259.2</v>
      </c>
      <c r="G307" s="45"/>
    </row>
    <row r="308" spans="1:7" ht="17.399999999999999" x14ac:dyDescent="0.3">
      <c r="A308" s="40"/>
      <c r="B308" s="41"/>
      <c r="C308" s="46" t="s">
        <v>19</v>
      </c>
      <c r="D308" s="46"/>
      <c r="E308" s="47"/>
      <c r="F308" s="48">
        <f>F306+F307</f>
        <v>1879.2</v>
      </c>
      <c r="G308" s="49"/>
    </row>
    <row r="309" spans="1:7" ht="15.6" x14ac:dyDescent="0.3">
      <c r="A309" s="50" t="s">
        <v>20</v>
      </c>
      <c r="B309" s="51"/>
      <c r="C309" s="51" t="s">
        <v>21</v>
      </c>
      <c r="D309" s="51"/>
      <c r="E309" s="51" t="s">
        <v>22</v>
      </c>
      <c r="F309" s="51"/>
      <c r="G309" s="52"/>
    </row>
    <row r="310" spans="1:7" ht="15.6" x14ac:dyDescent="0.3">
      <c r="A310" s="63" t="s">
        <v>614</v>
      </c>
      <c r="B310" s="53"/>
      <c r="C310" s="53" t="s">
        <v>23</v>
      </c>
      <c r="D310" s="53"/>
      <c r="E310" s="53" t="s">
        <v>653</v>
      </c>
      <c r="F310" s="53"/>
      <c r="G310" s="54"/>
    </row>
  </sheetData>
  <mergeCells count="113">
    <mergeCell ref="A215:B215"/>
    <mergeCell ref="E215:G215"/>
    <mergeCell ref="A218:C221"/>
    <mergeCell ref="D218:G218"/>
    <mergeCell ref="E219:F219"/>
    <mergeCell ref="E220:F220"/>
    <mergeCell ref="E221:F221"/>
    <mergeCell ref="E196:G196"/>
    <mergeCell ref="B197:G197"/>
    <mergeCell ref="B198:G198"/>
    <mergeCell ref="B199:G199"/>
    <mergeCell ref="A214:B214"/>
    <mergeCell ref="E214:G214"/>
    <mergeCell ref="B192:C195"/>
    <mergeCell ref="D192:G192"/>
    <mergeCell ref="D193:E193"/>
    <mergeCell ref="F193:G193"/>
    <mergeCell ref="D195:E195"/>
    <mergeCell ref="F195:G195"/>
    <mergeCell ref="C186:D186"/>
    <mergeCell ref="C187:D187"/>
    <mergeCell ref="A188:B188"/>
    <mergeCell ref="E188:G188"/>
    <mergeCell ref="A189:B189"/>
    <mergeCell ref="E189:G189"/>
    <mergeCell ref="E166:G166"/>
    <mergeCell ref="B167:G167"/>
    <mergeCell ref="B168:G168"/>
    <mergeCell ref="B169:G169"/>
    <mergeCell ref="C185:D185"/>
    <mergeCell ref="B162:C165"/>
    <mergeCell ref="D162:G162"/>
    <mergeCell ref="D163:E163"/>
    <mergeCell ref="F163:G163"/>
    <mergeCell ref="D164:E164"/>
    <mergeCell ref="D165:E165"/>
    <mergeCell ref="F165:G165"/>
    <mergeCell ref="A131:C134"/>
    <mergeCell ref="D131:G131"/>
    <mergeCell ref="E132:F132"/>
    <mergeCell ref="E133:F133"/>
    <mergeCell ref="E134:F134"/>
    <mergeCell ref="A61:B61"/>
    <mergeCell ref="E61:G61"/>
    <mergeCell ref="A62:B62"/>
    <mergeCell ref="E62:G62"/>
    <mergeCell ref="B65:C68"/>
    <mergeCell ref="D65:G65"/>
    <mergeCell ref="D66:E66"/>
    <mergeCell ref="F66:G66"/>
    <mergeCell ref="D68:E68"/>
    <mergeCell ref="F68:G68"/>
    <mergeCell ref="A91:B91"/>
    <mergeCell ref="E91:G91"/>
    <mergeCell ref="E69:G69"/>
    <mergeCell ref="B70:G70"/>
    <mergeCell ref="B71:G71"/>
    <mergeCell ref="B72:G72"/>
    <mergeCell ref="A90:B90"/>
    <mergeCell ref="E90:G90"/>
    <mergeCell ref="B95:C98"/>
    <mergeCell ref="F39:G39"/>
    <mergeCell ref="E40:G40"/>
    <mergeCell ref="B41:G41"/>
    <mergeCell ref="B42:G42"/>
    <mergeCell ref="B43:G43"/>
    <mergeCell ref="C46:C49"/>
    <mergeCell ref="B36:C39"/>
    <mergeCell ref="D36:G36"/>
    <mergeCell ref="D37:E37"/>
    <mergeCell ref="F37:G37"/>
    <mergeCell ref="D39:E39"/>
    <mergeCell ref="C31:D31"/>
    <mergeCell ref="A32:B32"/>
    <mergeCell ref="E32:G32"/>
    <mergeCell ref="A33:B33"/>
    <mergeCell ref="E33:G33"/>
    <mergeCell ref="C30:D30"/>
    <mergeCell ref="B2:C5"/>
    <mergeCell ref="D2:G2"/>
    <mergeCell ref="D3:E3"/>
    <mergeCell ref="F3:G3"/>
    <mergeCell ref="D4:E4"/>
    <mergeCell ref="D5:E5"/>
    <mergeCell ref="F5:G5"/>
    <mergeCell ref="E6:G6"/>
    <mergeCell ref="B7:G7"/>
    <mergeCell ref="B8:G8"/>
    <mergeCell ref="B9:G9"/>
    <mergeCell ref="C29:D29"/>
    <mergeCell ref="D95:G95"/>
    <mergeCell ref="D96:E96"/>
    <mergeCell ref="F96:G96"/>
    <mergeCell ref="D98:E98"/>
    <mergeCell ref="F98:G98"/>
    <mergeCell ref="A128:B128"/>
    <mergeCell ref="E128:G128"/>
    <mergeCell ref="E99:G99"/>
    <mergeCell ref="B100:G100"/>
    <mergeCell ref="B101:G101"/>
    <mergeCell ref="B102:G102"/>
    <mergeCell ref="A127:B127"/>
    <mergeCell ref="E127:G127"/>
    <mergeCell ref="A250:C253"/>
    <mergeCell ref="D250:G250"/>
    <mergeCell ref="E251:F251"/>
    <mergeCell ref="E252:F252"/>
    <mergeCell ref="E253:F253"/>
    <mergeCell ref="A282:C285"/>
    <mergeCell ref="D282:G282"/>
    <mergeCell ref="E283:F283"/>
    <mergeCell ref="E284:F284"/>
    <mergeCell ref="E285:F285"/>
  </mergeCells>
  <dataValidations disablePrompts="1"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A32 A16:A17 A61 A49:A50 A78:A79 A90 A108:A109 A127 A158 A188 A176:A177 A214 A245 A277 A309" xr:uid="{41060307-5530-4204-944C-32731FDACFC7}">
      <formula1>0</formula1>
      <formula2>256</formula2>
    </dataValidation>
  </dataValidations>
  <pageMargins left="0.7" right="0.7" top="0.75" bottom="0.75" header="0.3" footer="0.3"/>
  <pageSetup scale="10" fitToWidth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7E3F-2C21-4CF3-AD24-7A7482DE6042}">
  <dimension ref="A3:G275"/>
  <sheetViews>
    <sheetView topLeftCell="A218" workbookViewId="0">
      <selection activeCell="E17" sqref="E17"/>
    </sheetView>
  </sheetViews>
  <sheetFormatPr baseColWidth="10" defaultRowHeight="14.4" x14ac:dyDescent="0.3"/>
  <cols>
    <col min="1" max="1" width="23.44140625" customWidth="1"/>
    <col min="2" max="2" width="15.44140625" customWidth="1"/>
    <col min="3" max="3" width="26.88671875" customWidth="1"/>
    <col min="4" max="4" width="29.6640625" customWidth="1"/>
    <col min="5" max="5" width="15.44140625" customWidth="1"/>
    <col min="6" max="6" width="14.33203125" customWidth="1"/>
    <col min="7" max="7" width="23" customWidth="1"/>
  </cols>
  <sheetData>
    <row r="3" spans="1:7" ht="24.6" x14ac:dyDescent="0.4">
      <c r="A3" s="1"/>
      <c r="B3" s="355" t="s">
        <v>0</v>
      </c>
      <c r="C3" s="357"/>
      <c r="D3" s="364" t="s">
        <v>1</v>
      </c>
      <c r="E3" s="365"/>
      <c r="F3" s="365"/>
      <c r="G3" s="366"/>
    </row>
    <row r="4" spans="1:7" ht="21" x14ac:dyDescent="0.4">
      <c r="A4" s="2"/>
      <c r="B4" s="358"/>
      <c r="C4" s="360"/>
      <c r="D4" s="3" t="s">
        <v>2</v>
      </c>
      <c r="E4" s="155"/>
      <c r="F4" s="154" t="s">
        <v>656</v>
      </c>
      <c r="G4" s="4"/>
    </row>
    <row r="5" spans="1:7" ht="21" x14ac:dyDescent="0.4">
      <c r="A5" s="2"/>
      <c r="B5" s="358"/>
      <c r="C5" s="360"/>
      <c r="D5" s="3" t="s">
        <v>4</v>
      </c>
      <c r="E5" s="154"/>
      <c r="F5" s="195" t="s">
        <v>635</v>
      </c>
      <c r="G5" s="4"/>
    </row>
    <row r="6" spans="1:7" ht="30" x14ac:dyDescent="0.4">
      <c r="A6" s="5"/>
      <c r="B6" s="361"/>
      <c r="C6" s="363"/>
      <c r="D6" s="6" t="s">
        <v>5</v>
      </c>
      <c r="E6" s="219"/>
      <c r="F6" s="218" t="s">
        <v>677</v>
      </c>
      <c r="G6" s="7"/>
    </row>
    <row r="7" spans="1:7" ht="20.399999999999999" x14ac:dyDescent="0.35">
      <c r="A7" s="8" t="s">
        <v>6</v>
      </c>
      <c r="B7" s="9" t="s">
        <v>653</v>
      </c>
      <c r="C7" s="10"/>
      <c r="D7" s="10"/>
      <c r="E7" s="10"/>
      <c r="F7" s="10"/>
      <c r="G7" s="11"/>
    </row>
    <row r="8" spans="1:7" ht="20.399999999999999" x14ac:dyDescent="0.35">
      <c r="A8" s="8" t="s">
        <v>7</v>
      </c>
      <c r="B8" s="12" t="s">
        <v>627</v>
      </c>
      <c r="C8" s="13"/>
      <c r="D8" s="13"/>
      <c r="E8" s="13"/>
      <c r="F8" s="13"/>
      <c r="G8" s="14"/>
    </row>
    <row r="9" spans="1:7" ht="20.399999999999999" x14ac:dyDescent="0.35">
      <c r="A9" s="8" t="s">
        <v>8</v>
      </c>
      <c r="B9" s="12" t="s">
        <v>325</v>
      </c>
      <c r="C9" s="13"/>
      <c r="D9" s="13"/>
      <c r="E9" s="13"/>
      <c r="F9" s="13"/>
      <c r="G9" s="14"/>
    </row>
    <row r="10" spans="1:7" ht="20.399999999999999" x14ac:dyDescent="0.35">
      <c r="A10" s="8" t="s">
        <v>9</v>
      </c>
      <c r="B10" s="12" t="s">
        <v>363</v>
      </c>
      <c r="C10" s="13"/>
      <c r="D10" s="13"/>
      <c r="E10" s="13"/>
      <c r="F10" s="13"/>
      <c r="G10" s="14"/>
    </row>
    <row r="11" spans="1:7" ht="62.4" x14ac:dyDescent="0.3">
      <c r="A11" s="108" t="s">
        <v>10</v>
      </c>
      <c r="B11" s="108" t="s">
        <v>11</v>
      </c>
      <c r="C11" s="108" t="s">
        <v>12</v>
      </c>
      <c r="D11" s="109" t="s">
        <v>13</v>
      </c>
      <c r="E11" s="108" t="s">
        <v>14</v>
      </c>
      <c r="F11" s="108" t="s">
        <v>15</v>
      </c>
      <c r="G11" s="108" t="s">
        <v>16</v>
      </c>
    </row>
    <row r="12" spans="1:7" ht="15.6" x14ac:dyDescent="0.3">
      <c r="A12" s="15">
        <v>10</v>
      </c>
      <c r="B12" s="16" t="s">
        <v>30</v>
      </c>
      <c r="C12" s="16" t="s">
        <v>364</v>
      </c>
      <c r="D12" s="17"/>
      <c r="E12" s="18">
        <v>13.57</v>
      </c>
      <c r="F12" s="19">
        <f t="shared" ref="F12:F23" si="0">A12*E12</f>
        <v>135.69999999999999</v>
      </c>
      <c r="G12" s="20"/>
    </row>
    <row r="13" spans="1:7" ht="15.6" x14ac:dyDescent="0.3">
      <c r="A13" s="21">
        <v>30</v>
      </c>
      <c r="B13" s="22" t="s">
        <v>30</v>
      </c>
      <c r="C13" s="22" t="s">
        <v>654</v>
      </c>
      <c r="D13" s="23"/>
      <c r="E13" s="24">
        <v>24.83</v>
      </c>
      <c r="F13" s="25">
        <f t="shared" si="0"/>
        <v>744.9</v>
      </c>
      <c r="G13" s="20"/>
    </row>
    <row r="14" spans="1:7" ht="15.6" x14ac:dyDescent="0.3">
      <c r="A14" s="21">
        <v>5</v>
      </c>
      <c r="B14" s="22" t="s">
        <v>30</v>
      </c>
      <c r="C14" s="22" t="s">
        <v>366</v>
      </c>
      <c r="D14" s="23"/>
      <c r="E14" s="24">
        <v>57.41</v>
      </c>
      <c r="F14" s="25">
        <f t="shared" si="0"/>
        <v>287.04999999999995</v>
      </c>
      <c r="G14" s="20"/>
    </row>
    <row r="15" spans="1:7" ht="15.6" x14ac:dyDescent="0.3">
      <c r="A15" s="21">
        <v>5</v>
      </c>
      <c r="B15" s="22" t="s">
        <v>30</v>
      </c>
      <c r="C15" s="22" t="s">
        <v>367</v>
      </c>
      <c r="D15" s="23"/>
      <c r="E15" s="24">
        <v>20.95</v>
      </c>
      <c r="F15" s="25">
        <f t="shared" si="0"/>
        <v>104.75</v>
      </c>
      <c r="G15" s="26"/>
    </row>
    <row r="16" spans="1:7" ht="15.6" x14ac:dyDescent="0.3">
      <c r="A16" s="27">
        <v>10</v>
      </c>
      <c r="B16" s="22" t="s">
        <v>30</v>
      </c>
      <c r="C16" s="22" t="s">
        <v>365</v>
      </c>
      <c r="D16" s="23"/>
      <c r="E16" s="24"/>
      <c r="F16" s="25">
        <f t="shared" si="0"/>
        <v>0</v>
      </c>
      <c r="G16" s="26"/>
    </row>
    <row r="17" spans="1:7" ht="31.2" x14ac:dyDescent="0.3">
      <c r="A17" s="27">
        <v>5</v>
      </c>
      <c r="B17" s="22" t="s">
        <v>666</v>
      </c>
      <c r="C17" s="22" t="s">
        <v>667</v>
      </c>
      <c r="D17" s="23"/>
      <c r="E17" s="24"/>
      <c r="F17" s="25">
        <f t="shared" si="0"/>
        <v>0</v>
      </c>
      <c r="G17" s="26"/>
    </row>
    <row r="18" spans="1:7" ht="15.6" x14ac:dyDescent="0.3">
      <c r="A18" s="27">
        <v>5</v>
      </c>
      <c r="B18" s="22" t="s">
        <v>30</v>
      </c>
      <c r="C18" s="22" t="s">
        <v>537</v>
      </c>
      <c r="D18" s="23"/>
      <c r="E18" s="24"/>
      <c r="F18" s="25">
        <f t="shared" si="0"/>
        <v>0</v>
      </c>
      <c r="G18" s="26"/>
    </row>
    <row r="19" spans="1:7" ht="15.6" x14ac:dyDescent="0.3">
      <c r="A19" s="27"/>
      <c r="B19" s="22"/>
      <c r="C19" s="22"/>
      <c r="D19" s="23"/>
      <c r="E19" s="24"/>
      <c r="F19" s="25">
        <f t="shared" si="0"/>
        <v>0</v>
      </c>
      <c r="G19" s="26"/>
    </row>
    <row r="20" spans="1:7" ht="15.6" x14ac:dyDescent="0.3">
      <c r="A20" s="27">
        <v>8</v>
      </c>
      <c r="B20" s="22" t="s">
        <v>30</v>
      </c>
      <c r="C20" s="22" t="s">
        <v>664</v>
      </c>
      <c r="D20" s="23"/>
      <c r="E20" s="24"/>
      <c r="F20" s="25">
        <f t="shared" si="0"/>
        <v>0</v>
      </c>
      <c r="G20" s="26"/>
    </row>
    <row r="21" spans="1:7" ht="15.6" x14ac:dyDescent="0.3">
      <c r="A21" s="27">
        <v>10</v>
      </c>
      <c r="B21" s="22" t="s">
        <v>30</v>
      </c>
      <c r="C21" s="22" t="s">
        <v>665</v>
      </c>
      <c r="D21" s="23"/>
      <c r="E21" s="24"/>
      <c r="F21" s="25">
        <f t="shared" si="0"/>
        <v>0</v>
      </c>
      <c r="G21" s="26"/>
    </row>
    <row r="22" spans="1:7" ht="15.6" x14ac:dyDescent="0.3">
      <c r="A22" s="27">
        <v>6</v>
      </c>
      <c r="B22" s="22" t="s">
        <v>541</v>
      </c>
      <c r="C22" s="22" t="s">
        <v>683</v>
      </c>
      <c r="D22" s="23"/>
      <c r="E22" s="24"/>
      <c r="F22" s="25">
        <f t="shared" si="0"/>
        <v>0</v>
      </c>
      <c r="G22" s="26"/>
    </row>
    <row r="23" spans="1:7" ht="15.6" x14ac:dyDescent="0.3">
      <c r="A23" s="28"/>
      <c r="B23" s="29"/>
      <c r="C23" s="29"/>
      <c r="D23" s="30"/>
      <c r="E23" s="31"/>
      <c r="F23" s="32">
        <f t="shared" si="0"/>
        <v>0</v>
      </c>
      <c r="G23" s="33"/>
    </row>
    <row r="24" spans="1:7" ht="17.399999999999999" x14ac:dyDescent="0.3">
      <c r="A24" s="34"/>
      <c r="B24" s="35"/>
      <c r="C24" s="36" t="s">
        <v>17</v>
      </c>
      <c r="D24" s="36"/>
      <c r="E24" s="37"/>
      <c r="F24" s="149">
        <f>SUM(F12:F22)</f>
        <v>1272.3999999999999</v>
      </c>
      <c r="G24" s="39"/>
    </row>
    <row r="25" spans="1:7" ht="17.399999999999999" x14ac:dyDescent="0.3">
      <c r="A25" s="40"/>
      <c r="B25" s="41"/>
      <c r="C25" s="42" t="s">
        <v>18</v>
      </c>
      <c r="D25" s="42"/>
      <c r="E25" s="43"/>
      <c r="F25" s="150">
        <f>F24*0.16</f>
        <v>203.58399999999997</v>
      </c>
      <c r="G25" s="45"/>
    </row>
    <row r="26" spans="1:7" ht="17.399999999999999" x14ac:dyDescent="0.3">
      <c r="A26" s="40"/>
      <c r="B26" s="41"/>
      <c r="C26" s="46" t="s">
        <v>19</v>
      </c>
      <c r="D26" s="46"/>
      <c r="E26" s="47"/>
      <c r="F26" s="151">
        <f>F24+F25</f>
        <v>1475.9839999999999</v>
      </c>
      <c r="G26" s="49"/>
    </row>
    <row r="27" spans="1:7" ht="15.6" x14ac:dyDescent="0.3">
      <c r="A27" s="50" t="s">
        <v>20</v>
      </c>
      <c r="B27" s="51"/>
      <c r="C27" s="51" t="s">
        <v>21</v>
      </c>
      <c r="D27" s="51"/>
      <c r="E27" s="51" t="s">
        <v>22</v>
      </c>
      <c r="F27" s="51"/>
      <c r="G27" s="52"/>
    </row>
    <row r="28" spans="1:7" ht="15.6" x14ac:dyDescent="0.3">
      <c r="A28" s="63" t="s">
        <v>614</v>
      </c>
      <c r="B28" s="53"/>
      <c r="C28" s="53" t="s">
        <v>23</v>
      </c>
      <c r="D28" s="53"/>
      <c r="E28" s="53" t="s">
        <v>660</v>
      </c>
      <c r="F28" s="53"/>
      <c r="G28" s="54"/>
    </row>
    <row r="29" spans="1:7" x14ac:dyDescent="0.3">
      <c r="A29" s="55"/>
      <c r="B29" s="55"/>
      <c r="C29" s="55"/>
      <c r="D29" s="55"/>
      <c r="E29" s="55"/>
      <c r="F29" s="55"/>
      <c r="G29" s="55"/>
    </row>
    <row r="31" spans="1:7" ht="24.6" x14ac:dyDescent="0.3">
      <c r="A31" s="355" t="s">
        <v>0</v>
      </c>
      <c r="B31" s="356"/>
      <c r="C31" s="357"/>
      <c r="D31" s="364" t="s">
        <v>1</v>
      </c>
      <c r="E31" s="365"/>
      <c r="F31" s="365"/>
      <c r="G31" s="366"/>
    </row>
    <row r="32" spans="1:7" ht="21" x14ac:dyDescent="0.4">
      <c r="A32" s="358"/>
      <c r="B32" s="359"/>
      <c r="C32" s="360"/>
      <c r="D32" s="3" t="s">
        <v>2</v>
      </c>
      <c r="E32" s="367" t="s">
        <v>684</v>
      </c>
      <c r="F32" s="368"/>
      <c r="G32" s="4"/>
    </row>
    <row r="33" spans="1:7" ht="21" x14ac:dyDescent="0.4">
      <c r="A33" s="358"/>
      <c r="B33" s="359"/>
      <c r="C33" s="360"/>
      <c r="D33" s="3" t="s">
        <v>4</v>
      </c>
      <c r="E33" s="369">
        <v>10</v>
      </c>
      <c r="F33" s="368"/>
      <c r="G33" s="4"/>
    </row>
    <row r="34" spans="1:7" ht="30" x14ac:dyDescent="0.3">
      <c r="A34" s="361"/>
      <c r="B34" s="362"/>
      <c r="C34" s="363"/>
      <c r="D34" s="6" t="s">
        <v>5</v>
      </c>
      <c r="E34" s="370" t="s">
        <v>678</v>
      </c>
      <c r="F34" s="370"/>
      <c r="G34" s="7"/>
    </row>
    <row r="35" spans="1:7" ht="20.399999999999999" x14ac:dyDescent="0.35">
      <c r="A35" s="8" t="s">
        <v>6</v>
      </c>
      <c r="B35" s="9" t="s">
        <v>653</v>
      </c>
      <c r="C35" s="10"/>
      <c r="D35" s="10"/>
      <c r="E35" s="346"/>
      <c r="F35" s="347"/>
      <c r="G35" s="348"/>
    </row>
    <row r="36" spans="1:7" ht="20.399999999999999" x14ac:dyDescent="0.35">
      <c r="A36" s="8" t="s">
        <v>7</v>
      </c>
      <c r="B36" s="12"/>
      <c r="C36" s="13"/>
      <c r="D36" s="13"/>
      <c r="E36" s="349"/>
      <c r="F36" s="350"/>
      <c r="G36" s="351"/>
    </row>
    <row r="37" spans="1:7" ht="20.399999999999999" x14ac:dyDescent="0.35">
      <c r="A37" s="8" t="s">
        <v>8</v>
      </c>
      <c r="B37" s="12" t="s">
        <v>29</v>
      </c>
      <c r="C37" s="13"/>
      <c r="D37" s="13"/>
      <c r="E37" s="352"/>
      <c r="F37" s="353"/>
      <c r="G37" s="354"/>
    </row>
    <row r="38" spans="1:7" ht="20.399999999999999" x14ac:dyDescent="0.35">
      <c r="A38" s="8" t="s">
        <v>9</v>
      </c>
      <c r="B38" s="12" t="s">
        <v>91</v>
      </c>
      <c r="C38" s="13"/>
      <c r="D38" s="13"/>
      <c r="E38" s="13"/>
      <c r="F38" s="13"/>
      <c r="G38" s="14"/>
    </row>
    <row r="39" spans="1:7" ht="15" x14ac:dyDescent="0.3">
      <c r="A39" s="57" t="s">
        <v>10</v>
      </c>
      <c r="B39" s="57" t="s">
        <v>11</v>
      </c>
      <c r="C39" s="57" t="s">
        <v>12</v>
      </c>
      <c r="D39" s="57" t="s">
        <v>13</v>
      </c>
      <c r="E39" s="57" t="s">
        <v>14</v>
      </c>
      <c r="F39" s="57" t="s">
        <v>15</v>
      </c>
      <c r="G39" s="57" t="s">
        <v>16</v>
      </c>
    </row>
    <row r="40" spans="1:7" ht="15.6" x14ac:dyDescent="0.3">
      <c r="A40" s="15">
        <v>6</v>
      </c>
      <c r="B40" s="16" t="s">
        <v>30</v>
      </c>
      <c r="C40" s="16" t="s">
        <v>368</v>
      </c>
      <c r="D40" s="123">
        <v>122158</v>
      </c>
      <c r="E40" s="18">
        <v>54.87</v>
      </c>
      <c r="F40" s="18">
        <f>A40*E40</f>
        <v>329.21999999999997</v>
      </c>
      <c r="G40" s="20"/>
    </row>
    <row r="41" spans="1:7" ht="15.6" x14ac:dyDescent="0.3">
      <c r="A41" s="21">
        <v>80</v>
      </c>
      <c r="B41" s="22" t="s">
        <v>126</v>
      </c>
      <c r="C41" s="22" t="s">
        <v>223</v>
      </c>
      <c r="D41" s="58"/>
      <c r="E41" s="24">
        <v>105</v>
      </c>
      <c r="F41" s="24">
        <f t="shared" ref="F41:F54" si="1">A41*E41</f>
        <v>8400</v>
      </c>
      <c r="G41" s="20"/>
    </row>
    <row r="42" spans="1:7" ht="15.6" x14ac:dyDescent="0.3">
      <c r="A42" s="21">
        <v>80</v>
      </c>
      <c r="B42" s="22" t="s">
        <v>126</v>
      </c>
      <c r="C42" s="22" t="s">
        <v>507</v>
      </c>
      <c r="D42" s="58"/>
      <c r="E42" s="24">
        <v>80</v>
      </c>
      <c r="F42" s="24">
        <f t="shared" si="1"/>
        <v>6400</v>
      </c>
      <c r="G42" s="20"/>
    </row>
    <row r="43" spans="1:7" ht="15.6" x14ac:dyDescent="0.3">
      <c r="A43" s="21"/>
      <c r="B43" s="59"/>
      <c r="C43" s="59"/>
      <c r="D43" s="58"/>
      <c r="E43" s="24"/>
      <c r="F43" s="24">
        <f t="shared" si="1"/>
        <v>0</v>
      </c>
      <c r="G43" s="26"/>
    </row>
    <row r="44" spans="1:7" ht="15.6" x14ac:dyDescent="0.3">
      <c r="A44" s="21"/>
      <c r="B44" s="59"/>
      <c r="C44" s="59"/>
      <c r="D44" s="58"/>
      <c r="E44" s="24"/>
      <c r="F44" s="24">
        <f t="shared" si="1"/>
        <v>0</v>
      </c>
      <c r="G44" s="26"/>
    </row>
    <row r="45" spans="1:7" ht="15.6" x14ac:dyDescent="0.3">
      <c r="A45" s="21"/>
      <c r="B45" s="59"/>
      <c r="C45" s="59"/>
      <c r="D45" s="58"/>
      <c r="E45" s="24"/>
      <c r="F45" s="24">
        <f t="shared" si="1"/>
        <v>0</v>
      </c>
      <c r="G45" s="26"/>
    </row>
    <row r="46" spans="1:7" ht="15.6" x14ac:dyDescent="0.3">
      <c r="A46" s="21"/>
      <c r="B46" s="59"/>
      <c r="C46" s="59"/>
      <c r="D46" s="58"/>
      <c r="E46" s="24"/>
      <c r="F46" s="24">
        <f t="shared" si="1"/>
        <v>0</v>
      </c>
      <c r="G46" s="26"/>
    </row>
    <row r="47" spans="1:7" ht="15.6" x14ac:dyDescent="0.3">
      <c r="A47" s="27"/>
      <c r="B47" s="59"/>
      <c r="C47" s="59"/>
      <c r="D47" s="58"/>
      <c r="E47" s="24"/>
      <c r="F47" s="24">
        <f t="shared" si="1"/>
        <v>0</v>
      </c>
      <c r="G47" s="26"/>
    </row>
    <row r="48" spans="1:7" ht="15.6" x14ac:dyDescent="0.3">
      <c r="A48" s="27"/>
      <c r="B48" s="59"/>
      <c r="C48" s="59"/>
      <c r="D48" s="65"/>
      <c r="E48" s="24"/>
      <c r="F48" s="24">
        <f t="shared" si="1"/>
        <v>0</v>
      </c>
      <c r="G48" s="26"/>
    </row>
    <row r="49" spans="1:7" ht="15.6" x14ac:dyDescent="0.3">
      <c r="A49" s="27"/>
      <c r="B49" s="22"/>
      <c r="C49" s="22"/>
      <c r="D49" s="23"/>
      <c r="E49" s="24"/>
      <c r="F49" s="24">
        <f t="shared" si="1"/>
        <v>0</v>
      </c>
      <c r="G49" s="26"/>
    </row>
    <row r="50" spans="1:7" ht="15.6" x14ac:dyDescent="0.3">
      <c r="A50" s="27"/>
      <c r="B50" s="22"/>
      <c r="C50" s="22"/>
      <c r="D50" s="23"/>
      <c r="E50" s="24"/>
      <c r="F50" s="24">
        <f t="shared" si="1"/>
        <v>0</v>
      </c>
      <c r="G50" s="26"/>
    </row>
    <row r="51" spans="1:7" ht="15.6" x14ac:dyDescent="0.3">
      <c r="A51" s="27"/>
      <c r="B51" s="22"/>
      <c r="C51" s="22"/>
      <c r="D51" s="23"/>
      <c r="E51" s="24"/>
      <c r="F51" s="24">
        <f t="shared" si="1"/>
        <v>0</v>
      </c>
      <c r="G51" s="26"/>
    </row>
    <row r="52" spans="1:7" ht="15.6" x14ac:dyDescent="0.3">
      <c r="A52" s="27"/>
      <c r="B52" s="22"/>
      <c r="C52" s="22"/>
      <c r="D52" s="23"/>
      <c r="E52" s="24"/>
      <c r="F52" s="24">
        <f t="shared" si="1"/>
        <v>0</v>
      </c>
      <c r="G52" s="26"/>
    </row>
    <row r="53" spans="1:7" ht="15.6" x14ac:dyDescent="0.3">
      <c r="A53" s="27"/>
      <c r="B53" s="22"/>
      <c r="C53" s="22"/>
      <c r="D53" s="23"/>
      <c r="E53" s="24"/>
      <c r="F53" s="24">
        <f t="shared" si="1"/>
        <v>0</v>
      </c>
      <c r="G53" s="26"/>
    </row>
    <row r="54" spans="1:7" ht="15.6" x14ac:dyDescent="0.3">
      <c r="A54" s="28"/>
      <c r="B54" s="29"/>
      <c r="C54" s="29"/>
      <c r="D54" s="30"/>
      <c r="E54" s="31"/>
      <c r="F54" s="31">
        <f t="shared" si="1"/>
        <v>0</v>
      </c>
      <c r="G54" s="33"/>
    </row>
    <row r="55" spans="1:7" ht="17.399999999999999" x14ac:dyDescent="0.3">
      <c r="A55" s="34"/>
      <c r="B55" s="35"/>
      <c r="C55" s="36" t="s">
        <v>17</v>
      </c>
      <c r="D55" s="36"/>
      <c r="E55" s="37"/>
      <c r="F55" s="38">
        <f>SUM(F40:F53)</f>
        <v>15129.22</v>
      </c>
      <c r="G55" s="39"/>
    </row>
    <row r="56" spans="1:7" ht="17.399999999999999" x14ac:dyDescent="0.3">
      <c r="A56" s="40"/>
      <c r="B56" s="41"/>
      <c r="C56" s="42" t="s">
        <v>18</v>
      </c>
      <c r="D56" s="42"/>
      <c r="E56" s="43"/>
      <c r="F56" s="44">
        <f>F55*0.16</f>
        <v>2420.6752000000001</v>
      </c>
      <c r="G56" s="45"/>
    </row>
    <row r="57" spans="1:7" ht="17.399999999999999" x14ac:dyDescent="0.3">
      <c r="A57" s="40"/>
      <c r="B57" s="41"/>
      <c r="C57" s="46" t="s">
        <v>19</v>
      </c>
      <c r="D57" s="46"/>
      <c r="E57" s="47"/>
      <c r="F57" s="48">
        <f>F55+F56</f>
        <v>17549.895199999999</v>
      </c>
      <c r="G57" s="49"/>
    </row>
    <row r="58" spans="1:7" ht="15.6" x14ac:dyDescent="0.3">
      <c r="A58" s="50" t="s">
        <v>20</v>
      </c>
      <c r="B58" s="51"/>
      <c r="C58" s="51" t="s">
        <v>21</v>
      </c>
      <c r="D58" s="51"/>
      <c r="E58" s="51" t="s">
        <v>22</v>
      </c>
      <c r="F58" s="51"/>
      <c r="G58" s="52"/>
    </row>
    <row r="59" spans="1:7" ht="15.6" x14ac:dyDescent="0.3">
      <c r="A59" s="63" t="s">
        <v>614</v>
      </c>
      <c r="B59" s="53"/>
      <c r="C59" s="53" t="s">
        <v>23</v>
      </c>
      <c r="D59" s="53"/>
      <c r="E59" s="53" t="s">
        <v>653</v>
      </c>
      <c r="F59" s="53"/>
      <c r="G59" s="54"/>
    </row>
    <row r="62" spans="1:7" ht="24.6" x14ac:dyDescent="0.4">
      <c r="A62" s="1"/>
      <c r="B62" s="355" t="s">
        <v>0</v>
      </c>
      <c r="C62" s="357"/>
      <c r="D62" s="364" t="s">
        <v>1</v>
      </c>
      <c r="E62" s="365"/>
      <c r="F62" s="365"/>
      <c r="G62" s="366"/>
    </row>
    <row r="63" spans="1:7" ht="21" x14ac:dyDescent="0.4">
      <c r="A63" s="2"/>
      <c r="B63" s="358"/>
      <c r="C63" s="360"/>
      <c r="D63" s="3" t="s">
        <v>2</v>
      </c>
      <c r="E63" s="368" t="s">
        <v>673</v>
      </c>
      <c r="F63" s="368"/>
      <c r="G63" s="4"/>
    </row>
    <row r="64" spans="1:7" ht="21" x14ac:dyDescent="0.4">
      <c r="A64" s="2"/>
      <c r="B64" s="358"/>
      <c r="C64" s="360"/>
      <c r="D64" s="3" t="s">
        <v>4</v>
      </c>
      <c r="E64" s="369">
        <v>10</v>
      </c>
      <c r="F64" s="368"/>
      <c r="G64" s="4"/>
    </row>
    <row r="65" spans="1:7" ht="30" x14ac:dyDescent="0.4">
      <c r="A65" s="5"/>
      <c r="B65" s="361"/>
      <c r="C65" s="363"/>
      <c r="D65" s="6" t="s">
        <v>5</v>
      </c>
      <c r="E65" s="370" t="s">
        <v>679</v>
      </c>
      <c r="F65" s="370"/>
      <c r="G65" s="7"/>
    </row>
    <row r="66" spans="1:7" ht="20.399999999999999" x14ac:dyDescent="0.35">
      <c r="A66" s="8" t="s">
        <v>6</v>
      </c>
      <c r="B66" s="9" t="s">
        <v>653</v>
      </c>
      <c r="C66" s="10"/>
      <c r="D66" s="10"/>
      <c r="E66" s="10"/>
      <c r="F66" s="10"/>
      <c r="G66" s="11"/>
    </row>
    <row r="67" spans="1:7" ht="20.399999999999999" x14ac:dyDescent="0.35">
      <c r="A67" s="8" t="s">
        <v>7</v>
      </c>
      <c r="B67" s="12"/>
      <c r="C67" s="13"/>
      <c r="D67" s="13"/>
      <c r="E67" s="13"/>
      <c r="F67" s="13"/>
      <c r="G67" s="14"/>
    </row>
    <row r="68" spans="1:7" ht="20.399999999999999" x14ac:dyDescent="0.35">
      <c r="A68" s="8" t="s">
        <v>8</v>
      </c>
      <c r="B68" s="12" t="s">
        <v>29</v>
      </c>
      <c r="C68" s="13"/>
      <c r="D68" s="13"/>
      <c r="E68" s="13"/>
      <c r="F68" s="13"/>
      <c r="G68" s="14"/>
    </row>
    <row r="69" spans="1:7" ht="20.399999999999999" x14ac:dyDescent="0.35">
      <c r="A69" s="8" t="s">
        <v>9</v>
      </c>
      <c r="B69" s="12" t="s">
        <v>38</v>
      </c>
      <c r="C69" s="13"/>
      <c r="D69" s="13"/>
      <c r="E69" s="13"/>
      <c r="F69" s="13"/>
      <c r="G69" s="14"/>
    </row>
    <row r="70" spans="1:7" ht="15" x14ac:dyDescent="0.3">
      <c r="A70" s="57" t="s">
        <v>10</v>
      </c>
      <c r="B70" s="57" t="s">
        <v>11</v>
      </c>
      <c r="C70" s="57" t="s">
        <v>12</v>
      </c>
      <c r="D70" s="57" t="s">
        <v>13</v>
      </c>
      <c r="E70" s="57" t="s">
        <v>14</v>
      </c>
      <c r="F70" s="57" t="s">
        <v>15</v>
      </c>
      <c r="G70" s="57" t="s">
        <v>16</v>
      </c>
    </row>
    <row r="71" spans="1:7" ht="15.6" x14ac:dyDescent="0.3">
      <c r="A71" s="27">
        <v>20</v>
      </c>
      <c r="B71" s="22" t="s">
        <v>30</v>
      </c>
      <c r="C71" s="22" t="s">
        <v>668</v>
      </c>
      <c r="D71" s="58" t="s">
        <v>40</v>
      </c>
      <c r="E71" s="24">
        <v>13.49</v>
      </c>
      <c r="F71" s="18">
        <f>A71*E71</f>
        <v>269.8</v>
      </c>
      <c r="G71" s="20"/>
    </row>
    <row r="72" spans="1:7" ht="15.6" x14ac:dyDescent="0.3">
      <c r="A72" s="21">
        <v>20</v>
      </c>
      <c r="B72" s="22" t="s">
        <v>30</v>
      </c>
      <c r="C72" s="22" t="s">
        <v>106</v>
      </c>
      <c r="D72" s="58" t="s">
        <v>82</v>
      </c>
      <c r="E72" s="24">
        <v>2.68</v>
      </c>
      <c r="F72" s="24">
        <f>A72*E72</f>
        <v>53.6</v>
      </c>
      <c r="G72" s="20"/>
    </row>
    <row r="73" spans="1:7" ht="15.6" x14ac:dyDescent="0.3">
      <c r="A73" s="21">
        <v>5</v>
      </c>
      <c r="B73" s="59" t="s">
        <v>39</v>
      </c>
      <c r="C73" s="59" t="s">
        <v>669</v>
      </c>
      <c r="D73" s="58" t="s">
        <v>40</v>
      </c>
      <c r="E73" s="24">
        <v>90.17</v>
      </c>
      <c r="F73" s="24">
        <f t="shared" ref="F73:F86" si="2">A73*E73</f>
        <v>450.85</v>
      </c>
      <c r="G73" s="26"/>
    </row>
    <row r="74" spans="1:7" ht="15.6" x14ac:dyDescent="0.3">
      <c r="A74" s="21">
        <v>10</v>
      </c>
      <c r="B74" s="59" t="s">
        <v>39</v>
      </c>
      <c r="C74" s="59" t="s">
        <v>65</v>
      </c>
      <c r="D74" s="58" t="s">
        <v>82</v>
      </c>
      <c r="E74" s="24">
        <f>16.55*4</f>
        <v>66.2</v>
      </c>
      <c r="F74" s="24">
        <f t="shared" si="2"/>
        <v>662</v>
      </c>
      <c r="G74" s="26"/>
    </row>
    <row r="75" spans="1:7" ht="15.6" x14ac:dyDescent="0.3">
      <c r="A75" s="21">
        <v>5</v>
      </c>
      <c r="B75" s="59" t="s">
        <v>30</v>
      </c>
      <c r="C75" s="59" t="s">
        <v>670</v>
      </c>
      <c r="D75" s="24" t="s">
        <v>671</v>
      </c>
      <c r="E75" s="24">
        <v>4.04</v>
      </c>
      <c r="F75" s="24">
        <f t="shared" si="2"/>
        <v>20.2</v>
      </c>
      <c r="G75" s="26"/>
    </row>
    <row r="76" spans="1:7" ht="15.6" x14ac:dyDescent="0.3">
      <c r="A76" s="27">
        <v>20</v>
      </c>
      <c r="B76" s="59" t="s">
        <v>30</v>
      </c>
      <c r="C76" s="59" t="s">
        <v>439</v>
      </c>
      <c r="D76" s="58" t="s">
        <v>40</v>
      </c>
      <c r="E76" s="24">
        <v>4.5599999999999996</v>
      </c>
      <c r="F76" s="24">
        <f t="shared" si="2"/>
        <v>91.199999999999989</v>
      </c>
      <c r="G76" s="26"/>
    </row>
    <row r="77" spans="1:7" ht="15.6" x14ac:dyDescent="0.3">
      <c r="A77" s="27"/>
      <c r="B77" s="59"/>
      <c r="C77" s="59"/>
      <c r="D77" s="58"/>
      <c r="E77" s="24"/>
      <c r="F77" s="24">
        <f t="shared" si="2"/>
        <v>0</v>
      </c>
      <c r="G77" s="26"/>
    </row>
    <row r="78" spans="1:7" ht="15.6" x14ac:dyDescent="0.3">
      <c r="A78" s="27"/>
      <c r="B78" s="22"/>
      <c r="C78" s="22"/>
      <c r="D78" s="58"/>
      <c r="E78" s="24"/>
      <c r="F78" s="24">
        <f t="shared" si="2"/>
        <v>0</v>
      </c>
      <c r="G78" s="26"/>
    </row>
    <row r="79" spans="1:7" ht="15.6" x14ac:dyDescent="0.3">
      <c r="A79" s="27"/>
      <c r="B79" s="22"/>
      <c r="C79" s="22"/>
      <c r="D79" s="58"/>
      <c r="E79" s="24"/>
      <c r="F79" s="24">
        <f t="shared" si="2"/>
        <v>0</v>
      </c>
      <c r="G79" s="26"/>
    </row>
    <row r="80" spans="1:7" ht="15.6" x14ac:dyDescent="0.3">
      <c r="A80" s="27"/>
      <c r="B80" s="22"/>
      <c r="C80" s="22"/>
      <c r="D80" s="58"/>
      <c r="E80" s="24"/>
      <c r="F80" s="24">
        <f t="shared" si="2"/>
        <v>0</v>
      </c>
      <c r="G80" s="26"/>
    </row>
    <row r="81" spans="1:7" ht="15.6" x14ac:dyDescent="0.3">
      <c r="A81" s="27"/>
      <c r="B81" s="22"/>
      <c r="C81" s="22"/>
      <c r="D81" s="58"/>
      <c r="E81" s="24"/>
      <c r="F81" s="24">
        <f t="shared" si="2"/>
        <v>0</v>
      </c>
      <c r="G81" s="26"/>
    </row>
    <row r="82" spans="1:7" ht="15.6" x14ac:dyDescent="0.3">
      <c r="A82" s="27"/>
      <c r="B82" s="22"/>
      <c r="C82" s="22"/>
      <c r="D82" s="58"/>
      <c r="E82" s="24"/>
      <c r="F82" s="24">
        <f t="shared" si="2"/>
        <v>0</v>
      </c>
      <c r="G82" s="26"/>
    </row>
    <row r="83" spans="1:7" ht="15.6" x14ac:dyDescent="0.3">
      <c r="A83" s="27"/>
      <c r="B83" s="22"/>
      <c r="C83" s="22"/>
      <c r="D83" s="58"/>
      <c r="E83" s="24"/>
      <c r="F83" s="24">
        <f t="shared" si="2"/>
        <v>0</v>
      </c>
      <c r="G83" s="26"/>
    </row>
    <row r="84" spans="1:7" ht="15.6" x14ac:dyDescent="0.3">
      <c r="A84" s="27"/>
      <c r="B84" s="22"/>
      <c r="C84" s="22"/>
      <c r="D84" s="58"/>
      <c r="E84" s="24"/>
      <c r="F84" s="24">
        <f t="shared" si="2"/>
        <v>0</v>
      </c>
      <c r="G84" s="26"/>
    </row>
    <row r="85" spans="1:7" ht="15.6" x14ac:dyDescent="0.3">
      <c r="A85" s="27"/>
      <c r="B85" s="22"/>
      <c r="C85" s="22"/>
      <c r="D85" s="58"/>
      <c r="E85" s="24"/>
      <c r="F85" s="24">
        <f t="shared" si="2"/>
        <v>0</v>
      </c>
      <c r="G85" s="26"/>
    </row>
    <row r="86" spans="1:7" ht="15.6" x14ac:dyDescent="0.3">
      <c r="A86" s="28"/>
      <c r="B86" s="29"/>
      <c r="C86" s="29"/>
      <c r="D86" s="232"/>
      <c r="E86" s="24"/>
      <c r="F86" s="24">
        <f t="shared" si="2"/>
        <v>0</v>
      </c>
      <c r="G86" s="26"/>
    </row>
    <row r="87" spans="1:7" ht="17.399999999999999" x14ac:dyDescent="0.3">
      <c r="A87" s="27"/>
      <c r="B87" s="41"/>
      <c r="C87" s="42" t="s">
        <v>17</v>
      </c>
      <c r="D87" s="153"/>
      <c r="E87" s="37"/>
      <c r="F87" s="149">
        <f>SUM(F71:F86)</f>
        <v>1547.65</v>
      </c>
      <c r="G87" s="39"/>
    </row>
    <row r="88" spans="1:7" ht="17.399999999999999" x14ac:dyDescent="0.3">
      <c r="A88" s="40"/>
      <c r="B88" s="41"/>
      <c r="C88" s="42" t="s">
        <v>18</v>
      </c>
      <c r="D88" s="42"/>
      <c r="E88" s="43"/>
      <c r="F88" s="150">
        <f>F87*0.16</f>
        <v>247.62400000000002</v>
      </c>
      <c r="G88" s="45"/>
    </row>
    <row r="89" spans="1:7" ht="17.399999999999999" x14ac:dyDescent="0.3">
      <c r="A89" s="40"/>
      <c r="B89" s="41"/>
      <c r="C89" s="46" t="s">
        <v>19</v>
      </c>
      <c r="D89" s="46"/>
      <c r="E89" s="47"/>
      <c r="F89" s="151">
        <f>F87+F88</f>
        <v>1795.2740000000001</v>
      </c>
      <c r="G89" s="49"/>
    </row>
    <row r="90" spans="1:7" ht="15.6" x14ac:dyDescent="0.3">
      <c r="A90" s="50" t="s">
        <v>20</v>
      </c>
      <c r="B90" s="51"/>
      <c r="C90" s="51" t="s">
        <v>21</v>
      </c>
      <c r="D90" s="51"/>
      <c r="E90" s="51" t="s">
        <v>22</v>
      </c>
      <c r="F90" s="51"/>
      <c r="G90" s="52"/>
    </row>
    <row r="91" spans="1:7" ht="15.6" x14ac:dyDescent="0.3">
      <c r="A91" s="63" t="s">
        <v>614</v>
      </c>
      <c r="B91" s="53"/>
      <c r="C91" s="53" t="s">
        <v>23</v>
      </c>
      <c r="D91" s="53"/>
      <c r="E91" s="53" t="s">
        <v>24</v>
      </c>
      <c r="F91" s="53"/>
      <c r="G91" s="54"/>
    </row>
    <row r="92" spans="1:7" x14ac:dyDescent="0.3">
      <c r="B92" s="55"/>
      <c r="C92" s="55"/>
      <c r="E92" s="55"/>
      <c r="F92" s="55"/>
      <c r="G92" s="55"/>
    </row>
    <row r="93" spans="1:7" ht="24.6" x14ac:dyDescent="0.4">
      <c r="A93" s="1"/>
      <c r="B93" s="355" t="s">
        <v>0</v>
      </c>
      <c r="C93" s="357"/>
      <c r="D93" s="364" t="s">
        <v>1</v>
      </c>
      <c r="E93" s="365"/>
      <c r="F93" s="365"/>
      <c r="G93" s="366"/>
    </row>
    <row r="94" spans="1:7" ht="21" x14ac:dyDescent="0.4">
      <c r="A94" s="2"/>
      <c r="B94" s="358"/>
      <c r="C94" s="360"/>
      <c r="D94" s="3" t="s">
        <v>2</v>
      </c>
      <c r="E94" s="368" t="s">
        <v>673</v>
      </c>
      <c r="F94" s="368"/>
      <c r="G94" s="4"/>
    </row>
    <row r="95" spans="1:7" ht="21" x14ac:dyDescent="0.4">
      <c r="A95" s="2"/>
      <c r="B95" s="358"/>
      <c r="C95" s="360"/>
      <c r="D95" s="3" t="s">
        <v>4</v>
      </c>
      <c r="E95" s="369">
        <v>10</v>
      </c>
      <c r="F95" s="368"/>
      <c r="G95" s="4"/>
    </row>
    <row r="96" spans="1:7" ht="30" x14ac:dyDescent="0.4">
      <c r="A96" s="5"/>
      <c r="B96" s="361"/>
      <c r="C96" s="363"/>
      <c r="D96" s="6" t="s">
        <v>5</v>
      </c>
      <c r="E96" s="370" t="s">
        <v>680</v>
      </c>
      <c r="F96" s="370"/>
      <c r="G96" s="7"/>
    </row>
    <row r="97" spans="1:7" ht="20.399999999999999" x14ac:dyDescent="0.35">
      <c r="A97" s="8" t="s">
        <v>6</v>
      </c>
      <c r="B97" s="9"/>
      <c r="C97" s="10"/>
      <c r="D97" s="10"/>
      <c r="E97" s="10"/>
      <c r="F97" s="10"/>
      <c r="G97" s="11"/>
    </row>
    <row r="98" spans="1:7" ht="20.399999999999999" x14ac:dyDescent="0.35">
      <c r="A98" s="8" t="s">
        <v>7</v>
      </c>
      <c r="B98" s="12"/>
      <c r="C98" s="13"/>
      <c r="D98" s="13"/>
      <c r="E98" s="13"/>
      <c r="F98" s="13"/>
      <c r="G98" s="14"/>
    </row>
    <row r="99" spans="1:7" ht="20.399999999999999" x14ac:dyDescent="0.35">
      <c r="A99" s="8" t="s">
        <v>8</v>
      </c>
      <c r="B99" s="12" t="s">
        <v>29</v>
      </c>
      <c r="C99" s="13"/>
      <c r="D99" s="13"/>
      <c r="E99" s="13"/>
      <c r="F99" s="13"/>
      <c r="G99" s="14"/>
    </row>
    <row r="100" spans="1:7" ht="20.399999999999999" x14ac:dyDescent="0.35">
      <c r="A100" s="8" t="s">
        <v>9</v>
      </c>
      <c r="B100" s="12" t="s">
        <v>672</v>
      </c>
      <c r="C100" s="13"/>
      <c r="D100" s="13"/>
      <c r="E100" s="13"/>
      <c r="F100" s="13"/>
      <c r="G100" s="14"/>
    </row>
    <row r="101" spans="1:7" ht="15" x14ac:dyDescent="0.3">
      <c r="A101" s="57" t="s">
        <v>10</v>
      </c>
      <c r="B101" s="57" t="s">
        <v>11</v>
      </c>
      <c r="C101" s="57" t="s">
        <v>12</v>
      </c>
      <c r="D101" s="57" t="s">
        <v>13</v>
      </c>
      <c r="E101" s="57" t="s">
        <v>14</v>
      </c>
      <c r="F101" s="57" t="s">
        <v>15</v>
      </c>
      <c r="G101" s="57" t="s">
        <v>16</v>
      </c>
    </row>
    <row r="102" spans="1:7" ht="15.6" x14ac:dyDescent="0.3">
      <c r="A102" s="27">
        <v>20</v>
      </c>
      <c r="B102" s="22" t="s">
        <v>313</v>
      </c>
      <c r="C102" s="22" t="s">
        <v>314</v>
      </c>
      <c r="D102" s="58"/>
      <c r="E102" s="24"/>
      <c r="F102" s="18">
        <f>A102*E102</f>
        <v>0</v>
      </c>
      <c r="G102" s="20"/>
    </row>
    <row r="103" spans="1:7" ht="15.6" x14ac:dyDescent="0.3">
      <c r="A103" s="21">
        <v>20</v>
      </c>
      <c r="B103" s="22" t="s">
        <v>674</v>
      </c>
      <c r="C103" s="22" t="s">
        <v>675</v>
      </c>
      <c r="D103" s="58"/>
      <c r="E103" s="24"/>
      <c r="F103" s="24">
        <f>A103*E103</f>
        <v>0</v>
      </c>
      <c r="G103" s="20"/>
    </row>
    <row r="104" spans="1:7" ht="31.2" x14ac:dyDescent="0.3">
      <c r="A104" s="21">
        <v>5</v>
      </c>
      <c r="B104" s="59" t="s">
        <v>30</v>
      </c>
      <c r="C104" s="59" t="s">
        <v>676</v>
      </c>
      <c r="D104" s="58"/>
      <c r="E104" s="24"/>
      <c r="F104" s="24">
        <f t="shared" ref="F104:F117" si="3">A104*E104</f>
        <v>0</v>
      </c>
      <c r="G104" s="26"/>
    </row>
    <row r="105" spans="1:7" ht="15.6" x14ac:dyDescent="0.3">
      <c r="A105" s="21"/>
      <c r="B105" s="59"/>
      <c r="C105" s="59"/>
      <c r="D105" s="58"/>
      <c r="E105" s="24"/>
      <c r="F105" s="24">
        <f t="shared" si="3"/>
        <v>0</v>
      </c>
      <c r="G105" s="26"/>
    </row>
    <row r="106" spans="1:7" ht="15.6" x14ac:dyDescent="0.3">
      <c r="A106" s="21"/>
      <c r="B106" s="59"/>
      <c r="C106" s="59"/>
      <c r="D106" s="24"/>
      <c r="E106" s="24"/>
      <c r="F106" s="24">
        <f t="shared" si="3"/>
        <v>0</v>
      </c>
      <c r="G106" s="26"/>
    </row>
    <row r="107" spans="1:7" ht="15.6" x14ac:dyDescent="0.3">
      <c r="A107" s="27"/>
      <c r="B107" s="59"/>
      <c r="C107" s="59"/>
      <c r="D107" s="58"/>
      <c r="E107" s="24"/>
      <c r="F107" s="24">
        <f t="shared" si="3"/>
        <v>0</v>
      </c>
      <c r="G107" s="26"/>
    </row>
    <row r="108" spans="1:7" ht="15.6" x14ac:dyDescent="0.3">
      <c r="A108" s="27"/>
      <c r="B108" s="59"/>
      <c r="C108" s="59"/>
      <c r="D108" s="58"/>
      <c r="E108" s="24"/>
      <c r="F108" s="24">
        <f t="shared" si="3"/>
        <v>0</v>
      </c>
      <c r="G108" s="26"/>
    </row>
    <row r="109" spans="1:7" ht="15.6" x14ac:dyDescent="0.3">
      <c r="A109" s="27"/>
      <c r="B109" s="22"/>
      <c r="C109" s="22"/>
      <c r="D109" s="58"/>
      <c r="E109" s="24"/>
      <c r="F109" s="24">
        <f t="shared" si="3"/>
        <v>0</v>
      </c>
      <c r="G109" s="26"/>
    </row>
    <row r="110" spans="1:7" ht="15.6" x14ac:dyDescent="0.3">
      <c r="A110" s="27"/>
      <c r="B110" s="22"/>
      <c r="C110" s="22"/>
      <c r="D110" s="58"/>
      <c r="E110" s="24"/>
      <c r="F110" s="24">
        <f t="shared" si="3"/>
        <v>0</v>
      </c>
      <c r="G110" s="26"/>
    </row>
    <row r="111" spans="1:7" ht="15.6" x14ac:dyDescent="0.3">
      <c r="A111" s="27"/>
      <c r="B111" s="22"/>
      <c r="C111" s="22"/>
      <c r="D111" s="58"/>
      <c r="E111" s="24"/>
      <c r="F111" s="24">
        <f t="shared" si="3"/>
        <v>0</v>
      </c>
      <c r="G111" s="26"/>
    </row>
    <row r="112" spans="1:7" ht="15.6" x14ac:dyDescent="0.3">
      <c r="A112" s="27"/>
      <c r="B112" s="22"/>
      <c r="C112" s="22"/>
      <c r="D112" s="58"/>
      <c r="E112" s="24"/>
      <c r="F112" s="24">
        <f t="shared" si="3"/>
        <v>0</v>
      </c>
      <c r="G112" s="26"/>
    </row>
    <row r="113" spans="1:7" ht="15.6" x14ac:dyDescent="0.3">
      <c r="A113" s="27"/>
      <c r="B113" s="22"/>
      <c r="C113" s="22"/>
      <c r="D113" s="58"/>
      <c r="E113" s="24"/>
      <c r="F113" s="24">
        <f t="shared" si="3"/>
        <v>0</v>
      </c>
      <c r="G113" s="26"/>
    </row>
    <row r="114" spans="1:7" ht="15.6" x14ac:dyDescent="0.3">
      <c r="A114" s="27"/>
      <c r="B114" s="22"/>
      <c r="C114" s="22"/>
      <c r="D114" s="58"/>
      <c r="E114" s="24"/>
      <c r="F114" s="24">
        <f t="shared" si="3"/>
        <v>0</v>
      </c>
      <c r="G114" s="26"/>
    </row>
    <row r="115" spans="1:7" ht="15.6" x14ac:dyDescent="0.3">
      <c r="A115" s="27"/>
      <c r="B115" s="22"/>
      <c r="C115" s="22"/>
      <c r="D115" s="58"/>
      <c r="E115" s="24"/>
      <c r="F115" s="24">
        <f t="shared" si="3"/>
        <v>0</v>
      </c>
      <c r="G115" s="26"/>
    </row>
    <row r="116" spans="1:7" ht="15.6" x14ac:dyDescent="0.3">
      <c r="A116" s="27"/>
      <c r="B116" s="22"/>
      <c r="C116" s="22"/>
      <c r="D116" s="58"/>
      <c r="E116" s="24"/>
      <c r="F116" s="24">
        <f t="shared" si="3"/>
        <v>0</v>
      </c>
      <c r="G116" s="26"/>
    </row>
    <row r="117" spans="1:7" ht="15.6" x14ac:dyDescent="0.3">
      <c r="A117" s="28"/>
      <c r="B117" s="29"/>
      <c r="C117" s="29"/>
      <c r="D117" s="232"/>
      <c r="E117" s="24"/>
      <c r="F117" s="24">
        <f t="shared" si="3"/>
        <v>0</v>
      </c>
      <c r="G117" s="26"/>
    </row>
    <row r="118" spans="1:7" ht="17.399999999999999" x14ac:dyDescent="0.3">
      <c r="A118" s="27"/>
      <c r="B118" s="41"/>
      <c r="C118" s="42" t="s">
        <v>17</v>
      </c>
      <c r="D118" s="153"/>
      <c r="E118" s="37"/>
      <c r="F118" s="149">
        <f>SUM(F102:F117)</f>
        <v>0</v>
      </c>
      <c r="G118" s="39"/>
    </row>
    <row r="119" spans="1:7" ht="17.399999999999999" x14ac:dyDescent="0.3">
      <c r="A119" s="40"/>
      <c r="B119" s="41"/>
      <c r="C119" s="42" t="s">
        <v>18</v>
      </c>
      <c r="D119" s="42"/>
      <c r="E119" s="43"/>
      <c r="F119" s="150">
        <f>F118*0.16</f>
        <v>0</v>
      </c>
      <c r="G119" s="45"/>
    </row>
    <row r="120" spans="1:7" ht="17.399999999999999" x14ac:dyDescent="0.3">
      <c r="A120" s="40"/>
      <c r="B120" s="41"/>
      <c r="C120" s="46" t="s">
        <v>19</v>
      </c>
      <c r="D120" s="46"/>
      <c r="E120" s="47"/>
      <c r="F120" s="151">
        <f>F118+F119</f>
        <v>0</v>
      </c>
      <c r="G120" s="49"/>
    </row>
    <row r="121" spans="1:7" ht="15.6" x14ac:dyDescent="0.3">
      <c r="A121" s="50" t="s">
        <v>20</v>
      </c>
      <c r="B121" s="51"/>
      <c r="C121" s="51" t="s">
        <v>21</v>
      </c>
      <c r="D121" s="51"/>
      <c r="E121" s="51" t="s">
        <v>22</v>
      </c>
      <c r="F121" s="51"/>
      <c r="G121" s="52"/>
    </row>
    <row r="122" spans="1:7" ht="15.6" x14ac:dyDescent="0.3">
      <c r="A122" s="63" t="s">
        <v>614</v>
      </c>
      <c r="B122" s="53"/>
      <c r="C122" s="53" t="s">
        <v>23</v>
      </c>
      <c r="D122" s="53"/>
      <c r="E122" s="53" t="s">
        <v>24</v>
      </c>
      <c r="F122" s="53"/>
      <c r="G122" s="54"/>
    </row>
    <row r="125" spans="1:7" ht="24.6" x14ac:dyDescent="0.4">
      <c r="A125" s="1"/>
      <c r="B125" s="355" t="s">
        <v>0</v>
      </c>
      <c r="C125" s="357"/>
      <c r="D125" s="364" t="s">
        <v>1</v>
      </c>
      <c r="E125" s="365"/>
      <c r="F125" s="365"/>
      <c r="G125" s="366"/>
    </row>
    <row r="126" spans="1:7" ht="21" x14ac:dyDescent="0.4">
      <c r="A126" s="2"/>
      <c r="B126" s="358"/>
      <c r="C126" s="360"/>
      <c r="D126" s="3" t="s">
        <v>2</v>
      </c>
      <c r="E126" s="368" t="s">
        <v>684</v>
      </c>
      <c r="F126" s="368"/>
      <c r="G126" s="4"/>
    </row>
    <row r="127" spans="1:7" ht="21" x14ac:dyDescent="0.4">
      <c r="A127" s="2"/>
      <c r="B127" s="358"/>
      <c r="C127" s="360"/>
      <c r="D127" s="3" t="s">
        <v>4</v>
      </c>
      <c r="E127" s="369">
        <v>10</v>
      </c>
      <c r="F127" s="368"/>
      <c r="G127" s="4"/>
    </row>
    <row r="128" spans="1:7" ht="30" x14ac:dyDescent="0.4">
      <c r="A128" s="5"/>
      <c r="B128" s="361"/>
      <c r="C128" s="363"/>
      <c r="D128" s="6" t="s">
        <v>5</v>
      </c>
      <c r="E128" s="370" t="s">
        <v>681</v>
      </c>
      <c r="F128" s="370"/>
      <c r="G128" s="7"/>
    </row>
    <row r="129" spans="1:7" ht="20.399999999999999" x14ac:dyDescent="0.35">
      <c r="A129" s="8" t="s">
        <v>6</v>
      </c>
      <c r="B129" s="9" t="s">
        <v>653</v>
      </c>
      <c r="C129" s="10"/>
      <c r="D129" s="10"/>
      <c r="E129" s="10"/>
      <c r="F129" s="10"/>
      <c r="G129" s="11"/>
    </row>
    <row r="130" spans="1:7" ht="20.399999999999999" x14ac:dyDescent="0.35">
      <c r="A130" s="8" t="s">
        <v>7</v>
      </c>
      <c r="B130" s="12" t="s">
        <v>682</v>
      </c>
      <c r="C130" s="13"/>
      <c r="D130" s="13"/>
      <c r="E130" s="13"/>
      <c r="F130" s="13"/>
      <c r="G130" s="14"/>
    </row>
    <row r="131" spans="1:7" ht="20.399999999999999" x14ac:dyDescent="0.35">
      <c r="A131" s="8" t="s">
        <v>8</v>
      </c>
      <c r="B131" s="12" t="s">
        <v>29</v>
      </c>
      <c r="C131" s="13"/>
      <c r="D131" s="13"/>
      <c r="E131" s="13"/>
      <c r="F131" s="13"/>
      <c r="G131" s="14"/>
    </row>
    <row r="132" spans="1:7" ht="20.399999999999999" x14ac:dyDescent="0.35">
      <c r="A132" s="8" t="s">
        <v>9</v>
      </c>
      <c r="B132" s="12" t="s">
        <v>99</v>
      </c>
      <c r="C132" s="13"/>
      <c r="D132" s="13"/>
      <c r="E132" s="13"/>
      <c r="F132" s="13"/>
      <c r="G132" s="14"/>
    </row>
    <row r="133" spans="1:7" ht="15" x14ac:dyDescent="0.3">
      <c r="A133" s="57" t="s">
        <v>10</v>
      </c>
      <c r="B133" s="57" t="s">
        <v>11</v>
      </c>
      <c r="C133" s="57" t="s">
        <v>12</v>
      </c>
      <c r="D133" s="57" t="s">
        <v>13</v>
      </c>
      <c r="E133" s="57" t="s">
        <v>14</v>
      </c>
      <c r="F133" s="57" t="s">
        <v>15</v>
      </c>
      <c r="G133" s="57" t="s">
        <v>16</v>
      </c>
    </row>
    <row r="134" spans="1:7" ht="15.6" x14ac:dyDescent="0.3">
      <c r="A134" s="15"/>
      <c r="B134" s="16"/>
      <c r="C134" s="16"/>
      <c r="D134" s="123"/>
      <c r="E134" s="18"/>
      <c r="F134" s="18">
        <f t="shared" ref="F134:F148" si="4">A134*E134</f>
        <v>0</v>
      </c>
      <c r="G134" s="20"/>
    </row>
    <row r="135" spans="1:7" ht="15.6" x14ac:dyDescent="0.3">
      <c r="A135" s="21"/>
      <c r="B135" s="22"/>
      <c r="C135" s="22"/>
      <c r="D135" s="58"/>
      <c r="E135" s="24"/>
      <c r="F135" s="24">
        <f t="shared" si="4"/>
        <v>0</v>
      </c>
      <c r="G135" s="20"/>
    </row>
    <row r="136" spans="1:7" ht="15.6" x14ac:dyDescent="0.3">
      <c r="A136" s="21"/>
      <c r="B136" s="22"/>
      <c r="C136" s="22"/>
      <c r="D136" s="58"/>
      <c r="E136" s="24"/>
      <c r="F136" s="24">
        <f>A136*E136</f>
        <v>0</v>
      </c>
      <c r="G136" s="20"/>
    </row>
    <row r="137" spans="1:7" ht="15.6" x14ac:dyDescent="0.3">
      <c r="A137" s="21"/>
      <c r="B137" s="59"/>
      <c r="C137" s="59"/>
      <c r="D137" s="58"/>
      <c r="E137" s="24"/>
      <c r="F137" s="24">
        <f>A137*E137</f>
        <v>0</v>
      </c>
      <c r="G137" s="26"/>
    </row>
    <row r="138" spans="1:7" ht="31.2" x14ac:dyDescent="0.3">
      <c r="A138" s="21">
        <v>20</v>
      </c>
      <c r="B138" s="59" t="s">
        <v>30</v>
      </c>
      <c r="C138" s="59" t="s">
        <v>235</v>
      </c>
      <c r="D138" s="58"/>
      <c r="E138" s="24">
        <v>23.6</v>
      </c>
      <c r="F138" s="24">
        <f>A138*E138</f>
        <v>472</v>
      </c>
      <c r="G138" s="26"/>
    </row>
    <row r="139" spans="1:7" ht="15.6" x14ac:dyDescent="0.3">
      <c r="A139" s="21"/>
      <c r="B139" s="59"/>
      <c r="C139" s="59"/>
      <c r="D139" s="58"/>
      <c r="E139" s="24"/>
      <c r="F139" s="24">
        <f t="shared" si="4"/>
        <v>0</v>
      </c>
      <c r="G139" s="26"/>
    </row>
    <row r="140" spans="1:7" ht="15.6" x14ac:dyDescent="0.3">
      <c r="A140" s="21"/>
      <c r="B140" s="59"/>
      <c r="C140" s="59"/>
      <c r="D140" s="66"/>
      <c r="E140" s="24"/>
      <c r="F140" s="24">
        <f t="shared" si="4"/>
        <v>0</v>
      </c>
      <c r="G140" s="26"/>
    </row>
    <row r="141" spans="1:7" ht="15.6" x14ac:dyDescent="0.3">
      <c r="A141" s="27"/>
      <c r="B141" s="59"/>
      <c r="C141" s="59"/>
      <c r="D141" s="65"/>
      <c r="E141" s="24"/>
      <c r="F141" s="24">
        <f t="shared" si="4"/>
        <v>0</v>
      </c>
      <c r="G141" s="26"/>
    </row>
    <row r="142" spans="1:7" ht="15.6" x14ac:dyDescent="0.3">
      <c r="A142" s="27"/>
      <c r="B142" s="59"/>
      <c r="C142" s="59"/>
      <c r="D142" s="65"/>
      <c r="E142" s="24"/>
      <c r="F142" s="24">
        <f t="shared" si="4"/>
        <v>0</v>
      </c>
      <c r="G142" s="26"/>
    </row>
    <row r="143" spans="1:7" ht="15.6" x14ac:dyDescent="0.3">
      <c r="A143" s="27"/>
      <c r="B143" s="22"/>
      <c r="C143" s="22"/>
      <c r="D143" s="23"/>
      <c r="E143" s="24"/>
      <c r="F143" s="24">
        <f t="shared" si="4"/>
        <v>0</v>
      </c>
      <c r="G143" s="26"/>
    </row>
    <row r="144" spans="1:7" ht="15.6" x14ac:dyDescent="0.3">
      <c r="A144" s="27"/>
      <c r="B144" s="22"/>
      <c r="C144" s="22"/>
      <c r="D144" s="23"/>
      <c r="E144" s="24"/>
      <c r="F144" s="24">
        <f t="shared" si="4"/>
        <v>0</v>
      </c>
      <c r="G144" s="26"/>
    </row>
    <row r="145" spans="1:7" ht="15.6" x14ac:dyDescent="0.3">
      <c r="A145" s="27"/>
      <c r="B145" s="22"/>
      <c r="C145" s="22"/>
      <c r="D145" s="23"/>
      <c r="E145" s="24"/>
      <c r="F145" s="24">
        <f t="shared" si="4"/>
        <v>0</v>
      </c>
      <c r="G145" s="26"/>
    </row>
    <row r="146" spans="1:7" ht="15.6" x14ac:dyDescent="0.3">
      <c r="A146" s="27"/>
      <c r="B146" s="22"/>
      <c r="C146" s="22"/>
      <c r="D146" s="23"/>
      <c r="E146" s="24"/>
      <c r="F146" s="24">
        <f t="shared" si="4"/>
        <v>0</v>
      </c>
      <c r="G146" s="26"/>
    </row>
    <row r="147" spans="1:7" ht="15.6" x14ac:dyDescent="0.3">
      <c r="A147" s="27"/>
      <c r="B147" s="22"/>
      <c r="C147" s="22"/>
      <c r="D147" s="23"/>
      <c r="E147" s="24"/>
      <c r="F147" s="24">
        <f t="shared" si="4"/>
        <v>0</v>
      </c>
      <c r="G147" s="26"/>
    </row>
    <row r="148" spans="1:7" ht="15.6" x14ac:dyDescent="0.3">
      <c r="A148" s="28"/>
      <c r="B148" s="29"/>
      <c r="C148" s="29"/>
      <c r="D148" s="30"/>
      <c r="E148" s="31"/>
      <c r="F148" s="32">
        <f t="shared" si="4"/>
        <v>0</v>
      </c>
      <c r="G148" s="33"/>
    </row>
    <row r="149" spans="1:7" ht="17.399999999999999" x14ac:dyDescent="0.3">
      <c r="A149" s="34"/>
      <c r="B149" s="35"/>
      <c r="C149" s="36" t="s">
        <v>17</v>
      </c>
      <c r="D149" s="36"/>
      <c r="E149" s="37"/>
      <c r="F149" s="38">
        <f>SUM(F134:F147)</f>
        <v>472</v>
      </c>
      <c r="G149" s="39"/>
    </row>
    <row r="150" spans="1:7" ht="17.399999999999999" x14ac:dyDescent="0.3">
      <c r="A150" s="40"/>
      <c r="B150" s="41"/>
      <c r="C150" s="42" t="s">
        <v>18</v>
      </c>
      <c r="D150" s="42"/>
      <c r="E150" s="43"/>
      <c r="F150" s="44">
        <f>F149*0.16</f>
        <v>75.52</v>
      </c>
      <c r="G150" s="45"/>
    </row>
    <row r="151" spans="1:7" ht="17.399999999999999" x14ac:dyDescent="0.3">
      <c r="A151" s="40"/>
      <c r="B151" s="41"/>
      <c r="C151" s="46" t="s">
        <v>19</v>
      </c>
      <c r="D151" s="46"/>
      <c r="E151" s="47"/>
      <c r="F151" s="48">
        <f>F149+F150</f>
        <v>547.52</v>
      </c>
      <c r="G151" s="49"/>
    </row>
    <row r="152" spans="1:7" ht="15.6" x14ac:dyDescent="0.3">
      <c r="A152" s="50" t="s">
        <v>20</v>
      </c>
      <c r="B152" s="51"/>
      <c r="C152" s="51" t="s">
        <v>21</v>
      </c>
      <c r="D152" s="51"/>
      <c r="E152" s="51" t="s">
        <v>22</v>
      </c>
      <c r="F152" s="51"/>
      <c r="G152" s="52"/>
    </row>
    <row r="153" spans="1:7" ht="15.6" x14ac:dyDescent="0.3">
      <c r="A153" s="63" t="s">
        <v>614</v>
      </c>
      <c r="B153" s="53"/>
      <c r="C153" s="53" t="s">
        <v>23</v>
      </c>
      <c r="D153" s="53"/>
      <c r="E153" s="53" t="s">
        <v>24</v>
      </c>
      <c r="F153" s="53"/>
      <c r="G153" s="54"/>
    </row>
    <row r="154" spans="1:7" x14ac:dyDescent="0.3">
      <c r="A154" s="55"/>
      <c r="B154" s="55"/>
      <c r="C154" s="55"/>
      <c r="D154" s="55"/>
      <c r="E154" s="55"/>
      <c r="F154" s="55"/>
      <c r="G154" s="55"/>
    </row>
    <row r="156" spans="1:7" ht="24.6" x14ac:dyDescent="0.4">
      <c r="A156" s="1"/>
      <c r="B156" s="355" t="s">
        <v>0</v>
      </c>
      <c r="C156" s="357"/>
      <c r="D156" s="364" t="s">
        <v>1</v>
      </c>
      <c r="E156" s="365"/>
      <c r="F156" s="365"/>
      <c r="G156" s="366"/>
    </row>
    <row r="157" spans="1:7" ht="21" x14ac:dyDescent="0.4">
      <c r="A157" s="2"/>
      <c r="B157" s="358"/>
      <c r="C157" s="360"/>
      <c r="D157" s="3" t="s">
        <v>2</v>
      </c>
      <c r="E157" s="368" t="s">
        <v>684</v>
      </c>
      <c r="F157" s="368"/>
      <c r="G157" s="4"/>
    </row>
    <row r="158" spans="1:7" ht="21" x14ac:dyDescent="0.4">
      <c r="A158" s="2"/>
      <c r="B158" s="358"/>
      <c r="C158" s="360"/>
      <c r="D158" s="3" t="s">
        <v>4</v>
      </c>
      <c r="E158" s="368">
        <v>10</v>
      </c>
      <c r="F158" s="368"/>
      <c r="G158" s="4"/>
    </row>
    <row r="159" spans="1:7" ht="30" x14ac:dyDescent="0.4">
      <c r="A159" s="5"/>
      <c r="B159" s="361"/>
      <c r="C159" s="363"/>
      <c r="D159" s="6" t="s">
        <v>5</v>
      </c>
      <c r="E159" s="370" t="s">
        <v>685</v>
      </c>
      <c r="F159" s="370"/>
      <c r="G159" s="7"/>
    </row>
    <row r="160" spans="1:7" ht="20.399999999999999" x14ac:dyDescent="0.35">
      <c r="A160" s="8" t="s">
        <v>6</v>
      </c>
      <c r="B160" s="9" t="s">
        <v>653</v>
      </c>
      <c r="C160" s="10"/>
      <c r="D160" s="10"/>
      <c r="E160" s="10"/>
      <c r="F160" s="10"/>
      <c r="G160" s="11"/>
    </row>
    <row r="161" spans="1:7" ht="20.399999999999999" x14ac:dyDescent="0.35">
      <c r="A161" s="8" t="s">
        <v>7</v>
      </c>
      <c r="B161" s="12"/>
      <c r="C161" s="13"/>
      <c r="D161" s="13"/>
      <c r="E161" s="13" t="s">
        <v>686</v>
      </c>
      <c r="F161" s="13"/>
      <c r="G161" s="14"/>
    </row>
    <row r="162" spans="1:7" ht="20.399999999999999" x14ac:dyDescent="0.35">
      <c r="A162" s="8" t="s">
        <v>8</v>
      </c>
      <c r="B162" s="12" t="s">
        <v>29</v>
      </c>
      <c r="C162" s="13"/>
      <c r="D162" s="13"/>
      <c r="E162" s="13"/>
      <c r="F162" s="13"/>
      <c r="G162" s="14"/>
    </row>
    <row r="163" spans="1:7" ht="20.399999999999999" x14ac:dyDescent="0.35">
      <c r="A163" s="8" t="s">
        <v>9</v>
      </c>
      <c r="B163" s="12" t="s">
        <v>122</v>
      </c>
      <c r="C163" s="13"/>
      <c r="D163" s="13"/>
      <c r="E163" s="13"/>
      <c r="F163" s="13"/>
      <c r="G163" s="14"/>
    </row>
    <row r="164" spans="1:7" ht="15" x14ac:dyDescent="0.3">
      <c r="A164" s="57" t="s">
        <v>10</v>
      </c>
      <c r="B164" s="57" t="s">
        <v>11</v>
      </c>
      <c r="C164" s="57" t="s">
        <v>12</v>
      </c>
      <c r="D164" s="57" t="s">
        <v>13</v>
      </c>
      <c r="E164" s="57" t="s">
        <v>14</v>
      </c>
      <c r="F164" s="57" t="s">
        <v>15</v>
      </c>
      <c r="G164" s="57" t="s">
        <v>16</v>
      </c>
    </row>
    <row r="165" spans="1:7" ht="15.6" x14ac:dyDescent="0.3">
      <c r="A165" s="15">
        <v>1</v>
      </c>
      <c r="B165" s="16" t="s">
        <v>123</v>
      </c>
      <c r="C165" s="16" t="s">
        <v>393</v>
      </c>
      <c r="D165" s="123"/>
      <c r="E165" s="18">
        <v>6293</v>
      </c>
      <c r="F165" s="18">
        <f>A165*E165</f>
        <v>6293</v>
      </c>
      <c r="G165" s="20"/>
    </row>
    <row r="166" spans="1:7" ht="15.6" x14ac:dyDescent="0.3">
      <c r="A166" s="21"/>
      <c r="B166" s="22"/>
      <c r="C166" s="22"/>
      <c r="D166" s="58"/>
      <c r="E166" s="24"/>
      <c r="F166" s="24">
        <f>A166*E166</f>
        <v>0</v>
      </c>
      <c r="G166" s="20"/>
    </row>
    <row r="167" spans="1:7" ht="15.6" x14ac:dyDescent="0.3">
      <c r="A167" s="21"/>
      <c r="B167" s="22"/>
      <c r="C167" s="22"/>
      <c r="D167" s="58"/>
      <c r="E167" s="24"/>
      <c r="F167" s="24">
        <f t="shared" ref="F167:F179" si="5">A167*E167</f>
        <v>0</v>
      </c>
      <c r="G167" s="20"/>
    </row>
    <row r="168" spans="1:7" ht="15.6" x14ac:dyDescent="0.3">
      <c r="A168" s="21"/>
      <c r="B168" s="59"/>
      <c r="C168" s="59"/>
      <c r="D168" s="58"/>
      <c r="E168" s="24"/>
      <c r="F168" s="24">
        <f t="shared" si="5"/>
        <v>0</v>
      </c>
      <c r="G168" s="26"/>
    </row>
    <row r="169" spans="1:7" ht="15.6" x14ac:dyDescent="0.3">
      <c r="A169" s="21"/>
      <c r="B169" s="59"/>
      <c r="C169" s="59"/>
      <c r="D169" s="58"/>
      <c r="E169" s="24"/>
      <c r="F169" s="24">
        <f t="shared" si="5"/>
        <v>0</v>
      </c>
      <c r="G169" s="26"/>
    </row>
    <row r="170" spans="1:7" ht="15.6" x14ac:dyDescent="0.3">
      <c r="A170" s="21"/>
      <c r="B170" s="59"/>
      <c r="C170" s="59"/>
      <c r="D170" s="58"/>
      <c r="E170" s="24"/>
      <c r="F170" s="24">
        <f t="shared" si="5"/>
        <v>0</v>
      </c>
      <c r="G170" s="26"/>
    </row>
    <row r="171" spans="1:7" ht="15.6" x14ac:dyDescent="0.3">
      <c r="A171" s="21"/>
      <c r="B171" s="59"/>
      <c r="C171" s="59"/>
      <c r="D171" s="66"/>
      <c r="E171" s="24"/>
      <c r="F171" s="24">
        <f t="shared" si="5"/>
        <v>0</v>
      </c>
      <c r="G171" s="26"/>
    </row>
    <row r="172" spans="1:7" ht="15.6" x14ac:dyDescent="0.3">
      <c r="A172" s="27"/>
      <c r="B172" s="59"/>
      <c r="C172" s="59"/>
      <c r="D172" s="65"/>
      <c r="E172" s="24"/>
      <c r="F172" s="24">
        <f t="shared" si="5"/>
        <v>0</v>
      </c>
      <c r="G172" s="26"/>
    </row>
    <row r="173" spans="1:7" ht="15.6" x14ac:dyDescent="0.3">
      <c r="A173" s="27"/>
      <c r="B173" s="59"/>
      <c r="C173" s="59"/>
      <c r="D173" s="65"/>
      <c r="E173" s="24"/>
      <c r="F173" s="24">
        <f t="shared" si="5"/>
        <v>0</v>
      </c>
      <c r="G173" s="26"/>
    </row>
    <row r="174" spans="1:7" ht="15.6" x14ac:dyDescent="0.3">
      <c r="A174" s="27"/>
      <c r="B174" s="22"/>
      <c r="C174" s="22"/>
      <c r="D174" s="23"/>
      <c r="E174" s="24"/>
      <c r="F174" s="24">
        <f t="shared" si="5"/>
        <v>0</v>
      </c>
      <c r="G174" s="26"/>
    </row>
    <row r="175" spans="1:7" ht="15.6" x14ac:dyDescent="0.3">
      <c r="A175" s="27"/>
      <c r="B175" s="22"/>
      <c r="C175" s="22"/>
      <c r="D175" s="23"/>
      <c r="E175" s="24"/>
      <c r="F175" s="24">
        <f t="shared" si="5"/>
        <v>0</v>
      </c>
      <c r="G175" s="26"/>
    </row>
    <row r="176" spans="1:7" ht="15.6" x14ac:dyDescent="0.3">
      <c r="A176" s="27"/>
      <c r="B176" s="22"/>
      <c r="C176" s="22"/>
      <c r="D176" s="23"/>
      <c r="E176" s="24"/>
      <c r="F176" s="24">
        <f t="shared" si="5"/>
        <v>0</v>
      </c>
      <c r="G176" s="26"/>
    </row>
    <row r="177" spans="1:7" ht="15.6" x14ac:dyDescent="0.3">
      <c r="A177" s="27"/>
      <c r="B177" s="22"/>
      <c r="C177" s="22"/>
      <c r="D177" s="23"/>
      <c r="E177" s="24"/>
      <c r="F177" s="24">
        <f t="shared" si="5"/>
        <v>0</v>
      </c>
      <c r="G177" s="26"/>
    </row>
    <row r="178" spans="1:7" ht="15.6" x14ac:dyDescent="0.3">
      <c r="A178" s="27"/>
      <c r="B178" s="22"/>
      <c r="C178" s="22"/>
      <c r="D178" s="23"/>
      <c r="E178" s="24"/>
      <c r="F178" s="24">
        <f t="shared" si="5"/>
        <v>0</v>
      </c>
      <c r="G178" s="26"/>
    </row>
    <row r="179" spans="1:7" ht="15.6" x14ac:dyDescent="0.3">
      <c r="A179" s="28"/>
      <c r="B179" s="29"/>
      <c r="C179" s="29"/>
      <c r="D179" s="30"/>
      <c r="E179" s="31"/>
      <c r="F179" s="32">
        <f t="shared" si="5"/>
        <v>0</v>
      </c>
      <c r="G179" s="33"/>
    </row>
    <row r="180" spans="1:7" ht="17.399999999999999" x14ac:dyDescent="0.3">
      <c r="A180" s="34"/>
      <c r="B180" s="35"/>
      <c r="C180" s="36" t="s">
        <v>17</v>
      </c>
      <c r="D180" s="36"/>
      <c r="E180" s="37"/>
      <c r="F180" s="38">
        <f>SUM(F165:F178)</f>
        <v>6293</v>
      </c>
      <c r="G180" s="39"/>
    </row>
    <row r="181" spans="1:7" ht="17.399999999999999" x14ac:dyDescent="0.3">
      <c r="A181" s="40"/>
      <c r="B181" s="41"/>
      <c r="C181" s="42" t="s">
        <v>18</v>
      </c>
      <c r="D181" s="42"/>
      <c r="E181" s="43"/>
      <c r="F181" s="44">
        <f>F180*0.16</f>
        <v>1006.88</v>
      </c>
      <c r="G181" s="45"/>
    </row>
    <row r="182" spans="1:7" ht="17.399999999999999" x14ac:dyDescent="0.3">
      <c r="A182" s="40"/>
      <c r="B182" s="41"/>
      <c r="C182" s="46" t="s">
        <v>19</v>
      </c>
      <c r="D182" s="46"/>
      <c r="E182" s="47"/>
      <c r="F182" s="48">
        <f>F180+F181</f>
        <v>7299.88</v>
      </c>
      <c r="G182" s="49"/>
    </row>
    <row r="183" spans="1:7" ht="15.6" x14ac:dyDescent="0.3">
      <c r="A183" s="50" t="s">
        <v>20</v>
      </c>
      <c r="B183" s="51"/>
      <c r="C183" s="51" t="s">
        <v>21</v>
      </c>
      <c r="D183" s="51"/>
      <c r="E183" s="51" t="s">
        <v>22</v>
      </c>
      <c r="F183" s="51"/>
      <c r="G183" s="52"/>
    </row>
    <row r="184" spans="1:7" ht="15.6" x14ac:dyDescent="0.3">
      <c r="A184" s="63" t="s">
        <v>614</v>
      </c>
      <c r="B184" s="53"/>
      <c r="C184" s="53" t="s">
        <v>23</v>
      </c>
      <c r="D184" s="53"/>
      <c r="E184" s="53" t="s">
        <v>653</v>
      </c>
      <c r="F184" s="53"/>
      <c r="G184" s="54"/>
    </row>
    <row r="185" spans="1:7" x14ac:dyDescent="0.3">
      <c r="A185" s="55"/>
      <c r="B185" s="55"/>
      <c r="C185" s="55"/>
      <c r="D185" s="55"/>
      <c r="E185" s="55"/>
      <c r="F185" s="55"/>
      <c r="G185" s="55"/>
    </row>
    <row r="186" spans="1:7" ht="24.6" x14ac:dyDescent="0.3">
      <c r="A186" s="355" t="s">
        <v>0</v>
      </c>
      <c r="B186" s="356"/>
      <c r="C186" s="357"/>
      <c r="D186" s="364" t="s">
        <v>1</v>
      </c>
      <c r="E186" s="365"/>
      <c r="F186" s="365"/>
      <c r="G186" s="366"/>
    </row>
    <row r="187" spans="1:7" ht="21" x14ac:dyDescent="0.4">
      <c r="A187" s="358"/>
      <c r="B187" s="359"/>
      <c r="C187" s="360"/>
      <c r="D187" s="3" t="s">
        <v>2</v>
      </c>
      <c r="E187" s="367" t="s">
        <v>689</v>
      </c>
      <c r="F187" s="368"/>
      <c r="G187" s="4"/>
    </row>
    <row r="188" spans="1:7" ht="21" x14ac:dyDescent="0.4">
      <c r="A188" s="358"/>
      <c r="B188" s="359"/>
      <c r="C188" s="360"/>
      <c r="D188" s="3" t="s">
        <v>4</v>
      </c>
      <c r="E188" s="369">
        <v>10</v>
      </c>
      <c r="F188" s="368"/>
      <c r="G188" s="4"/>
    </row>
    <row r="189" spans="1:7" ht="30" x14ac:dyDescent="0.3">
      <c r="A189" s="361"/>
      <c r="B189" s="362"/>
      <c r="C189" s="363"/>
      <c r="D189" s="6" t="s">
        <v>5</v>
      </c>
      <c r="E189" s="370" t="s">
        <v>690</v>
      </c>
      <c r="F189" s="370"/>
      <c r="G189" s="7"/>
    </row>
    <row r="190" spans="1:7" ht="20.399999999999999" x14ac:dyDescent="0.35">
      <c r="A190" s="8" t="s">
        <v>6</v>
      </c>
      <c r="B190" s="9" t="s">
        <v>653</v>
      </c>
      <c r="C190" s="10"/>
      <c r="D190" s="10"/>
      <c r="E190" s="346"/>
      <c r="F190" s="347"/>
      <c r="G190" s="348"/>
    </row>
    <row r="191" spans="1:7" ht="20.399999999999999" x14ac:dyDescent="0.35">
      <c r="A191" s="8" t="s">
        <v>7</v>
      </c>
      <c r="B191" s="12"/>
      <c r="C191" s="13"/>
      <c r="D191" s="13"/>
      <c r="E191" s="349"/>
      <c r="F191" s="350"/>
      <c r="G191" s="351"/>
    </row>
    <row r="192" spans="1:7" ht="20.399999999999999" x14ac:dyDescent="0.35">
      <c r="A192" s="8" t="s">
        <v>8</v>
      </c>
      <c r="B192" s="12" t="s">
        <v>29</v>
      </c>
      <c r="C192" s="13"/>
      <c r="D192" s="13"/>
      <c r="E192" s="352"/>
      <c r="F192" s="353"/>
      <c r="G192" s="354"/>
    </row>
    <row r="193" spans="1:7" ht="20.399999999999999" x14ac:dyDescent="0.35">
      <c r="A193" s="8" t="s">
        <v>9</v>
      </c>
      <c r="B193" s="12" t="s">
        <v>91</v>
      </c>
      <c r="C193" s="13"/>
      <c r="D193" s="13"/>
      <c r="E193" s="13"/>
      <c r="F193" s="13"/>
      <c r="G193" s="14"/>
    </row>
    <row r="194" spans="1:7" ht="15" x14ac:dyDescent="0.3">
      <c r="A194" s="57" t="s">
        <v>10</v>
      </c>
      <c r="B194" s="57" t="s">
        <v>11</v>
      </c>
      <c r="C194" s="57" t="s">
        <v>12</v>
      </c>
      <c r="D194" s="57" t="s">
        <v>13</v>
      </c>
      <c r="E194" s="57" t="s">
        <v>14</v>
      </c>
      <c r="F194" s="57" t="s">
        <v>15</v>
      </c>
      <c r="G194" s="57" t="s">
        <v>16</v>
      </c>
    </row>
    <row r="195" spans="1:7" ht="15.6" x14ac:dyDescent="0.3">
      <c r="A195" s="15">
        <v>6</v>
      </c>
      <c r="B195" s="16" t="s">
        <v>687</v>
      </c>
      <c r="C195" s="16" t="s">
        <v>688</v>
      </c>
      <c r="D195" s="123">
        <v>115952</v>
      </c>
      <c r="E195" s="18">
        <v>52.67</v>
      </c>
      <c r="F195" s="18">
        <f>A195*E195</f>
        <v>316.02</v>
      </c>
      <c r="G195" s="20"/>
    </row>
    <row r="196" spans="1:7" ht="15.6" x14ac:dyDescent="0.3">
      <c r="A196" s="21">
        <v>80</v>
      </c>
      <c r="B196" s="22" t="s">
        <v>126</v>
      </c>
      <c r="C196" s="22" t="s">
        <v>223</v>
      </c>
      <c r="D196" s="58"/>
      <c r="E196" s="24">
        <v>105</v>
      </c>
      <c r="F196" s="24">
        <f t="shared" ref="F196:F209" si="6">A196*E196</f>
        <v>8400</v>
      </c>
      <c r="G196" s="20"/>
    </row>
    <row r="197" spans="1:7" ht="15.6" x14ac:dyDescent="0.3">
      <c r="A197" s="21">
        <v>10</v>
      </c>
      <c r="B197" s="22" t="s">
        <v>30</v>
      </c>
      <c r="C197" s="22" t="s">
        <v>369</v>
      </c>
      <c r="D197" s="58">
        <v>165128</v>
      </c>
      <c r="E197" s="24">
        <v>57.7</v>
      </c>
      <c r="F197" s="24">
        <f t="shared" si="6"/>
        <v>577</v>
      </c>
      <c r="G197" s="20"/>
    </row>
    <row r="198" spans="1:7" ht="15.6" x14ac:dyDescent="0.3">
      <c r="A198" s="21"/>
      <c r="B198" s="59"/>
      <c r="C198" s="59"/>
      <c r="D198" s="58"/>
      <c r="E198" s="24"/>
      <c r="F198" s="24">
        <f t="shared" si="6"/>
        <v>0</v>
      </c>
      <c r="G198" s="26"/>
    </row>
    <row r="199" spans="1:7" ht="15.6" x14ac:dyDescent="0.3">
      <c r="A199" s="21"/>
      <c r="B199" s="59"/>
      <c r="C199" s="59"/>
      <c r="D199" s="58"/>
      <c r="E199" s="24"/>
      <c r="F199" s="24">
        <f t="shared" si="6"/>
        <v>0</v>
      </c>
      <c r="G199" s="26"/>
    </row>
    <row r="200" spans="1:7" ht="15.6" x14ac:dyDescent="0.3">
      <c r="A200" s="21"/>
      <c r="B200" s="59"/>
      <c r="C200" s="59"/>
      <c r="D200" s="58"/>
      <c r="E200" s="24"/>
      <c r="F200" s="24">
        <f t="shared" si="6"/>
        <v>0</v>
      </c>
      <c r="G200" s="26"/>
    </row>
    <row r="201" spans="1:7" ht="15.6" x14ac:dyDescent="0.3">
      <c r="A201" s="21"/>
      <c r="B201" s="59"/>
      <c r="C201" s="59"/>
      <c r="D201" s="58"/>
      <c r="E201" s="24"/>
      <c r="F201" s="24">
        <f t="shared" si="6"/>
        <v>0</v>
      </c>
      <c r="G201" s="26"/>
    </row>
    <row r="202" spans="1:7" ht="15.6" x14ac:dyDescent="0.3">
      <c r="A202" s="27"/>
      <c r="B202" s="59"/>
      <c r="C202" s="59"/>
      <c r="D202" s="58"/>
      <c r="E202" s="24"/>
      <c r="F202" s="24">
        <f t="shared" si="6"/>
        <v>0</v>
      </c>
      <c r="G202" s="26"/>
    </row>
    <row r="203" spans="1:7" ht="15.6" x14ac:dyDescent="0.3">
      <c r="A203" s="27"/>
      <c r="B203" s="59"/>
      <c r="C203" s="59"/>
      <c r="D203" s="65"/>
      <c r="E203" s="24"/>
      <c r="F203" s="24">
        <f t="shared" si="6"/>
        <v>0</v>
      </c>
      <c r="G203" s="26"/>
    </row>
    <row r="204" spans="1:7" ht="15.6" x14ac:dyDescent="0.3">
      <c r="A204" s="27"/>
      <c r="B204" s="22"/>
      <c r="C204" s="22"/>
      <c r="D204" s="23"/>
      <c r="E204" s="24"/>
      <c r="F204" s="24">
        <f t="shared" si="6"/>
        <v>0</v>
      </c>
      <c r="G204" s="26"/>
    </row>
    <row r="205" spans="1:7" ht="15.6" x14ac:dyDescent="0.3">
      <c r="A205" s="27"/>
      <c r="B205" s="22"/>
      <c r="C205" s="22"/>
      <c r="D205" s="23"/>
      <c r="E205" s="24"/>
      <c r="F205" s="24">
        <f t="shared" si="6"/>
        <v>0</v>
      </c>
      <c r="G205" s="26"/>
    </row>
    <row r="206" spans="1:7" ht="15.6" x14ac:dyDescent="0.3">
      <c r="A206" s="27"/>
      <c r="B206" s="22"/>
      <c r="C206" s="22"/>
      <c r="D206" s="23"/>
      <c r="E206" s="24"/>
      <c r="F206" s="24">
        <f t="shared" si="6"/>
        <v>0</v>
      </c>
      <c r="G206" s="26"/>
    </row>
    <row r="207" spans="1:7" ht="15.6" x14ac:dyDescent="0.3">
      <c r="A207" s="27"/>
      <c r="B207" s="22"/>
      <c r="C207" s="22"/>
      <c r="D207" s="23"/>
      <c r="E207" s="24"/>
      <c r="F207" s="24">
        <f t="shared" si="6"/>
        <v>0</v>
      </c>
      <c r="G207" s="26"/>
    </row>
    <row r="208" spans="1:7" ht="15.6" x14ac:dyDescent="0.3">
      <c r="A208" s="27"/>
      <c r="B208" s="22"/>
      <c r="C208" s="22"/>
      <c r="D208" s="23"/>
      <c r="E208" s="24"/>
      <c r="F208" s="24">
        <f t="shared" si="6"/>
        <v>0</v>
      </c>
      <c r="G208" s="26"/>
    </row>
    <row r="209" spans="1:7" ht="15.6" x14ac:dyDescent="0.3">
      <c r="A209" s="28"/>
      <c r="B209" s="29"/>
      <c r="C209" s="29"/>
      <c r="D209" s="30"/>
      <c r="E209" s="31"/>
      <c r="F209" s="31">
        <f t="shared" si="6"/>
        <v>0</v>
      </c>
      <c r="G209" s="33"/>
    </row>
    <row r="210" spans="1:7" ht="17.399999999999999" x14ac:dyDescent="0.3">
      <c r="A210" s="34"/>
      <c r="B210" s="35"/>
      <c r="C210" s="36" t="s">
        <v>17</v>
      </c>
      <c r="D210" s="36"/>
      <c r="E210" s="37"/>
      <c r="F210" s="38">
        <f>SUM(F195:F208)</f>
        <v>9293.02</v>
      </c>
      <c r="G210" s="39"/>
    </row>
    <row r="211" spans="1:7" ht="17.399999999999999" x14ac:dyDescent="0.3">
      <c r="A211" s="40"/>
      <c r="B211" s="41"/>
      <c r="C211" s="42" t="s">
        <v>18</v>
      </c>
      <c r="D211" s="42"/>
      <c r="E211" s="43"/>
      <c r="F211" s="44">
        <f>F210*0.16</f>
        <v>1486.8832</v>
      </c>
      <c r="G211" s="45"/>
    </row>
    <row r="212" spans="1:7" ht="17.399999999999999" x14ac:dyDescent="0.3">
      <c r="A212" s="40"/>
      <c r="B212" s="41"/>
      <c r="C212" s="46" t="s">
        <v>19</v>
      </c>
      <c r="D212" s="46"/>
      <c r="E212" s="47"/>
      <c r="F212" s="48">
        <f>F210+F211</f>
        <v>10779.903200000001</v>
      </c>
      <c r="G212" s="49"/>
    </row>
    <row r="213" spans="1:7" ht="15.6" x14ac:dyDescent="0.3">
      <c r="A213" s="50" t="s">
        <v>20</v>
      </c>
      <c r="B213" s="51"/>
      <c r="C213" s="51" t="s">
        <v>21</v>
      </c>
      <c r="D213" s="51"/>
      <c r="E213" s="51" t="s">
        <v>22</v>
      </c>
      <c r="F213" s="51"/>
      <c r="G213" s="52"/>
    </row>
    <row r="214" spans="1:7" ht="15.6" x14ac:dyDescent="0.3">
      <c r="A214" s="63" t="s">
        <v>614</v>
      </c>
      <c r="B214" s="53"/>
      <c r="C214" s="53" t="s">
        <v>23</v>
      </c>
      <c r="D214" s="53"/>
      <c r="E214" s="53" t="s">
        <v>653</v>
      </c>
      <c r="F214" s="53"/>
      <c r="G214" s="54"/>
    </row>
    <row r="217" spans="1:7" ht="21" x14ac:dyDescent="0.4">
      <c r="A217" s="1"/>
      <c r="B217" s="382" t="s">
        <v>0</v>
      </c>
      <c r="C217" s="383"/>
      <c r="D217" s="388" t="s">
        <v>1</v>
      </c>
      <c r="E217" s="389"/>
      <c r="F217" s="389"/>
      <c r="G217" s="390"/>
    </row>
    <row r="218" spans="1:7" ht="21" x14ac:dyDescent="0.4">
      <c r="A218" s="2"/>
      <c r="B218" s="384"/>
      <c r="C218" s="385"/>
      <c r="D218" s="391" t="s">
        <v>2</v>
      </c>
      <c r="E218" s="392"/>
      <c r="F218" s="368" t="s">
        <v>697</v>
      </c>
      <c r="G218" s="393"/>
    </row>
    <row r="219" spans="1:7" ht="21" x14ac:dyDescent="0.4">
      <c r="A219" s="2"/>
      <c r="B219" s="384"/>
      <c r="C219" s="385"/>
      <c r="D219" s="424" t="s">
        <v>419</v>
      </c>
      <c r="E219" s="368"/>
      <c r="F219" s="195">
        <v>10</v>
      </c>
      <c r="G219" s="4"/>
    </row>
    <row r="220" spans="1:7" ht="21" x14ac:dyDescent="0.4">
      <c r="A220" s="5"/>
      <c r="B220" s="386"/>
      <c r="C220" s="387"/>
      <c r="D220" s="407" t="s">
        <v>5</v>
      </c>
      <c r="E220" s="408"/>
      <c r="F220" s="370" t="s">
        <v>698</v>
      </c>
      <c r="G220" s="409"/>
    </row>
    <row r="221" spans="1:7" ht="20.399999999999999" x14ac:dyDescent="0.35">
      <c r="A221" s="8" t="s">
        <v>6</v>
      </c>
      <c r="B221" s="9" t="s">
        <v>653</v>
      </c>
      <c r="C221" s="10"/>
      <c r="D221" s="10"/>
      <c r="E221" s="374" t="s">
        <v>495</v>
      </c>
      <c r="F221" s="374"/>
      <c r="G221" s="375"/>
    </row>
    <row r="222" spans="1:7" ht="20.399999999999999" x14ac:dyDescent="0.35">
      <c r="A222" s="8" t="s">
        <v>7</v>
      </c>
      <c r="B222" s="376" t="s">
        <v>692</v>
      </c>
      <c r="C222" s="377"/>
      <c r="D222" s="377"/>
      <c r="E222" s="377"/>
      <c r="F222" s="377"/>
      <c r="G222" s="378"/>
    </row>
    <row r="223" spans="1:7" ht="20.399999999999999" x14ac:dyDescent="0.35">
      <c r="A223" s="8" t="s">
        <v>8</v>
      </c>
      <c r="B223" s="376" t="s">
        <v>325</v>
      </c>
      <c r="C223" s="377"/>
      <c r="D223" s="377"/>
      <c r="E223" s="377"/>
      <c r="F223" s="377"/>
      <c r="G223" s="378"/>
    </row>
    <row r="224" spans="1:7" ht="20.399999999999999" x14ac:dyDescent="0.35">
      <c r="A224" s="8" t="s">
        <v>9</v>
      </c>
      <c r="B224" s="376" t="s">
        <v>152</v>
      </c>
      <c r="C224" s="377"/>
      <c r="D224" s="377"/>
      <c r="E224" s="377"/>
      <c r="F224" s="377"/>
      <c r="G224" s="378"/>
    </row>
    <row r="225" spans="1:7" ht="15" x14ac:dyDescent="0.3">
      <c r="A225" s="57" t="e" vm="2">
        <v>#VALUE!</v>
      </c>
      <c r="B225" s="57" t="s">
        <v>11</v>
      </c>
      <c r="C225" s="57" t="s">
        <v>12</v>
      </c>
      <c r="D225" s="57" t="s">
        <v>13</v>
      </c>
      <c r="E225" s="57" t="s">
        <v>14</v>
      </c>
      <c r="F225" s="57" t="s">
        <v>15</v>
      </c>
      <c r="G225" s="57" t="s">
        <v>16</v>
      </c>
    </row>
    <row r="226" spans="1:7" ht="15.6" x14ac:dyDescent="0.3">
      <c r="A226" s="60"/>
      <c r="B226" s="60"/>
      <c r="C226" s="16"/>
      <c r="D226" s="123"/>
      <c r="E226" s="18"/>
      <c r="F226" s="225">
        <f t="shared" ref="F226:F243" si="7">A226*E226</f>
        <v>0</v>
      </c>
      <c r="G226" s="114"/>
    </row>
    <row r="227" spans="1:7" ht="15.6" x14ac:dyDescent="0.3">
      <c r="A227" s="61"/>
      <c r="B227" s="61"/>
      <c r="C227" s="22"/>
      <c r="D227" s="58"/>
      <c r="E227" s="24"/>
      <c r="F227" s="226">
        <f t="shared" si="7"/>
        <v>0</v>
      </c>
      <c r="G227" s="26"/>
    </row>
    <row r="228" spans="1:7" ht="15.6" x14ac:dyDescent="0.3">
      <c r="A228" s="61"/>
      <c r="B228" s="61"/>
      <c r="C228" s="22"/>
      <c r="D228" s="58"/>
      <c r="E228" s="24"/>
      <c r="F228" s="226">
        <f t="shared" si="7"/>
        <v>0</v>
      </c>
      <c r="G228" s="26"/>
    </row>
    <row r="229" spans="1:7" ht="31.2" x14ac:dyDescent="0.3">
      <c r="A229" s="61">
        <v>8</v>
      </c>
      <c r="B229" s="61" t="s">
        <v>30</v>
      </c>
      <c r="C229" s="22" t="s">
        <v>693</v>
      </c>
      <c r="D229" s="58"/>
      <c r="E229" s="24">
        <v>12.17</v>
      </c>
      <c r="F229" s="226">
        <f t="shared" si="7"/>
        <v>97.36</v>
      </c>
      <c r="G229" s="26"/>
    </row>
    <row r="230" spans="1:7" ht="15.6" x14ac:dyDescent="0.3">
      <c r="A230" s="61">
        <v>20</v>
      </c>
      <c r="B230" s="61" t="s">
        <v>30</v>
      </c>
      <c r="C230" s="22" t="s">
        <v>694</v>
      </c>
      <c r="D230" s="58"/>
      <c r="E230" s="24">
        <v>7.23</v>
      </c>
      <c r="F230" s="226">
        <f t="shared" si="7"/>
        <v>144.60000000000002</v>
      </c>
      <c r="G230" s="26"/>
    </row>
    <row r="231" spans="1:7" ht="31.2" x14ac:dyDescent="0.3">
      <c r="A231" s="61">
        <v>1</v>
      </c>
      <c r="B231" s="61" t="s">
        <v>30</v>
      </c>
      <c r="C231" s="22" t="s">
        <v>695</v>
      </c>
      <c r="D231" s="58"/>
      <c r="E231" s="24">
        <v>824.64</v>
      </c>
      <c r="F231" s="226">
        <f t="shared" si="7"/>
        <v>824.64</v>
      </c>
      <c r="G231" s="26"/>
    </row>
    <row r="232" spans="1:7" ht="31.2" x14ac:dyDescent="0.3">
      <c r="A232" s="61">
        <v>8</v>
      </c>
      <c r="B232" s="61" t="s">
        <v>30</v>
      </c>
      <c r="C232" s="22" t="s">
        <v>696</v>
      </c>
      <c r="D232" s="58"/>
      <c r="E232" s="24">
        <v>8.25</v>
      </c>
      <c r="F232" s="226">
        <f t="shared" si="7"/>
        <v>66</v>
      </c>
      <c r="G232" s="26"/>
    </row>
    <row r="233" spans="1:7" ht="15.6" x14ac:dyDescent="0.3">
      <c r="A233" s="61"/>
      <c r="B233" s="61"/>
      <c r="C233" s="22"/>
      <c r="D233" s="58"/>
      <c r="E233" s="24"/>
      <c r="F233" s="226">
        <f t="shared" si="7"/>
        <v>0</v>
      </c>
      <c r="G233" s="26"/>
    </row>
    <row r="234" spans="1:7" ht="15.6" x14ac:dyDescent="0.3">
      <c r="A234" s="233"/>
      <c r="B234" s="233"/>
      <c r="C234" s="234"/>
      <c r="D234" s="182"/>
      <c r="E234" s="235"/>
      <c r="F234" s="226">
        <f t="shared" si="7"/>
        <v>0</v>
      </c>
      <c r="G234" s="26"/>
    </row>
    <row r="235" spans="1:7" ht="15.6" x14ac:dyDescent="0.3">
      <c r="A235" s="20"/>
      <c r="B235" s="20"/>
      <c r="C235" s="236"/>
      <c r="D235" s="182"/>
      <c r="E235" s="235"/>
      <c r="F235" s="226">
        <f t="shared" si="7"/>
        <v>0</v>
      </c>
      <c r="G235" s="26"/>
    </row>
    <row r="236" spans="1:7" ht="15.6" x14ac:dyDescent="0.3">
      <c r="A236" s="20"/>
      <c r="B236" s="20"/>
      <c r="C236" s="236"/>
      <c r="D236" s="26"/>
      <c r="E236" s="237"/>
      <c r="F236" s="226">
        <f t="shared" si="7"/>
        <v>0</v>
      </c>
      <c r="G236" s="26"/>
    </row>
    <row r="237" spans="1:7" ht="15.6" x14ac:dyDescent="0.3">
      <c r="A237" s="20"/>
      <c r="B237" s="20"/>
      <c r="C237" s="236"/>
      <c r="D237" s="26"/>
      <c r="E237" s="237"/>
      <c r="F237" s="226">
        <f t="shared" si="7"/>
        <v>0</v>
      </c>
      <c r="G237" s="26"/>
    </row>
    <row r="238" spans="1:7" ht="15.6" x14ac:dyDescent="0.3">
      <c r="A238" s="20"/>
      <c r="B238" s="20"/>
      <c r="C238" s="236"/>
      <c r="D238" s="26"/>
      <c r="E238" s="237"/>
      <c r="F238" s="226">
        <f t="shared" si="7"/>
        <v>0</v>
      </c>
      <c r="G238" s="26"/>
    </row>
    <row r="239" spans="1:7" ht="15.6" x14ac:dyDescent="0.3">
      <c r="A239" s="20"/>
      <c r="B239" s="20"/>
      <c r="C239" s="236"/>
      <c r="D239" s="26"/>
      <c r="E239" s="237"/>
      <c r="F239" s="226">
        <f t="shared" si="7"/>
        <v>0</v>
      </c>
      <c r="G239" s="26"/>
    </row>
    <row r="240" spans="1:7" ht="15.6" x14ac:dyDescent="0.3">
      <c r="A240" s="20"/>
      <c r="B240" s="20"/>
      <c r="C240" s="236"/>
      <c r="D240" s="26"/>
      <c r="E240" s="237"/>
      <c r="F240" s="226">
        <f t="shared" si="7"/>
        <v>0</v>
      </c>
      <c r="G240" s="26"/>
    </row>
    <row r="241" spans="1:7" ht="15.6" x14ac:dyDescent="0.3">
      <c r="A241" s="20"/>
      <c r="B241" s="20"/>
      <c r="C241" s="236"/>
      <c r="D241" s="26"/>
      <c r="E241" s="237"/>
      <c r="F241" s="226">
        <f t="shared" si="7"/>
        <v>0</v>
      </c>
      <c r="G241" s="26"/>
    </row>
    <row r="242" spans="1:7" ht="15.6" x14ac:dyDescent="0.3">
      <c r="A242" s="20"/>
      <c r="B242" s="20"/>
      <c r="C242" s="236"/>
      <c r="D242" s="26"/>
      <c r="E242" s="237"/>
      <c r="F242" s="226">
        <f t="shared" si="7"/>
        <v>0</v>
      </c>
      <c r="G242" s="26"/>
    </row>
    <row r="243" spans="1:7" ht="15.6" x14ac:dyDescent="0.3">
      <c r="A243" s="207"/>
      <c r="B243" s="207"/>
      <c r="C243" s="207"/>
      <c r="D243" s="33"/>
      <c r="E243" s="228"/>
      <c r="F243" s="229">
        <f t="shared" si="7"/>
        <v>0</v>
      </c>
      <c r="G243" s="33"/>
    </row>
    <row r="244" spans="1:7" ht="17.399999999999999" x14ac:dyDescent="0.3">
      <c r="A244" s="34"/>
      <c r="B244" s="35"/>
      <c r="C244" s="406" t="s">
        <v>17</v>
      </c>
      <c r="D244" s="406"/>
      <c r="E244" s="37"/>
      <c r="F244" s="38">
        <f>SUM(F226:F242)</f>
        <v>1132.5999999999999</v>
      </c>
      <c r="G244" s="39"/>
    </row>
    <row r="245" spans="1:7" ht="17.399999999999999" x14ac:dyDescent="0.3">
      <c r="A245" s="40"/>
      <c r="B245" s="41"/>
      <c r="C245" s="398" t="s">
        <v>18</v>
      </c>
      <c r="D245" s="398"/>
      <c r="E245" s="43"/>
      <c r="F245" s="44">
        <f>F244*0.16</f>
        <v>181.21599999999998</v>
      </c>
      <c r="G245" s="45"/>
    </row>
    <row r="246" spans="1:7" ht="17.399999999999999" x14ac:dyDescent="0.3">
      <c r="A246" s="40"/>
      <c r="B246" s="41"/>
      <c r="C246" s="399" t="s">
        <v>19</v>
      </c>
      <c r="D246" s="399"/>
      <c r="E246" s="47"/>
      <c r="F246" s="48">
        <f>F244+F245</f>
        <v>1313.8159999999998</v>
      </c>
      <c r="G246" s="49"/>
    </row>
    <row r="247" spans="1:7" ht="15.6" x14ac:dyDescent="0.3">
      <c r="A247" s="400" t="s">
        <v>20</v>
      </c>
      <c r="B247" s="401"/>
      <c r="C247" s="51" t="s">
        <v>21</v>
      </c>
      <c r="D247" s="51"/>
      <c r="E247" s="401" t="s">
        <v>22</v>
      </c>
      <c r="F247" s="401"/>
      <c r="G247" s="402"/>
    </row>
    <row r="248" spans="1:7" ht="15.6" x14ac:dyDescent="0.3">
      <c r="A248" s="403" t="s">
        <v>614</v>
      </c>
      <c r="B248" s="404"/>
      <c r="C248" s="53" t="s">
        <v>23</v>
      </c>
      <c r="D248" s="53"/>
      <c r="E248" s="404" t="s">
        <v>653</v>
      </c>
      <c r="F248" s="404"/>
      <c r="G248" s="405"/>
    </row>
    <row r="249" spans="1:7" x14ac:dyDescent="0.3">
      <c r="A249" s="55"/>
      <c r="B249" s="55"/>
      <c r="C249" s="55"/>
      <c r="D249" s="55"/>
      <c r="E249" s="55"/>
      <c r="F249" s="55"/>
      <c r="G249" s="55"/>
    </row>
    <row r="251" spans="1:7" ht="21" x14ac:dyDescent="0.4">
      <c r="A251" s="1"/>
      <c r="B251" s="382" t="s">
        <v>691</v>
      </c>
      <c r="C251" s="383"/>
      <c r="D251" s="388" t="s">
        <v>1</v>
      </c>
      <c r="E251" s="389"/>
      <c r="F251" s="389"/>
      <c r="G251" s="390"/>
    </row>
    <row r="252" spans="1:7" ht="21" x14ac:dyDescent="0.4">
      <c r="A252" s="2"/>
      <c r="B252" s="384"/>
      <c r="C252" s="385"/>
      <c r="D252" s="391" t="s">
        <v>2</v>
      </c>
      <c r="E252" s="392"/>
      <c r="F252" s="367" t="s">
        <v>697</v>
      </c>
      <c r="G252" s="393"/>
    </row>
    <row r="253" spans="1:7" ht="21" x14ac:dyDescent="0.4">
      <c r="A253" s="2"/>
      <c r="B253" s="384"/>
      <c r="C253" s="385"/>
      <c r="D253" s="204" t="s">
        <v>419</v>
      </c>
      <c r="E253" s="205"/>
      <c r="F253" s="195">
        <v>11</v>
      </c>
      <c r="G253" s="4"/>
    </row>
    <row r="254" spans="1:7" ht="21" x14ac:dyDescent="0.4">
      <c r="A254" s="5"/>
      <c r="B254" s="386"/>
      <c r="C254" s="387"/>
      <c r="D254" s="394" t="s">
        <v>5</v>
      </c>
      <c r="E254" s="395"/>
      <c r="F254" s="396" t="s">
        <v>699</v>
      </c>
      <c r="G254" s="397"/>
    </row>
    <row r="255" spans="1:7" ht="20.399999999999999" x14ac:dyDescent="0.35">
      <c r="A255" s="8" t="s">
        <v>6</v>
      </c>
      <c r="B255" s="9" t="s">
        <v>663</v>
      </c>
      <c r="C255" s="10"/>
      <c r="D255" s="10"/>
      <c r="E255" s="374" t="s">
        <v>495</v>
      </c>
      <c r="F255" s="374"/>
      <c r="G255" s="375"/>
    </row>
    <row r="256" spans="1:7" ht="20.399999999999999" x14ac:dyDescent="0.35">
      <c r="A256" s="8" t="s">
        <v>7</v>
      </c>
      <c r="B256" s="376"/>
      <c r="C256" s="377"/>
      <c r="D256" s="377"/>
      <c r="E256" s="377"/>
      <c r="F256" s="377"/>
      <c r="G256" s="378"/>
    </row>
    <row r="257" spans="1:7" ht="20.399999999999999" x14ac:dyDescent="0.35">
      <c r="A257" s="8" t="s">
        <v>8</v>
      </c>
      <c r="B257" s="427">
        <v>109</v>
      </c>
      <c r="C257" s="377"/>
      <c r="D257" s="377"/>
      <c r="E257" s="377"/>
      <c r="F257" s="377"/>
      <c r="G257" s="378"/>
    </row>
    <row r="258" spans="1:7" ht="20.399999999999999" x14ac:dyDescent="0.35">
      <c r="A258" s="8" t="s">
        <v>9</v>
      </c>
      <c r="B258" s="376" t="s">
        <v>83</v>
      </c>
      <c r="C258" s="377"/>
      <c r="D258" s="377"/>
      <c r="E258" s="377"/>
      <c r="F258" s="377"/>
      <c r="G258" s="378"/>
    </row>
    <row r="259" spans="1:7" x14ac:dyDescent="0.3">
      <c r="A259" s="163" t="s">
        <v>10</v>
      </c>
      <c r="B259" s="163" t="s">
        <v>11</v>
      </c>
      <c r="C259" s="163" t="s">
        <v>12</v>
      </c>
      <c r="D259" s="206" t="s">
        <v>13</v>
      </c>
      <c r="E259" s="163" t="s">
        <v>14</v>
      </c>
      <c r="F259" s="163" t="s">
        <v>15</v>
      </c>
      <c r="G259" s="163" t="s">
        <v>16</v>
      </c>
    </row>
    <row r="260" spans="1:7" ht="31.2" x14ac:dyDescent="0.3">
      <c r="A260" s="147">
        <v>2</v>
      </c>
      <c r="B260" s="60" t="s">
        <v>30</v>
      </c>
      <c r="C260" s="60" t="s">
        <v>328</v>
      </c>
      <c r="D260" s="123"/>
      <c r="E260" s="78">
        <v>2982</v>
      </c>
      <c r="F260" s="165">
        <f>+A260*E260</f>
        <v>5964</v>
      </c>
      <c r="G260" s="114"/>
    </row>
    <row r="261" spans="1:7" ht="15.6" x14ac:dyDescent="0.3">
      <c r="A261" s="20"/>
      <c r="B261" s="20"/>
      <c r="C261" s="166"/>
      <c r="D261" s="61"/>
      <c r="E261" s="167"/>
      <c r="F261" s="167">
        <f t="shared" ref="F261:F269" si="8">A261*E261</f>
        <v>0</v>
      </c>
      <c r="G261" s="26"/>
    </row>
    <row r="262" spans="1:7" ht="15.6" x14ac:dyDescent="0.3">
      <c r="A262" s="20"/>
      <c r="B262" s="20"/>
      <c r="C262" s="20"/>
      <c r="D262" s="61"/>
      <c r="E262" s="167"/>
      <c r="F262" s="167">
        <f t="shared" si="8"/>
        <v>0</v>
      </c>
      <c r="G262" s="26"/>
    </row>
    <row r="263" spans="1:7" x14ac:dyDescent="0.3">
      <c r="A263" s="20"/>
      <c r="B263" s="20"/>
      <c r="C263" s="20"/>
      <c r="D263" s="20"/>
      <c r="E263" s="167"/>
      <c r="F263" s="167">
        <f t="shared" si="8"/>
        <v>0</v>
      </c>
      <c r="G263" s="26"/>
    </row>
    <row r="264" spans="1:7" x14ac:dyDescent="0.3">
      <c r="A264" s="20"/>
      <c r="B264" s="20"/>
      <c r="C264" s="20"/>
      <c r="D264" s="26"/>
      <c r="E264" s="167"/>
      <c r="F264" s="167">
        <f t="shared" si="8"/>
        <v>0</v>
      </c>
      <c r="G264" s="26"/>
    </row>
    <row r="265" spans="1:7" x14ac:dyDescent="0.3">
      <c r="A265" s="20"/>
      <c r="B265" s="20"/>
      <c r="C265" s="20"/>
      <c r="D265" s="26"/>
      <c r="E265" s="167"/>
      <c r="F265" s="167">
        <f t="shared" si="8"/>
        <v>0</v>
      </c>
      <c r="G265" s="26"/>
    </row>
    <row r="266" spans="1:7" x14ac:dyDescent="0.3">
      <c r="A266" s="20"/>
      <c r="B266" s="20"/>
      <c r="C266" s="20"/>
      <c r="D266" s="26"/>
      <c r="E266" s="167"/>
      <c r="F266" s="167">
        <f t="shared" si="8"/>
        <v>0</v>
      </c>
      <c r="G266" s="26"/>
    </row>
    <row r="267" spans="1:7" x14ac:dyDescent="0.3">
      <c r="A267" s="20"/>
      <c r="B267" s="20"/>
      <c r="C267" s="142"/>
      <c r="D267" s="26"/>
      <c r="E267" s="167"/>
      <c r="F267" s="167">
        <f t="shared" si="8"/>
        <v>0</v>
      </c>
      <c r="G267" s="26"/>
    </row>
    <row r="268" spans="1:7" x14ac:dyDescent="0.3">
      <c r="A268" s="20"/>
      <c r="B268" s="20"/>
      <c r="C268" s="20"/>
      <c r="D268" s="26"/>
      <c r="E268" s="167"/>
      <c r="F268" s="167">
        <f t="shared" si="8"/>
        <v>0</v>
      </c>
      <c r="G268" s="26"/>
    </row>
    <row r="269" spans="1:7" x14ac:dyDescent="0.3">
      <c r="A269" s="207"/>
      <c r="B269" s="207"/>
      <c r="C269" s="207"/>
      <c r="D269" s="33"/>
      <c r="E269" s="173"/>
      <c r="F269" s="173">
        <f t="shared" si="8"/>
        <v>0</v>
      </c>
      <c r="G269" s="33"/>
    </row>
    <row r="270" spans="1:7" ht="15.6" x14ac:dyDescent="0.3">
      <c r="A270" s="174"/>
      <c r="B270" s="175"/>
      <c r="C270" s="208" t="s">
        <v>17</v>
      </c>
      <c r="D270" s="35"/>
      <c r="E270" s="209"/>
      <c r="F270" s="209">
        <f>SUM(F260:F268)</f>
        <v>5964</v>
      </c>
      <c r="G270" s="178"/>
    </row>
    <row r="271" spans="1:7" ht="15.6" x14ac:dyDescent="0.3">
      <c r="A271" s="179"/>
      <c r="B271" s="55"/>
      <c r="C271" s="210" t="s">
        <v>18</v>
      </c>
      <c r="D271" s="41"/>
      <c r="E271" s="211"/>
      <c r="F271" s="211">
        <f>F270*0.16</f>
        <v>954.24</v>
      </c>
      <c r="G271" s="182"/>
    </row>
    <row r="272" spans="1:7" ht="15.6" x14ac:dyDescent="0.3">
      <c r="A272" s="179"/>
      <c r="B272" s="55"/>
      <c r="C272" s="212" t="s">
        <v>19</v>
      </c>
      <c r="D272" s="213"/>
      <c r="E272" s="214"/>
      <c r="F272" s="214">
        <f>F270+F271</f>
        <v>6918.24</v>
      </c>
      <c r="G272" s="187"/>
    </row>
    <row r="273" spans="1:7" x14ac:dyDescent="0.3">
      <c r="A273" s="379" t="s">
        <v>20</v>
      </c>
      <c r="B273" s="380"/>
      <c r="C273" s="190" t="s">
        <v>21</v>
      </c>
      <c r="D273" s="190"/>
      <c r="E273" s="380" t="s">
        <v>22</v>
      </c>
      <c r="F273" s="380"/>
      <c r="G273" s="381"/>
    </row>
    <row r="274" spans="1:7" x14ac:dyDescent="0.3">
      <c r="A274" s="371" t="s">
        <v>423</v>
      </c>
      <c r="B274" s="372"/>
      <c r="C274" s="193" t="s">
        <v>23</v>
      </c>
      <c r="D274" s="193"/>
      <c r="E274" s="372" t="s">
        <v>653</v>
      </c>
      <c r="F274" s="372"/>
      <c r="G274" s="373"/>
    </row>
    <row r="275" spans="1:7" x14ac:dyDescent="0.3">
      <c r="A275" s="55"/>
      <c r="B275" s="55"/>
      <c r="C275" s="55"/>
      <c r="D275" s="55"/>
      <c r="E275" s="55"/>
      <c r="F275" s="55"/>
      <c r="G275" s="55"/>
    </row>
  </sheetData>
  <mergeCells count="66">
    <mergeCell ref="E190:G192"/>
    <mergeCell ref="A186:C189"/>
    <mergeCell ref="D186:G186"/>
    <mergeCell ref="E187:F187"/>
    <mergeCell ref="E188:F188"/>
    <mergeCell ref="E189:F189"/>
    <mergeCell ref="B3:C6"/>
    <mergeCell ref="D3:G3"/>
    <mergeCell ref="A31:C34"/>
    <mergeCell ref="D31:G31"/>
    <mergeCell ref="E32:F32"/>
    <mergeCell ref="E33:F33"/>
    <mergeCell ref="E34:F34"/>
    <mergeCell ref="E35:G37"/>
    <mergeCell ref="B62:C65"/>
    <mergeCell ref="D62:G62"/>
    <mergeCell ref="E63:F63"/>
    <mergeCell ref="E64:F64"/>
    <mergeCell ref="E65:F65"/>
    <mergeCell ref="B125:C128"/>
    <mergeCell ref="D125:G125"/>
    <mergeCell ref="E126:F126"/>
    <mergeCell ref="E127:F127"/>
    <mergeCell ref="E128:F128"/>
    <mergeCell ref="B93:C96"/>
    <mergeCell ref="D93:G93"/>
    <mergeCell ref="E94:F94"/>
    <mergeCell ref="E95:F95"/>
    <mergeCell ref="E96:F96"/>
    <mergeCell ref="B156:C159"/>
    <mergeCell ref="D156:G156"/>
    <mergeCell ref="E157:F157"/>
    <mergeCell ref="E158:F158"/>
    <mergeCell ref="E159:F159"/>
    <mergeCell ref="B217:C220"/>
    <mergeCell ref="D217:G217"/>
    <mergeCell ref="D218:E218"/>
    <mergeCell ref="F218:G218"/>
    <mergeCell ref="D219:E219"/>
    <mergeCell ref="D220:E220"/>
    <mergeCell ref="F220:G220"/>
    <mergeCell ref="E221:G221"/>
    <mergeCell ref="B222:G222"/>
    <mergeCell ref="B223:G223"/>
    <mergeCell ref="B224:G224"/>
    <mergeCell ref="C244:D244"/>
    <mergeCell ref="C245:D245"/>
    <mergeCell ref="C246:D246"/>
    <mergeCell ref="A247:B247"/>
    <mergeCell ref="E247:G247"/>
    <mergeCell ref="A248:B248"/>
    <mergeCell ref="E248:G248"/>
    <mergeCell ref="B251:C254"/>
    <mergeCell ref="D251:G251"/>
    <mergeCell ref="D252:E252"/>
    <mergeCell ref="F252:G252"/>
    <mergeCell ref="D254:E254"/>
    <mergeCell ref="F254:G254"/>
    <mergeCell ref="A274:B274"/>
    <mergeCell ref="E274:G274"/>
    <mergeCell ref="E255:G255"/>
    <mergeCell ref="B256:G256"/>
    <mergeCell ref="B257:G257"/>
    <mergeCell ref="B258:G258"/>
    <mergeCell ref="A273:B273"/>
    <mergeCell ref="E273:G273"/>
  </mergeCells>
  <dataValidations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A27 A58 A90 A121 A152 A183 A213 A247 A231:A232 A273" xr:uid="{5409E90B-5D87-4E76-8192-4902442674DE}">
      <formula1>0</formula1>
      <formula2>256</formula2>
    </dataValidation>
  </dataValidation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061B7-3B12-4EDF-92B0-B478EA6C698E}">
  <dimension ref="A3:G149"/>
  <sheetViews>
    <sheetView topLeftCell="A119" workbookViewId="0">
      <selection activeCell="D3" sqref="A3:G30"/>
    </sheetView>
  </sheetViews>
  <sheetFormatPr baseColWidth="10" defaultRowHeight="14.4" x14ac:dyDescent="0.3"/>
  <cols>
    <col min="1" max="1" width="21.109375" customWidth="1"/>
    <col min="2" max="2" width="15" customWidth="1"/>
    <col min="3" max="3" width="34.5546875" customWidth="1"/>
    <col min="4" max="4" width="30.44140625" customWidth="1"/>
    <col min="5" max="5" width="18.33203125" customWidth="1"/>
    <col min="6" max="6" width="15.109375" customWidth="1"/>
    <col min="7" max="7" width="22.88671875" customWidth="1"/>
  </cols>
  <sheetData>
    <row r="3" spans="1:7" ht="24.6" customHeight="1" x14ac:dyDescent="0.3">
      <c r="A3" s="355" t="s">
        <v>0</v>
      </c>
      <c r="B3" s="356"/>
      <c r="C3" s="357"/>
      <c r="D3" s="364" t="s">
        <v>1</v>
      </c>
      <c r="E3" s="365"/>
      <c r="F3" s="365"/>
      <c r="G3" s="366"/>
    </row>
    <row r="4" spans="1:7" ht="21" customHeight="1" x14ac:dyDescent="0.4">
      <c r="A4" s="358"/>
      <c r="B4" s="359"/>
      <c r="C4" s="360"/>
      <c r="D4" s="3" t="s">
        <v>2</v>
      </c>
      <c r="E4" s="367" t="s">
        <v>634</v>
      </c>
      <c r="F4" s="368"/>
      <c r="G4" s="4"/>
    </row>
    <row r="5" spans="1:7" ht="21" customHeight="1" x14ac:dyDescent="0.4">
      <c r="A5" s="358"/>
      <c r="B5" s="359"/>
      <c r="C5" s="360"/>
      <c r="D5" s="3" t="s">
        <v>4</v>
      </c>
      <c r="E5" s="369" t="s">
        <v>635</v>
      </c>
      <c r="F5" s="368"/>
      <c r="G5" s="4"/>
    </row>
    <row r="6" spans="1:7" ht="30" x14ac:dyDescent="0.3">
      <c r="A6" s="361"/>
      <c r="B6" s="362"/>
      <c r="C6" s="363"/>
      <c r="D6" s="6" t="s">
        <v>5</v>
      </c>
      <c r="E6" s="370" t="s">
        <v>645</v>
      </c>
      <c r="F6" s="370"/>
      <c r="G6" s="7"/>
    </row>
    <row r="7" spans="1:7" ht="20.399999999999999" x14ac:dyDescent="0.35">
      <c r="A7" s="8" t="s">
        <v>6</v>
      </c>
      <c r="B7" s="9" t="s">
        <v>36</v>
      </c>
      <c r="C7" s="10"/>
      <c r="D7" s="10"/>
      <c r="E7" s="346"/>
      <c r="F7" s="347"/>
      <c r="G7" s="348"/>
    </row>
    <row r="8" spans="1:7" ht="20.399999999999999" x14ac:dyDescent="0.35">
      <c r="A8" s="8" t="s">
        <v>7</v>
      </c>
      <c r="B8" s="12"/>
      <c r="C8" s="13"/>
      <c r="D8" s="13"/>
      <c r="E8" s="349"/>
      <c r="F8" s="350"/>
      <c r="G8" s="351"/>
    </row>
    <row r="9" spans="1:7" ht="20.399999999999999" x14ac:dyDescent="0.35">
      <c r="A9" s="8" t="s">
        <v>8</v>
      </c>
      <c r="B9" s="12" t="s">
        <v>29</v>
      </c>
      <c r="C9" s="13"/>
      <c r="D9" s="13"/>
      <c r="E9" s="352"/>
      <c r="F9" s="353"/>
      <c r="G9" s="354"/>
    </row>
    <row r="10" spans="1:7" ht="20.399999999999999" x14ac:dyDescent="0.35">
      <c r="A10" s="8" t="s">
        <v>9</v>
      </c>
      <c r="B10" s="12" t="s">
        <v>91</v>
      </c>
      <c r="C10" s="13"/>
      <c r="D10" s="13"/>
      <c r="E10" s="13"/>
      <c r="F10" s="13"/>
      <c r="G10" s="14"/>
    </row>
    <row r="11" spans="1:7" ht="60" x14ac:dyDescent="0.3">
      <c r="A11" s="57" t="s">
        <v>10</v>
      </c>
      <c r="B11" s="57" t="s">
        <v>11</v>
      </c>
      <c r="C11" s="57" t="s">
        <v>12</v>
      </c>
      <c r="D11" s="57" t="s">
        <v>13</v>
      </c>
      <c r="E11" s="57" t="s">
        <v>14</v>
      </c>
      <c r="F11" s="57" t="s">
        <v>15</v>
      </c>
      <c r="G11" s="57" t="s">
        <v>16</v>
      </c>
    </row>
    <row r="12" spans="1:7" ht="31.2" x14ac:dyDescent="0.3">
      <c r="A12" s="15">
        <v>80</v>
      </c>
      <c r="B12" s="16" t="s">
        <v>222</v>
      </c>
      <c r="C12" s="16" t="s">
        <v>481</v>
      </c>
      <c r="D12" s="123"/>
      <c r="E12" s="18">
        <v>100</v>
      </c>
      <c r="F12" s="18">
        <f>A12*E12</f>
        <v>8000</v>
      </c>
      <c r="G12" s="20"/>
    </row>
    <row r="13" spans="1:7" ht="15.6" x14ac:dyDescent="0.3">
      <c r="A13" s="21">
        <v>20</v>
      </c>
      <c r="B13" s="22" t="s">
        <v>222</v>
      </c>
      <c r="C13" s="22" t="s">
        <v>507</v>
      </c>
      <c r="D13" s="58"/>
      <c r="E13" s="24">
        <v>80</v>
      </c>
      <c r="F13" s="24">
        <f t="shared" ref="F13:F26" si="0">A13*E13</f>
        <v>1600</v>
      </c>
      <c r="G13" s="20"/>
    </row>
    <row r="14" spans="1:7" ht="15.6" x14ac:dyDescent="0.3">
      <c r="A14" s="21"/>
      <c r="B14" s="22"/>
      <c r="C14" s="22"/>
      <c r="D14" s="58"/>
      <c r="E14" s="24"/>
      <c r="F14" s="24">
        <f t="shared" si="0"/>
        <v>0</v>
      </c>
      <c r="G14" s="20"/>
    </row>
    <row r="15" spans="1:7" ht="15.6" x14ac:dyDescent="0.3">
      <c r="A15" s="21"/>
      <c r="B15" s="59"/>
      <c r="C15" s="59"/>
      <c r="D15" s="58"/>
      <c r="E15" s="24"/>
      <c r="F15" s="24">
        <f t="shared" si="0"/>
        <v>0</v>
      </c>
      <c r="G15" s="26"/>
    </row>
    <row r="16" spans="1:7" ht="15.6" x14ac:dyDescent="0.3">
      <c r="A16" s="21"/>
      <c r="B16" s="59"/>
      <c r="C16" s="59"/>
      <c r="D16" s="58"/>
      <c r="E16" s="24"/>
      <c r="F16" s="24">
        <f t="shared" si="0"/>
        <v>0</v>
      </c>
      <c r="G16" s="26"/>
    </row>
    <row r="17" spans="1:7" ht="15.6" x14ac:dyDescent="0.3">
      <c r="A17" s="21"/>
      <c r="B17" s="59"/>
      <c r="C17" s="59"/>
      <c r="D17" s="58"/>
      <c r="E17" s="24"/>
      <c r="F17" s="24">
        <f t="shared" si="0"/>
        <v>0</v>
      </c>
      <c r="G17" s="26"/>
    </row>
    <row r="18" spans="1:7" ht="15.6" x14ac:dyDescent="0.3">
      <c r="A18" s="21"/>
      <c r="B18" s="59"/>
      <c r="C18" s="59"/>
      <c r="D18" s="58"/>
      <c r="E18" s="24"/>
      <c r="F18" s="24">
        <f t="shared" si="0"/>
        <v>0</v>
      </c>
      <c r="G18" s="26"/>
    </row>
    <row r="19" spans="1:7" ht="15.6" x14ac:dyDescent="0.3">
      <c r="A19" s="27"/>
      <c r="B19" s="59"/>
      <c r="C19" s="59"/>
      <c r="D19" s="58"/>
      <c r="E19" s="24"/>
      <c r="F19" s="24">
        <f t="shared" si="0"/>
        <v>0</v>
      </c>
      <c r="G19" s="26"/>
    </row>
    <row r="20" spans="1:7" ht="15.6" x14ac:dyDescent="0.3">
      <c r="A20" s="27"/>
      <c r="B20" s="59"/>
      <c r="C20" s="59"/>
      <c r="D20" s="65"/>
      <c r="E20" s="24"/>
      <c r="F20" s="24">
        <f t="shared" si="0"/>
        <v>0</v>
      </c>
      <c r="G20" s="26"/>
    </row>
    <row r="21" spans="1:7" ht="15.6" x14ac:dyDescent="0.3">
      <c r="A21" s="27"/>
      <c r="B21" s="22"/>
      <c r="C21" s="22"/>
      <c r="D21" s="23"/>
      <c r="E21" s="24"/>
      <c r="F21" s="24">
        <f t="shared" si="0"/>
        <v>0</v>
      </c>
      <c r="G21" s="26"/>
    </row>
    <row r="22" spans="1:7" ht="15.6" x14ac:dyDescent="0.3">
      <c r="A22" s="27"/>
      <c r="B22" s="22"/>
      <c r="C22" s="22"/>
      <c r="D22" s="23"/>
      <c r="E22" s="24"/>
      <c r="F22" s="24">
        <f t="shared" si="0"/>
        <v>0</v>
      </c>
      <c r="G22" s="26"/>
    </row>
    <row r="23" spans="1:7" ht="15.6" x14ac:dyDescent="0.3">
      <c r="A23" s="27"/>
      <c r="B23" s="22"/>
      <c r="C23" s="22"/>
      <c r="D23" s="23"/>
      <c r="E23" s="24"/>
      <c r="F23" s="24">
        <f t="shared" si="0"/>
        <v>0</v>
      </c>
      <c r="G23" s="26"/>
    </row>
    <row r="24" spans="1:7" ht="15.6" x14ac:dyDescent="0.3">
      <c r="A24" s="27"/>
      <c r="B24" s="22"/>
      <c r="C24" s="22"/>
      <c r="D24" s="23"/>
      <c r="E24" s="24"/>
      <c r="F24" s="24">
        <f t="shared" si="0"/>
        <v>0</v>
      </c>
      <c r="G24" s="26"/>
    </row>
    <row r="25" spans="1:7" ht="15.6" x14ac:dyDescent="0.3">
      <c r="A25" s="27"/>
      <c r="B25" s="22"/>
      <c r="C25" s="22"/>
      <c r="D25" s="23"/>
      <c r="E25" s="24"/>
      <c r="F25" s="24">
        <f t="shared" si="0"/>
        <v>0</v>
      </c>
      <c r="G25" s="26"/>
    </row>
    <row r="26" spans="1:7" ht="15.6" x14ac:dyDescent="0.3">
      <c r="A26" s="28"/>
      <c r="B26" s="29"/>
      <c r="C26" s="29"/>
      <c r="D26" s="30"/>
      <c r="E26" s="31"/>
      <c r="F26" s="31">
        <f t="shared" si="0"/>
        <v>0</v>
      </c>
      <c r="G26" s="33"/>
    </row>
    <row r="27" spans="1:7" ht="17.399999999999999" x14ac:dyDescent="0.3">
      <c r="A27" s="34"/>
      <c r="B27" s="35"/>
      <c r="C27" s="36" t="s">
        <v>17</v>
      </c>
      <c r="D27" s="36"/>
      <c r="E27" s="37"/>
      <c r="F27" s="38">
        <f>SUM(F12:F25)</f>
        <v>9600</v>
      </c>
      <c r="G27" s="39"/>
    </row>
    <row r="28" spans="1:7" ht="17.399999999999999" x14ac:dyDescent="0.3">
      <c r="A28" s="40"/>
      <c r="B28" s="41"/>
      <c r="C28" s="42" t="s">
        <v>18</v>
      </c>
      <c r="D28" s="42"/>
      <c r="E28" s="43"/>
      <c r="F28" s="44">
        <f>F27*0.16</f>
        <v>1536</v>
      </c>
      <c r="G28" s="45"/>
    </row>
    <row r="29" spans="1:7" ht="17.399999999999999" x14ac:dyDescent="0.3">
      <c r="A29" s="40"/>
      <c r="B29" s="41"/>
      <c r="C29" s="46" t="s">
        <v>19</v>
      </c>
      <c r="D29" s="46"/>
      <c r="E29" s="47"/>
      <c r="F29" s="48">
        <f>F27+F28</f>
        <v>11136</v>
      </c>
      <c r="G29" s="49"/>
    </row>
    <row r="30" spans="1:7" ht="15.6" x14ac:dyDescent="0.3">
      <c r="A30" s="50" t="s">
        <v>20</v>
      </c>
      <c r="B30" s="51"/>
      <c r="C30" s="51" t="s">
        <v>21</v>
      </c>
      <c r="D30" s="51"/>
      <c r="E30" s="51" t="s">
        <v>22</v>
      </c>
      <c r="F30" s="51"/>
      <c r="G30" s="52"/>
    </row>
    <row r="31" spans="1:7" ht="15.6" x14ac:dyDescent="0.3">
      <c r="A31" s="63" t="s">
        <v>614</v>
      </c>
      <c r="B31" s="53"/>
      <c r="C31" s="53" t="s">
        <v>23</v>
      </c>
      <c r="D31" s="53"/>
      <c r="E31" s="53" t="s">
        <v>24</v>
      </c>
      <c r="F31" s="53"/>
      <c r="G31" s="54"/>
    </row>
    <row r="34" spans="1:7" ht="24.6" x14ac:dyDescent="0.3">
      <c r="A34" s="355" t="s">
        <v>0</v>
      </c>
      <c r="B34" s="356"/>
      <c r="C34" s="357"/>
      <c r="D34" s="364" t="s">
        <v>1</v>
      </c>
      <c r="E34" s="365"/>
      <c r="F34" s="365"/>
      <c r="G34" s="366"/>
    </row>
    <row r="35" spans="1:7" ht="21" x14ac:dyDescent="0.4">
      <c r="A35" s="358"/>
      <c r="B35" s="359"/>
      <c r="C35" s="360"/>
      <c r="D35" s="3" t="s">
        <v>2</v>
      </c>
      <c r="E35" s="367" t="s">
        <v>650</v>
      </c>
      <c r="F35" s="368"/>
      <c r="G35" s="4"/>
    </row>
    <row r="36" spans="1:7" ht="21" x14ac:dyDescent="0.4">
      <c r="A36" s="358"/>
      <c r="B36" s="359"/>
      <c r="C36" s="360"/>
      <c r="D36" s="3" t="s">
        <v>4</v>
      </c>
      <c r="E36" s="369" t="s">
        <v>651</v>
      </c>
      <c r="F36" s="368"/>
      <c r="G36" s="4"/>
    </row>
    <row r="37" spans="1:7" ht="30" x14ac:dyDescent="0.3">
      <c r="A37" s="361"/>
      <c r="B37" s="362"/>
      <c r="C37" s="363"/>
      <c r="D37" s="6" t="s">
        <v>5</v>
      </c>
      <c r="E37" s="370" t="s">
        <v>652</v>
      </c>
      <c r="F37" s="370"/>
      <c r="G37" s="7"/>
    </row>
    <row r="38" spans="1:7" ht="20.399999999999999" x14ac:dyDescent="0.35">
      <c r="A38" s="8" t="s">
        <v>6</v>
      </c>
      <c r="B38" s="9" t="s">
        <v>653</v>
      </c>
      <c r="C38" s="10"/>
      <c r="D38" s="10"/>
      <c r="E38" s="346"/>
      <c r="F38" s="347"/>
      <c r="G38" s="348"/>
    </row>
    <row r="39" spans="1:7" ht="20.399999999999999" x14ac:dyDescent="0.35">
      <c r="A39" s="8" t="s">
        <v>7</v>
      </c>
      <c r="B39" s="12"/>
      <c r="C39" s="13"/>
      <c r="D39" s="13"/>
      <c r="E39" s="349"/>
      <c r="F39" s="350"/>
      <c r="G39" s="351"/>
    </row>
    <row r="40" spans="1:7" ht="20.399999999999999" x14ac:dyDescent="0.35">
      <c r="A40" s="8" t="s">
        <v>8</v>
      </c>
      <c r="B40" s="12" t="s">
        <v>29</v>
      </c>
      <c r="C40" s="13"/>
      <c r="D40" s="13"/>
      <c r="E40" s="352"/>
      <c r="F40" s="353"/>
      <c r="G40" s="354"/>
    </row>
    <row r="41" spans="1:7" ht="20.399999999999999" x14ac:dyDescent="0.35">
      <c r="A41" s="8" t="s">
        <v>9</v>
      </c>
      <c r="B41" s="12" t="s">
        <v>91</v>
      </c>
      <c r="C41" s="13"/>
      <c r="D41" s="13"/>
      <c r="E41" s="13"/>
      <c r="F41" s="13"/>
      <c r="G41" s="14"/>
    </row>
    <row r="42" spans="1:7" ht="15" x14ac:dyDescent="0.3">
      <c r="A42" s="57" t="s">
        <v>10</v>
      </c>
      <c r="B42" s="57" t="s">
        <v>11</v>
      </c>
      <c r="C42" s="57" t="s">
        <v>12</v>
      </c>
      <c r="D42" s="57" t="s">
        <v>13</v>
      </c>
      <c r="E42" s="57" t="s">
        <v>14</v>
      </c>
      <c r="F42" s="57" t="s">
        <v>15</v>
      </c>
      <c r="G42" s="57" t="s">
        <v>16</v>
      </c>
    </row>
    <row r="43" spans="1:7" ht="15.6" x14ac:dyDescent="0.3">
      <c r="A43" s="15">
        <v>8</v>
      </c>
      <c r="B43" s="16" t="s">
        <v>30</v>
      </c>
      <c r="C43" s="16" t="s">
        <v>95</v>
      </c>
      <c r="D43" s="123">
        <v>267550</v>
      </c>
      <c r="E43" s="18">
        <v>13.1</v>
      </c>
      <c r="F43" s="18">
        <f>A43*E43</f>
        <v>104.8</v>
      </c>
      <c r="G43" s="20"/>
    </row>
    <row r="44" spans="1:7" ht="15.6" x14ac:dyDescent="0.3">
      <c r="A44" s="21">
        <v>8</v>
      </c>
      <c r="B44" s="22" t="s">
        <v>506</v>
      </c>
      <c r="C44" s="22" t="s">
        <v>374</v>
      </c>
      <c r="D44" s="58">
        <v>133902</v>
      </c>
      <c r="E44" s="24">
        <v>46.19</v>
      </c>
      <c r="F44" s="24">
        <f t="shared" ref="F44:F57" si="1">A44*E44</f>
        <v>369.52</v>
      </c>
      <c r="G44" s="20"/>
    </row>
    <row r="45" spans="1:7" ht="31.2" x14ac:dyDescent="0.3">
      <c r="A45" s="21">
        <v>4</v>
      </c>
      <c r="B45" s="22" t="s">
        <v>30</v>
      </c>
      <c r="C45" s="22" t="s">
        <v>188</v>
      </c>
      <c r="D45" s="58">
        <v>436882</v>
      </c>
      <c r="E45" s="24">
        <v>39.299999999999997</v>
      </c>
      <c r="F45" s="24">
        <f t="shared" si="1"/>
        <v>157.19999999999999</v>
      </c>
      <c r="G45" s="20"/>
    </row>
    <row r="46" spans="1:7" ht="15.6" x14ac:dyDescent="0.3">
      <c r="A46" s="21">
        <v>5</v>
      </c>
      <c r="B46" s="59" t="s">
        <v>30</v>
      </c>
      <c r="C46" s="59" t="s">
        <v>646</v>
      </c>
      <c r="D46" s="58">
        <v>129050</v>
      </c>
      <c r="E46" s="24">
        <v>180.17</v>
      </c>
      <c r="F46" s="24">
        <f t="shared" si="1"/>
        <v>900.84999999999991</v>
      </c>
      <c r="G46" s="26"/>
    </row>
    <row r="47" spans="1:7" ht="15.6" x14ac:dyDescent="0.3">
      <c r="A47" s="21">
        <v>2</v>
      </c>
      <c r="B47" s="59" t="s">
        <v>222</v>
      </c>
      <c r="C47" s="59" t="s">
        <v>370</v>
      </c>
      <c r="D47" s="58">
        <v>122620</v>
      </c>
      <c r="E47" s="24">
        <v>323.89999999999998</v>
      </c>
      <c r="F47" s="24">
        <f t="shared" si="1"/>
        <v>647.79999999999995</v>
      </c>
      <c r="G47" s="26"/>
    </row>
    <row r="48" spans="1:7" ht="31.2" x14ac:dyDescent="0.3">
      <c r="A48" s="21">
        <v>2</v>
      </c>
      <c r="B48" s="59" t="s">
        <v>541</v>
      </c>
      <c r="C48" s="59" t="s">
        <v>647</v>
      </c>
      <c r="D48" s="58">
        <v>235681</v>
      </c>
      <c r="E48" s="24">
        <v>601.94000000000005</v>
      </c>
      <c r="F48" s="24">
        <f t="shared" si="1"/>
        <v>1203.8800000000001</v>
      </c>
      <c r="G48" s="26"/>
    </row>
    <row r="49" spans="1:7" ht="31.2" x14ac:dyDescent="0.3">
      <c r="A49" s="21">
        <v>1</v>
      </c>
      <c r="B49" s="59" t="s">
        <v>30</v>
      </c>
      <c r="C49" s="59" t="s">
        <v>648</v>
      </c>
      <c r="D49" s="58">
        <v>682829</v>
      </c>
      <c r="E49" s="24">
        <v>151.51</v>
      </c>
      <c r="F49" s="24">
        <f t="shared" si="1"/>
        <v>151.51</v>
      </c>
      <c r="G49" s="26"/>
    </row>
    <row r="50" spans="1:7" ht="15.6" x14ac:dyDescent="0.3">
      <c r="A50" s="27">
        <v>3</v>
      </c>
      <c r="B50" s="59" t="s">
        <v>649</v>
      </c>
      <c r="C50" s="59" t="s">
        <v>93</v>
      </c>
      <c r="D50" s="58">
        <v>397509</v>
      </c>
      <c r="E50" s="24">
        <v>96.43</v>
      </c>
      <c r="F50" s="24">
        <f t="shared" si="1"/>
        <v>289.29000000000002</v>
      </c>
      <c r="G50" s="26"/>
    </row>
    <row r="51" spans="1:7" ht="15.6" x14ac:dyDescent="0.3">
      <c r="A51" s="27"/>
      <c r="B51" s="59"/>
      <c r="C51" s="59"/>
      <c r="D51" s="65"/>
      <c r="E51" s="24"/>
      <c r="F51" s="24">
        <f t="shared" si="1"/>
        <v>0</v>
      </c>
      <c r="G51" s="26"/>
    </row>
    <row r="52" spans="1:7" ht="15.6" x14ac:dyDescent="0.3">
      <c r="A52" s="27"/>
      <c r="B52" s="22"/>
      <c r="C52" s="22"/>
      <c r="D52" s="23"/>
      <c r="E52" s="24"/>
      <c r="F52" s="24">
        <f t="shared" si="1"/>
        <v>0</v>
      </c>
      <c r="G52" s="26"/>
    </row>
    <row r="53" spans="1:7" ht="15.6" x14ac:dyDescent="0.3">
      <c r="A53" s="27"/>
      <c r="B53" s="22"/>
      <c r="C53" s="22"/>
      <c r="D53" s="23"/>
      <c r="E53" s="24"/>
      <c r="F53" s="24">
        <f t="shared" si="1"/>
        <v>0</v>
      </c>
      <c r="G53" s="26"/>
    </row>
    <row r="54" spans="1:7" ht="15.6" x14ac:dyDescent="0.3">
      <c r="A54" s="27"/>
      <c r="B54" s="22"/>
      <c r="C54" s="22"/>
      <c r="D54" s="23"/>
      <c r="E54" s="24"/>
      <c r="F54" s="24">
        <f t="shared" si="1"/>
        <v>0</v>
      </c>
      <c r="G54" s="26"/>
    </row>
    <row r="55" spans="1:7" ht="15.6" x14ac:dyDescent="0.3">
      <c r="A55" s="27"/>
      <c r="B55" s="22"/>
      <c r="C55" s="22"/>
      <c r="D55" s="23"/>
      <c r="E55" s="24"/>
      <c r="F55" s="24">
        <f t="shared" si="1"/>
        <v>0</v>
      </c>
      <c r="G55" s="26"/>
    </row>
    <row r="56" spans="1:7" ht="15.6" x14ac:dyDescent="0.3">
      <c r="A56" s="27"/>
      <c r="B56" s="22"/>
      <c r="C56" s="22"/>
      <c r="D56" s="23"/>
      <c r="E56" s="24"/>
      <c r="F56" s="24">
        <f t="shared" si="1"/>
        <v>0</v>
      </c>
      <c r="G56" s="26"/>
    </row>
    <row r="57" spans="1:7" ht="15.6" x14ac:dyDescent="0.3">
      <c r="A57" s="28"/>
      <c r="B57" s="29"/>
      <c r="C57" s="29"/>
      <c r="D57" s="30"/>
      <c r="E57" s="31"/>
      <c r="F57" s="31">
        <f t="shared" si="1"/>
        <v>0</v>
      </c>
      <c r="G57" s="33"/>
    </row>
    <row r="58" spans="1:7" ht="17.399999999999999" x14ac:dyDescent="0.3">
      <c r="A58" s="34"/>
      <c r="B58" s="35"/>
      <c r="C58" s="36" t="s">
        <v>17</v>
      </c>
      <c r="D58" s="36"/>
      <c r="E58" s="37"/>
      <c r="F58" s="38">
        <f>SUM(F43:F56)</f>
        <v>3824.8500000000004</v>
      </c>
      <c r="G58" s="39"/>
    </row>
    <row r="59" spans="1:7" ht="17.399999999999999" x14ac:dyDescent="0.3">
      <c r="A59" s="40"/>
      <c r="B59" s="41"/>
      <c r="C59" s="42" t="s">
        <v>18</v>
      </c>
      <c r="D59" s="42"/>
      <c r="E59" s="43"/>
      <c r="F59" s="44">
        <f>F58*0.16</f>
        <v>611.97600000000011</v>
      </c>
      <c r="G59" s="45"/>
    </row>
    <row r="60" spans="1:7" ht="17.399999999999999" x14ac:dyDescent="0.3">
      <c r="A60" s="40"/>
      <c r="B60" s="41"/>
      <c r="C60" s="46" t="s">
        <v>19</v>
      </c>
      <c r="D60" s="46"/>
      <c r="E60" s="47"/>
      <c r="F60" s="48">
        <f>F58+F59</f>
        <v>4436.8260000000009</v>
      </c>
      <c r="G60" s="49"/>
    </row>
    <row r="61" spans="1:7" ht="15.6" x14ac:dyDescent="0.3">
      <c r="A61" s="50" t="s">
        <v>20</v>
      </c>
      <c r="B61" s="51"/>
      <c r="C61" s="51" t="s">
        <v>21</v>
      </c>
      <c r="D61" s="51"/>
      <c r="E61" s="51" t="s">
        <v>22</v>
      </c>
      <c r="F61" s="51"/>
      <c r="G61" s="52"/>
    </row>
    <row r="62" spans="1:7" ht="15.6" x14ac:dyDescent="0.3">
      <c r="A62" s="63" t="s">
        <v>614</v>
      </c>
      <c r="B62" s="53"/>
      <c r="C62" s="53" t="s">
        <v>23</v>
      </c>
      <c r="D62" s="53"/>
      <c r="E62" s="53" t="s">
        <v>24</v>
      </c>
      <c r="F62" s="53"/>
      <c r="G62" s="54"/>
    </row>
    <row r="65" spans="1:7" ht="24.6" x14ac:dyDescent="0.4">
      <c r="A65" s="1"/>
      <c r="B65" s="355" t="s">
        <v>0</v>
      </c>
      <c r="C65" s="357"/>
      <c r="D65" s="364" t="s">
        <v>1</v>
      </c>
      <c r="E65" s="365"/>
      <c r="F65" s="365"/>
      <c r="G65" s="366"/>
    </row>
    <row r="66" spans="1:7" ht="21" x14ac:dyDescent="0.4">
      <c r="A66" s="2"/>
      <c r="B66" s="358"/>
      <c r="C66" s="360"/>
      <c r="D66" s="3" t="s">
        <v>2</v>
      </c>
      <c r="E66" s="155"/>
      <c r="F66" s="154" t="s">
        <v>656</v>
      </c>
      <c r="G66" s="4"/>
    </row>
    <row r="67" spans="1:7" ht="21" x14ac:dyDescent="0.4">
      <c r="A67" s="2"/>
      <c r="B67" s="358"/>
      <c r="C67" s="360"/>
      <c r="D67" s="3" t="s">
        <v>4</v>
      </c>
      <c r="E67" s="154"/>
      <c r="F67" s="195" t="s">
        <v>635</v>
      </c>
      <c r="G67" s="4"/>
    </row>
    <row r="68" spans="1:7" ht="30" x14ac:dyDescent="0.4">
      <c r="A68" s="5"/>
      <c r="B68" s="361"/>
      <c r="C68" s="363"/>
      <c r="D68" s="6" t="s">
        <v>5</v>
      </c>
      <c r="E68" s="219"/>
      <c r="F68" s="218" t="s">
        <v>657</v>
      </c>
      <c r="G68" s="7"/>
    </row>
    <row r="69" spans="1:7" ht="20.399999999999999" x14ac:dyDescent="0.35">
      <c r="A69" s="8" t="s">
        <v>6</v>
      </c>
      <c r="B69" s="9" t="s">
        <v>653</v>
      </c>
      <c r="C69" s="10"/>
      <c r="D69" s="10"/>
      <c r="E69" s="10"/>
      <c r="F69" s="10"/>
      <c r="G69" s="11"/>
    </row>
    <row r="70" spans="1:7" ht="20.399999999999999" x14ac:dyDescent="0.35">
      <c r="A70" s="8" t="s">
        <v>7</v>
      </c>
      <c r="B70" s="12" t="s">
        <v>627</v>
      </c>
      <c r="C70" s="13"/>
      <c r="D70" s="13"/>
      <c r="E70" s="13"/>
      <c r="F70" s="13"/>
      <c r="G70" s="14"/>
    </row>
    <row r="71" spans="1:7" ht="20.399999999999999" x14ac:dyDescent="0.35">
      <c r="A71" s="8" t="s">
        <v>8</v>
      </c>
      <c r="B71" s="12" t="s">
        <v>325</v>
      </c>
      <c r="C71" s="13"/>
      <c r="D71" s="13"/>
      <c r="E71" s="13"/>
      <c r="F71" s="13"/>
      <c r="G71" s="14"/>
    </row>
    <row r="72" spans="1:7" ht="20.399999999999999" x14ac:dyDescent="0.35">
      <c r="A72" s="8" t="s">
        <v>9</v>
      </c>
      <c r="B72" s="12" t="s">
        <v>363</v>
      </c>
      <c r="C72" s="13"/>
      <c r="D72" s="13"/>
      <c r="E72" s="13"/>
      <c r="F72" s="13"/>
      <c r="G72" s="14"/>
    </row>
    <row r="73" spans="1:7" ht="15.6" x14ac:dyDescent="0.3">
      <c r="A73" s="108" t="s">
        <v>10</v>
      </c>
      <c r="B73" s="108" t="s">
        <v>11</v>
      </c>
      <c r="C73" s="108" t="s">
        <v>12</v>
      </c>
      <c r="D73" s="109" t="s">
        <v>13</v>
      </c>
      <c r="E73" s="108" t="s">
        <v>14</v>
      </c>
      <c r="F73" s="108" t="s">
        <v>15</v>
      </c>
      <c r="G73" s="108" t="s">
        <v>16</v>
      </c>
    </row>
    <row r="74" spans="1:7" ht="15.6" x14ac:dyDescent="0.3">
      <c r="A74" s="15">
        <v>10</v>
      </c>
      <c r="B74" s="16" t="s">
        <v>30</v>
      </c>
      <c r="C74" s="16" t="s">
        <v>364</v>
      </c>
      <c r="D74" s="17"/>
      <c r="E74" s="18">
        <v>13.57</v>
      </c>
      <c r="F74" s="19">
        <f t="shared" ref="F74:F85" si="2">A74*E74</f>
        <v>135.69999999999999</v>
      </c>
      <c r="G74" s="20"/>
    </row>
    <row r="75" spans="1:7" ht="15.6" x14ac:dyDescent="0.3">
      <c r="A75" s="21">
        <v>30</v>
      </c>
      <c r="B75" s="22" t="s">
        <v>30</v>
      </c>
      <c r="C75" s="22" t="s">
        <v>654</v>
      </c>
      <c r="D75" s="23"/>
      <c r="E75" s="24">
        <v>24.83</v>
      </c>
      <c r="F75" s="25">
        <f t="shared" si="2"/>
        <v>744.9</v>
      </c>
      <c r="G75" s="20"/>
    </row>
    <row r="76" spans="1:7" ht="15.6" x14ac:dyDescent="0.3">
      <c r="A76" s="21">
        <v>5</v>
      </c>
      <c r="B76" s="22" t="s">
        <v>30</v>
      </c>
      <c r="C76" s="22" t="s">
        <v>366</v>
      </c>
      <c r="D76" s="23"/>
      <c r="E76" s="24">
        <v>57.41</v>
      </c>
      <c r="F76" s="25">
        <f t="shared" si="2"/>
        <v>287.04999999999995</v>
      </c>
      <c r="G76" s="20"/>
    </row>
    <row r="77" spans="1:7" ht="15.6" x14ac:dyDescent="0.3">
      <c r="A77" s="21">
        <v>5</v>
      </c>
      <c r="B77" s="22" t="s">
        <v>30</v>
      </c>
      <c r="C77" s="22" t="s">
        <v>367</v>
      </c>
      <c r="D77" s="23"/>
      <c r="E77" s="24">
        <v>20.95</v>
      </c>
      <c r="F77" s="25">
        <f t="shared" si="2"/>
        <v>104.75</v>
      </c>
      <c r="G77" s="26"/>
    </row>
    <row r="78" spans="1:7" ht="15.6" x14ac:dyDescent="0.3">
      <c r="A78" s="27">
        <v>10</v>
      </c>
      <c r="B78" s="22" t="s">
        <v>30</v>
      </c>
      <c r="C78" s="22" t="s">
        <v>655</v>
      </c>
      <c r="D78" s="23"/>
      <c r="E78" s="24">
        <v>27.93</v>
      </c>
      <c r="F78" s="25">
        <f t="shared" si="2"/>
        <v>279.3</v>
      </c>
      <c r="G78" s="26"/>
    </row>
    <row r="79" spans="1:7" ht="15.6" x14ac:dyDescent="0.3">
      <c r="A79" s="27">
        <v>5</v>
      </c>
      <c r="B79" s="22" t="s">
        <v>30</v>
      </c>
      <c r="C79" s="22" t="s">
        <v>594</v>
      </c>
      <c r="D79" s="23"/>
      <c r="E79" s="24">
        <v>29.48</v>
      </c>
      <c r="F79" s="25">
        <f t="shared" si="2"/>
        <v>147.4</v>
      </c>
      <c r="G79" s="26"/>
    </row>
    <row r="80" spans="1:7" ht="31.2" x14ac:dyDescent="0.3">
      <c r="A80" s="27">
        <v>2</v>
      </c>
      <c r="B80" s="22" t="s">
        <v>313</v>
      </c>
      <c r="C80" s="22" t="s">
        <v>659</v>
      </c>
      <c r="D80" s="23"/>
      <c r="E80" s="24">
        <f>239.22-23.92</f>
        <v>215.3</v>
      </c>
      <c r="F80" s="25">
        <f t="shared" si="2"/>
        <v>430.6</v>
      </c>
      <c r="G80" s="26"/>
    </row>
    <row r="81" spans="1:7" ht="15.6" x14ac:dyDescent="0.3">
      <c r="A81" s="27"/>
      <c r="B81" s="22"/>
      <c r="C81" s="22"/>
      <c r="D81" s="23"/>
      <c r="E81" s="24"/>
      <c r="F81" s="25">
        <f t="shared" si="2"/>
        <v>0</v>
      </c>
      <c r="G81" s="26"/>
    </row>
    <row r="82" spans="1:7" ht="15.6" x14ac:dyDescent="0.3">
      <c r="A82" s="27"/>
      <c r="B82" s="22"/>
      <c r="C82" s="22"/>
      <c r="D82" s="23"/>
      <c r="E82" s="24"/>
      <c r="F82" s="25">
        <f t="shared" si="2"/>
        <v>0</v>
      </c>
      <c r="G82" s="26"/>
    </row>
    <row r="83" spans="1:7" ht="15.6" x14ac:dyDescent="0.3">
      <c r="A83" s="27"/>
      <c r="B83" s="22"/>
      <c r="C83" s="22"/>
      <c r="D83" s="23"/>
      <c r="E83" s="24"/>
      <c r="F83" s="25">
        <f t="shared" si="2"/>
        <v>0</v>
      </c>
      <c r="G83" s="26"/>
    </row>
    <row r="84" spans="1:7" ht="15.6" x14ac:dyDescent="0.3">
      <c r="A84" s="27"/>
      <c r="B84" s="22"/>
      <c r="C84" s="22"/>
      <c r="D84" s="23"/>
      <c r="E84" s="24"/>
      <c r="F84" s="25">
        <f t="shared" si="2"/>
        <v>0</v>
      </c>
      <c r="G84" s="26"/>
    </row>
    <row r="85" spans="1:7" ht="15.6" x14ac:dyDescent="0.3">
      <c r="A85" s="28"/>
      <c r="B85" s="29"/>
      <c r="C85" s="29"/>
      <c r="D85" s="30"/>
      <c r="E85" s="31"/>
      <c r="F85" s="32">
        <f t="shared" si="2"/>
        <v>0</v>
      </c>
      <c r="G85" s="33"/>
    </row>
    <row r="86" spans="1:7" ht="17.399999999999999" x14ac:dyDescent="0.3">
      <c r="A86" s="34"/>
      <c r="B86" s="35"/>
      <c r="C86" s="36" t="s">
        <v>17</v>
      </c>
      <c r="D86" s="36"/>
      <c r="E86" s="37"/>
      <c r="F86" s="149">
        <f>SUM(F74:F84)</f>
        <v>2129.6999999999998</v>
      </c>
      <c r="G86" s="39"/>
    </row>
    <row r="87" spans="1:7" ht="17.399999999999999" x14ac:dyDescent="0.3">
      <c r="A87" s="40"/>
      <c r="B87" s="41"/>
      <c r="C87" s="42" t="s">
        <v>18</v>
      </c>
      <c r="D87" s="42"/>
      <c r="E87" s="43"/>
      <c r="F87" s="150">
        <f>F86*0.16</f>
        <v>340.75199999999995</v>
      </c>
      <c r="G87" s="45"/>
    </row>
    <row r="88" spans="1:7" ht="17.399999999999999" x14ac:dyDescent="0.3">
      <c r="A88" s="40"/>
      <c r="B88" s="41"/>
      <c r="C88" s="46" t="s">
        <v>19</v>
      </c>
      <c r="D88" s="46"/>
      <c r="E88" s="47"/>
      <c r="F88" s="151">
        <f>F86+F87</f>
        <v>2470.4519999999998</v>
      </c>
      <c r="G88" s="49"/>
    </row>
    <row r="89" spans="1:7" ht="15.6" x14ac:dyDescent="0.3">
      <c r="A89" s="50" t="s">
        <v>20</v>
      </c>
      <c r="B89" s="51"/>
      <c r="C89" s="51" t="s">
        <v>21</v>
      </c>
      <c r="D89" s="51"/>
      <c r="E89" s="51" t="s">
        <v>22</v>
      </c>
      <c r="F89" s="51"/>
      <c r="G89" s="52"/>
    </row>
    <row r="90" spans="1:7" ht="15.6" x14ac:dyDescent="0.3">
      <c r="A90" s="63" t="s">
        <v>614</v>
      </c>
      <c r="B90" s="53"/>
      <c r="C90" s="53" t="s">
        <v>23</v>
      </c>
      <c r="D90" s="53"/>
      <c r="E90" s="53" t="s">
        <v>660</v>
      </c>
      <c r="F90" s="53"/>
      <c r="G90" s="54"/>
    </row>
    <row r="91" spans="1:7" x14ac:dyDescent="0.3">
      <c r="A91" s="55"/>
      <c r="B91" s="55"/>
      <c r="C91" s="55"/>
      <c r="D91" s="55"/>
      <c r="E91" s="55"/>
      <c r="F91" s="55"/>
      <c r="G91" s="55"/>
    </row>
    <row r="93" spans="1:7" ht="24.6" x14ac:dyDescent="0.4">
      <c r="A93" s="1"/>
      <c r="B93" s="355" t="s">
        <v>0</v>
      </c>
      <c r="C93" s="357"/>
      <c r="D93" s="364" t="s">
        <v>1</v>
      </c>
      <c r="E93" s="365"/>
      <c r="F93" s="365"/>
      <c r="G93" s="366"/>
    </row>
    <row r="94" spans="1:7" ht="21" x14ac:dyDescent="0.4">
      <c r="A94" s="2"/>
      <c r="B94" s="358"/>
      <c r="C94" s="360"/>
      <c r="D94" s="3" t="s">
        <v>2</v>
      </c>
      <c r="E94" s="368" t="s">
        <v>656</v>
      </c>
      <c r="F94" s="368"/>
      <c r="G94" s="4"/>
    </row>
    <row r="95" spans="1:7" ht="21" x14ac:dyDescent="0.4">
      <c r="A95" s="2"/>
      <c r="B95" s="358"/>
      <c r="C95" s="360"/>
      <c r="D95" s="3" t="s">
        <v>4</v>
      </c>
      <c r="E95" s="369" t="s">
        <v>635</v>
      </c>
      <c r="F95" s="368"/>
      <c r="G95" s="4"/>
    </row>
    <row r="96" spans="1:7" ht="30" x14ac:dyDescent="0.4">
      <c r="A96" s="5"/>
      <c r="B96" s="361"/>
      <c r="C96" s="363"/>
      <c r="D96" s="6" t="s">
        <v>5</v>
      </c>
      <c r="E96" s="370" t="s">
        <v>658</v>
      </c>
      <c r="F96" s="370"/>
      <c r="G96" s="7"/>
    </row>
    <row r="97" spans="1:7" ht="20.399999999999999" x14ac:dyDescent="0.35">
      <c r="A97" s="8" t="s">
        <v>6</v>
      </c>
      <c r="B97" s="9" t="s">
        <v>653</v>
      </c>
      <c r="C97" s="10"/>
      <c r="D97" s="10"/>
      <c r="E97" s="10"/>
      <c r="F97" s="10"/>
      <c r="G97" s="11"/>
    </row>
    <row r="98" spans="1:7" ht="20.399999999999999" x14ac:dyDescent="0.35">
      <c r="A98" s="8" t="s">
        <v>7</v>
      </c>
      <c r="B98" s="12"/>
      <c r="C98" s="13"/>
      <c r="D98" s="13"/>
      <c r="E98" s="13"/>
      <c r="F98" s="13"/>
      <c r="G98" s="14"/>
    </row>
    <row r="99" spans="1:7" ht="20.399999999999999" x14ac:dyDescent="0.35">
      <c r="A99" s="8" t="s">
        <v>8</v>
      </c>
      <c r="B99" s="12" t="s">
        <v>29</v>
      </c>
      <c r="C99" s="13"/>
      <c r="D99" s="13"/>
      <c r="E99" s="13"/>
      <c r="F99" s="13"/>
      <c r="G99" s="14"/>
    </row>
    <row r="100" spans="1:7" ht="20.399999999999999" x14ac:dyDescent="0.35">
      <c r="A100" s="8" t="s">
        <v>9</v>
      </c>
      <c r="B100" s="12" t="s">
        <v>38</v>
      </c>
      <c r="C100" s="13"/>
      <c r="D100" s="13"/>
      <c r="E100" s="13"/>
      <c r="F100" s="13"/>
      <c r="G100" s="14"/>
    </row>
    <row r="101" spans="1:7" ht="15" x14ac:dyDescent="0.3">
      <c r="A101" s="57" t="s">
        <v>10</v>
      </c>
      <c r="B101" s="57" t="s">
        <v>11</v>
      </c>
      <c r="C101" s="57" t="s">
        <v>12</v>
      </c>
      <c r="D101" s="57" t="s">
        <v>13</v>
      </c>
      <c r="E101" s="57" t="s">
        <v>14</v>
      </c>
      <c r="F101" s="57" t="s">
        <v>15</v>
      </c>
      <c r="G101" s="57" t="s">
        <v>16</v>
      </c>
    </row>
    <row r="102" spans="1:7" ht="31.2" x14ac:dyDescent="0.3">
      <c r="A102" s="27">
        <v>12</v>
      </c>
      <c r="B102" s="22" t="s">
        <v>30</v>
      </c>
      <c r="C102" s="22" t="s">
        <v>453</v>
      </c>
      <c r="D102" s="58"/>
      <c r="E102" s="24">
        <v>145.99</v>
      </c>
      <c r="F102" s="18">
        <f>A102*E102</f>
        <v>1751.88</v>
      </c>
      <c r="G102" s="20"/>
    </row>
    <row r="103" spans="1:7" ht="15.6" x14ac:dyDescent="0.3">
      <c r="A103" s="21"/>
      <c r="B103" s="22"/>
      <c r="C103" s="22"/>
      <c r="D103" s="58"/>
      <c r="E103" s="24"/>
      <c r="F103" s="24">
        <f>A103*E103</f>
        <v>0</v>
      </c>
      <c r="G103" s="20"/>
    </row>
    <row r="104" spans="1:7" ht="15.6" x14ac:dyDescent="0.3">
      <c r="A104" s="21"/>
      <c r="B104" s="59"/>
      <c r="C104" s="59"/>
      <c r="D104" s="58"/>
      <c r="E104" s="24"/>
      <c r="F104" s="24">
        <f t="shared" ref="F104:F117" si="3">A104*E104</f>
        <v>0</v>
      </c>
      <c r="G104" s="26"/>
    </row>
    <row r="105" spans="1:7" ht="15.6" x14ac:dyDescent="0.3">
      <c r="A105" s="21"/>
      <c r="B105" s="59"/>
      <c r="C105" s="59"/>
      <c r="D105" s="58"/>
      <c r="E105" s="24"/>
      <c r="F105" s="24">
        <f t="shared" si="3"/>
        <v>0</v>
      </c>
      <c r="G105" s="26"/>
    </row>
    <row r="106" spans="1:7" ht="15.6" x14ac:dyDescent="0.3">
      <c r="A106" s="21"/>
      <c r="B106" s="59"/>
      <c r="C106" s="59"/>
      <c r="D106" s="24"/>
      <c r="E106" s="24"/>
      <c r="F106" s="24">
        <f t="shared" si="3"/>
        <v>0</v>
      </c>
      <c r="G106" s="26"/>
    </row>
    <row r="107" spans="1:7" ht="15.6" x14ac:dyDescent="0.3">
      <c r="A107" s="27"/>
      <c r="B107" s="59"/>
      <c r="C107" s="59"/>
      <c r="D107" s="58"/>
      <c r="E107" s="24"/>
      <c r="F107" s="24">
        <f t="shared" si="3"/>
        <v>0</v>
      </c>
      <c r="G107" s="26"/>
    </row>
    <row r="108" spans="1:7" ht="15.6" x14ac:dyDescent="0.3">
      <c r="A108" s="27"/>
      <c r="B108" s="59"/>
      <c r="C108" s="59"/>
      <c r="D108" s="58"/>
      <c r="E108" s="24"/>
      <c r="F108" s="24">
        <f t="shared" si="3"/>
        <v>0</v>
      </c>
      <c r="G108" s="26"/>
    </row>
    <row r="109" spans="1:7" ht="15.6" x14ac:dyDescent="0.3">
      <c r="A109" s="27"/>
      <c r="B109" s="22"/>
      <c r="C109" s="22"/>
      <c r="D109" s="58"/>
      <c r="E109" s="24"/>
      <c r="F109" s="24">
        <f t="shared" si="3"/>
        <v>0</v>
      </c>
      <c r="G109" s="26"/>
    </row>
    <row r="110" spans="1:7" ht="15.6" x14ac:dyDescent="0.3">
      <c r="A110" s="27"/>
      <c r="B110" s="22"/>
      <c r="C110" s="22"/>
      <c r="D110" s="58"/>
      <c r="E110" s="24"/>
      <c r="F110" s="24">
        <f t="shared" si="3"/>
        <v>0</v>
      </c>
      <c r="G110" s="26"/>
    </row>
    <row r="111" spans="1:7" ht="15.6" x14ac:dyDescent="0.3">
      <c r="A111" s="27"/>
      <c r="B111" s="22"/>
      <c r="C111" s="22"/>
      <c r="D111" s="58"/>
      <c r="E111" s="24"/>
      <c r="F111" s="24">
        <f t="shared" si="3"/>
        <v>0</v>
      </c>
      <c r="G111" s="26"/>
    </row>
    <row r="112" spans="1:7" ht="15.6" x14ac:dyDescent="0.3">
      <c r="A112" s="27"/>
      <c r="B112" s="22"/>
      <c r="C112" s="22"/>
      <c r="D112" s="58"/>
      <c r="E112" s="24"/>
      <c r="F112" s="24">
        <f t="shared" si="3"/>
        <v>0</v>
      </c>
      <c r="G112" s="26"/>
    </row>
    <row r="113" spans="1:7" ht="15.6" x14ac:dyDescent="0.3">
      <c r="A113" s="27"/>
      <c r="B113" s="22"/>
      <c r="C113" s="22"/>
      <c r="D113" s="58"/>
      <c r="E113" s="24"/>
      <c r="F113" s="24">
        <f t="shared" si="3"/>
        <v>0</v>
      </c>
      <c r="G113" s="26"/>
    </row>
    <row r="114" spans="1:7" ht="15.6" x14ac:dyDescent="0.3">
      <c r="A114" s="27"/>
      <c r="B114" s="22"/>
      <c r="C114" s="22"/>
      <c r="D114" s="58"/>
      <c r="E114" s="24"/>
      <c r="F114" s="24">
        <f t="shared" si="3"/>
        <v>0</v>
      </c>
      <c r="G114" s="26"/>
    </row>
    <row r="115" spans="1:7" ht="15.6" x14ac:dyDescent="0.3">
      <c r="A115" s="27"/>
      <c r="B115" s="22"/>
      <c r="C115" s="22"/>
      <c r="D115" s="58"/>
      <c r="E115" s="24"/>
      <c r="F115" s="24">
        <f t="shared" si="3"/>
        <v>0</v>
      </c>
      <c r="G115" s="26"/>
    </row>
    <row r="116" spans="1:7" ht="15.6" x14ac:dyDescent="0.3">
      <c r="A116" s="27"/>
      <c r="B116" s="22"/>
      <c r="C116" s="22"/>
      <c r="D116" s="58"/>
      <c r="E116" s="24"/>
      <c r="F116" s="24">
        <f t="shared" si="3"/>
        <v>0</v>
      </c>
      <c r="G116" s="26"/>
    </row>
    <row r="117" spans="1:7" ht="15.6" x14ac:dyDescent="0.3">
      <c r="A117" s="28"/>
      <c r="B117" s="29"/>
      <c r="C117" s="29"/>
      <c r="D117" s="232"/>
      <c r="E117" s="24"/>
      <c r="F117" s="24">
        <f t="shared" si="3"/>
        <v>0</v>
      </c>
      <c r="G117" s="26"/>
    </row>
    <row r="118" spans="1:7" ht="17.399999999999999" x14ac:dyDescent="0.3">
      <c r="A118" s="27"/>
      <c r="B118" s="41"/>
      <c r="C118" s="42" t="s">
        <v>17</v>
      </c>
      <c r="D118" s="153"/>
      <c r="E118" s="37"/>
      <c r="F118" s="149">
        <f>SUM(F102:F117)</f>
        <v>1751.88</v>
      </c>
      <c r="G118" s="39"/>
    </row>
    <row r="119" spans="1:7" ht="17.399999999999999" x14ac:dyDescent="0.3">
      <c r="A119" s="40"/>
      <c r="B119" s="41"/>
      <c r="C119" s="42" t="s">
        <v>18</v>
      </c>
      <c r="D119" s="42"/>
      <c r="E119" s="43"/>
      <c r="F119" s="150">
        <f>F118*0.16</f>
        <v>280.30080000000004</v>
      </c>
      <c r="G119" s="45"/>
    </row>
    <row r="120" spans="1:7" ht="17.399999999999999" x14ac:dyDescent="0.3">
      <c r="A120" s="40"/>
      <c r="B120" s="41"/>
      <c r="C120" s="46" t="s">
        <v>19</v>
      </c>
      <c r="D120" s="46"/>
      <c r="E120" s="47"/>
      <c r="F120" s="151">
        <f>F118+F119</f>
        <v>2032.1808000000001</v>
      </c>
      <c r="G120" s="49"/>
    </row>
    <row r="121" spans="1:7" ht="15.6" x14ac:dyDescent="0.3">
      <c r="A121" s="50" t="s">
        <v>20</v>
      </c>
      <c r="B121" s="51"/>
      <c r="C121" s="51" t="s">
        <v>21</v>
      </c>
      <c r="D121" s="51"/>
      <c r="E121" s="51" t="s">
        <v>22</v>
      </c>
      <c r="F121" s="51"/>
      <c r="G121" s="52"/>
    </row>
    <row r="122" spans="1:7" ht="15.6" x14ac:dyDescent="0.3">
      <c r="A122" s="63" t="s">
        <v>614</v>
      </c>
      <c r="B122" s="53"/>
      <c r="C122" s="53" t="s">
        <v>23</v>
      </c>
      <c r="D122" s="53"/>
      <c r="E122" s="53" t="s">
        <v>24</v>
      </c>
      <c r="F122" s="53"/>
      <c r="G122" s="54"/>
    </row>
    <row r="123" spans="1:7" x14ac:dyDescent="0.3">
      <c r="B123" s="55"/>
      <c r="C123" s="55"/>
      <c r="E123" s="55"/>
      <c r="F123" s="55"/>
      <c r="G123" s="55"/>
    </row>
    <row r="125" spans="1:7" ht="21" x14ac:dyDescent="0.4">
      <c r="A125" s="1"/>
      <c r="B125" s="382" t="s">
        <v>0</v>
      </c>
      <c r="C125" s="383"/>
      <c r="D125" s="388" t="s">
        <v>1</v>
      </c>
      <c r="E125" s="389"/>
      <c r="F125" s="389"/>
      <c r="G125" s="390"/>
    </row>
    <row r="126" spans="1:7" ht="21" x14ac:dyDescent="0.4">
      <c r="A126" s="2"/>
      <c r="B126" s="384"/>
      <c r="C126" s="385"/>
      <c r="D126" s="391" t="s">
        <v>2</v>
      </c>
      <c r="E126" s="392"/>
      <c r="F126" s="367" t="s">
        <v>656</v>
      </c>
      <c r="G126" s="393"/>
    </row>
    <row r="127" spans="1:7" ht="21" x14ac:dyDescent="0.4">
      <c r="A127" s="2"/>
      <c r="B127" s="384"/>
      <c r="C127" s="385"/>
      <c r="D127" s="204" t="s">
        <v>419</v>
      </c>
      <c r="E127" s="205"/>
      <c r="F127" s="195" t="s">
        <v>635</v>
      </c>
      <c r="G127" s="4"/>
    </row>
    <row r="128" spans="1:7" ht="21" x14ac:dyDescent="0.4">
      <c r="A128" s="5"/>
      <c r="B128" s="386"/>
      <c r="C128" s="387"/>
      <c r="D128" s="394" t="s">
        <v>5</v>
      </c>
      <c r="E128" s="395"/>
      <c r="F128" s="396" t="s">
        <v>661</v>
      </c>
      <c r="G128" s="397"/>
    </row>
    <row r="129" spans="1:7" ht="20.399999999999999" x14ac:dyDescent="0.35">
      <c r="A129" s="8" t="s">
        <v>6</v>
      </c>
      <c r="B129" s="9" t="s">
        <v>663</v>
      </c>
      <c r="C129" s="10"/>
      <c r="D129" s="10"/>
      <c r="E129" s="374" t="s">
        <v>495</v>
      </c>
      <c r="F129" s="374"/>
      <c r="G129" s="375"/>
    </row>
    <row r="130" spans="1:7" ht="20.399999999999999" x14ac:dyDescent="0.35">
      <c r="A130" s="8" t="s">
        <v>7</v>
      </c>
      <c r="B130" s="376"/>
      <c r="C130" s="377"/>
      <c r="D130" s="377"/>
      <c r="E130" s="377"/>
      <c r="F130" s="377"/>
      <c r="G130" s="378"/>
    </row>
    <row r="131" spans="1:7" ht="20.399999999999999" x14ac:dyDescent="0.35">
      <c r="A131" s="8" t="s">
        <v>8</v>
      </c>
      <c r="B131" s="376" t="s">
        <v>662</v>
      </c>
      <c r="C131" s="377"/>
      <c r="D131" s="377"/>
      <c r="E131" s="377"/>
      <c r="F131" s="377"/>
      <c r="G131" s="378"/>
    </row>
    <row r="132" spans="1:7" ht="20.399999999999999" x14ac:dyDescent="0.35">
      <c r="A132" s="8" t="s">
        <v>9</v>
      </c>
      <c r="B132" s="376" t="s">
        <v>326</v>
      </c>
      <c r="C132" s="377"/>
      <c r="D132" s="377"/>
      <c r="E132" s="377"/>
      <c r="F132" s="377"/>
      <c r="G132" s="378"/>
    </row>
    <row r="133" spans="1:7" x14ac:dyDescent="0.3">
      <c r="A133" s="163" t="s">
        <v>10</v>
      </c>
      <c r="B133" s="163" t="s">
        <v>11</v>
      </c>
      <c r="C133" s="163" t="s">
        <v>12</v>
      </c>
      <c r="D133" s="206" t="s">
        <v>13</v>
      </c>
      <c r="E133" s="163" t="s">
        <v>14</v>
      </c>
      <c r="F133" s="163" t="s">
        <v>15</v>
      </c>
      <c r="G133" s="163" t="s">
        <v>16</v>
      </c>
    </row>
    <row r="134" spans="1:7" ht="15.6" x14ac:dyDescent="0.3">
      <c r="A134" s="147"/>
      <c r="B134" s="60"/>
      <c r="C134" s="60"/>
      <c r="D134" s="123"/>
      <c r="E134" s="78"/>
      <c r="F134" s="165">
        <f>+A134*E134</f>
        <v>0</v>
      </c>
      <c r="G134" s="114"/>
    </row>
    <row r="135" spans="1:7" ht="15.6" x14ac:dyDescent="0.3">
      <c r="A135" s="20">
        <v>150</v>
      </c>
      <c r="B135" s="20" t="s">
        <v>222</v>
      </c>
      <c r="C135" s="166" t="s">
        <v>497</v>
      </c>
      <c r="D135" s="61"/>
      <c r="E135" s="167">
        <v>80</v>
      </c>
      <c r="F135" s="167">
        <f t="shared" ref="F135:F143" si="4">A135*E135</f>
        <v>12000</v>
      </c>
      <c r="G135" s="26"/>
    </row>
    <row r="136" spans="1:7" ht="15.6" x14ac:dyDescent="0.3">
      <c r="A136" s="20"/>
      <c r="B136" s="20"/>
      <c r="C136" s="20"/>
      <c r="D136" s="61"/>
      <c r="E136" s="167"/>
      <c r="F136" s="167">
        <f t="shared" si="4"/>
        <v>0</v>
      </c>
      <c r="G136" s="26"/>
    </row>
    <row r="137" spans="1:7" x14ac:dyDescent="0.3">
      <c r="A137" s="20"/>
      <c r="B137" s="20"/>
      <c r="C137" s="20"/>
      <c r="D137" s="20"/>
      <c r="E137" s="167"/>
      <c r="F137" s="167">
        <f t="shared" si="4"/>
        <v>0</v>
      </c>
      <c r="G137" s="26"/>
    </row>
    <row r="138" spans="1:7" x14ac:dyDescent="0.3">
      <c r="A138" s="20"/>
      <c r="B138" s="20"/>
      <c r="C138" s="20"/>
      <c r="D138" s="26"/>
      <c r="E138" s="167"/>
      <c r="F138" s="167">
        <f t="shared" si="4"/>
        <v>0</v>
      </c>
      <c r="G138" s="26"/>
    </row>
    <row r="139" spans="1:7" x14ac:dyDescent="0.3">
      <c r="A139" s="20"/>
      <c r="B139" s="20"/>
      <c r="C139" s="20"/>
      <c r="D139" s="26"/>
      <c r="E139" s="167"/>
      <c r="F139" s="167">
        <f t="shared" si="4"/>
        <v>0</v>
      </c>
      <c r="G139" s="26"/>
    </row>
    <row r="140" spans="1:7" x14ac:dyDescent="0.3">
      <c r="A140" s="20"/>
      <c r="B140" s="20"/>
      <c r="C140" s="20"/>
      <c r="D140" s="26"/>
      <c r="E140" s="167"/>
      <c r="F140" s="167">
        <f t="shared" si="4"/>
        <v>0</v>
      </c>
      <c r="G140" s="26"/>
    </row>
    <row r="141" spans="1:7" x14ac:dyDescent="0.3">
      <c r="A141" s="20"/>
      <c r="B141" s="20"/>
      <c r="C141" s="142"/>
      <c r="D141" s="26"/>
      <c r="E141" s="167"/>
      <c r="F141" s="167">
        <f t="shared" si="4"/>
        <v>0</v>
      </c>
      <c r="G141" s="26"/>
    </row>
    <row r="142" spans="1:7" x14ac:dyDescent="0.3">
      <c r="A142" s="20"/>
      <c r="B142" s="20"/>
      <c r="C142" s="20"/>
      <c r="D142" s="26"/>
      <c r="E142" s="167"/>
      <c r="F142" s="167">
        <f t="shared" si="4"/>
        <v>0</v>
      </c>
      <c r="G142" s="26"/>
    </row>
    <row r="143" spans="1:7" x14ac:dyDescent="0.3">
      <c r="A143" s="207"/>
      <c r="B143" s="207"/>
      <c r="C143" s="207"/>
      <c r="D143" s="33"/>
      <c r="E143" s="173"/>
      <c r="F143" s="173">
        <f t="shared" si="4"/>
        <v>0</v>
      </c>
      <c r="G143" s="33"/>
    </row>
    <row r="144" spans="1:7" ht="15.6" x14ac:dyDescent="0.3">
      <c r="A144" s="174"/>
      <c r="B144" s="175"/>
      <c r="C144" s="208" t="s">
        <v>17</v>
      </c>
      <c r="D144" s="35"/>
      <c r="E144" s="209"/>
      <c r="F144" s="209">
        <f>SUM(F134:F142)</f>
        <v>12000</v>
      </c>
      <c r="G144" s="178"/>
    </row>
    <row r="145" spans="1:7" ht="15.6" x14ac:dyDescent="0.3">
      <c r="A145" s="179"/>
      <c r="B145" s="55"/>
      <c r="C145" s="210" t="s">
        <v>18</v>
      </c>
      <c r="D145" s="41"/>
      <c r="E145" s="211"/>
      <c r="F145" s="211">
        <f>F144*0.16</f>
        <v>1920</v>
      </c>
      <c r="G145" s="182"/>
    </row>
    <row r="146" spans="1:7" ht="15.6" x14ac:dyDescent="0.3">
      <c r="A146" s="179"/>
      <c r="B146" s="55"/>
      <c r="C146" s="212" t="s">
        <v>19</v>
      </c>
      <c r="D146" s="213"/>
      <c r="E146" s="214"/>
      <c r="F146" s="214">
        <f>F144+F145</f>
        <v>13920</v>
      </c>
      <c r="G146" s="187"/>
    </row>
    <row r="147" spans="1:7" x14ac:dyDescent="0.3">
      <c r="A147" s="379" t="s">
        <v>20</v>
      </c>
      <c r="B147" s="380"/>
      <c r="C147" s="190" t="s">
        <v>21</v>
      </c>
      <c r="D147" s="190"/>
      <c r="E147" s="380" t="s">
        <v>22</v>
      </c>
      <c r="F147" s="380"/>
      <c r="G147" s="381"/>
    </row>
    <row r="148" spans="1:7" x14ac:dyDescent="0.3">
      <c r="A148" s="371" t="s">
        <v>614</v>
      </c>
      <c r="B148" s="372"/>
      <c r="C148" s="193" t="s">
        <v>23</v>
      </c>
      <c r="D148" s="193"/>
      <c r="E148" s="372" t="s">
        <v>653</v>
      </c>
      <c r="F148" s="372"/>
      <c r="G148" s="373"/>
    </row>
    <row r="149" spans="1:7" x14ac:dyDescent="0.3">
      <c r="A149" s="55"/>
      <c r="B149" s="55"/>
      <c r="C149" s="55"/>
      <c r="D149" s="55"/>
      <c r="E149" s="55"/>
      <c r="F149" s="55"/>
      <c r="G149" s="55"/>
    </row>
  </sheetData>
  <mergeCells count="33">
    <mergeCell ref="A148:B148"/>
    <mergeCell ref="E148:G148"/>
    <mergeCell ref="E129:G129"/>
    <mergeCell ref="B130:G130"/>
    <mergeCell ref="B131:G131"/>
    <mergeCell ref="B132:G132"/>
    <mergeCell ref="A147:B147"/>
    <mergeCell ref="E147:G147"/>
    <mergeCell ref="B125:C128"/>
    <mergeCell ref="D125:G125"/>
    <mergeCell ref="D126:E126"/>
    <mergeCell ref="F126:G126"/>
    <mergeCell ref="D128:E128"/>
    <mergeCell ref="F128:G128"/>
    <mergeCell ref="E7:G9"/>
    <mergeCell ref="B93:C96"/>
    <mergeCell ref="D93:G93"/>
    <mergeCell ref="E94:F94"/>
    <mergeCell ref="E95:F95"/>
    <mergeCell ref="E96:F96"/>
    <mergeCell ref="B65:C68"/>
    <mergeCell ref="D65:G65"/>
    <mergeCell ref="A34:C37"/>
    <mergeCell ref="D34:G34"/>
    <mergeCell ref="E35:F35"/>
    <mergeCell ref="E36:F36"/>
    <mergeCell ref="E37:F37"/>
    <mergeCell ref="E38:G40"/>
    <mergeCell ref="A3:C6"/>
    <mergeCell ref="D3:G3"/>
    <mergeCell ref="E4:F4"/>
    <mergeCell ref="E5:F5"/>
    <mergeCell ref="E6:F6"/>
  </mergeCells>
  <dataValidations disablePrompts="1"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A30 A61 A89 A121 A147" xr:uid="{6D2ADD02-6684-41C3-A89C-0C3A2F4013C0}">
      <formula1>0</formula1>
      <formula2>256</formula2>
    </dataValidation>
  </dataValidation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241CD-5199-4FB8-A06A-8A2C5392304A}">
  <dimension ref="A2:G125"/>
  <sheetViews>
    <sheetView workbookViewId="0">
      <selection activeCell="D65" sqref="A65:G94"/>
    </sheetView>
  </sheetViews>
  <sheetFormatPr baseColWidth="10" defaultRowHeight="14.4" x14ac:dyDescent="0.3"/>
  <cols>
    <col min="1" max="1" width="21.109375" customWidth="1"/>
    <col min="2" max="2" width="17" customWidth="1"/>
    <col min="3" max="3" width="29.6640625" customWidth="1"/>
    <col min="4" max="4" width="28.88671875" customWidth="1"/>
    <col min="6" max="6" width="17.77734375" customWidth="1"/>
    <col min="7" max="7" width="26.5546875" customWidth="1"/>
  </cols>
  <sheetData>
    <row r="2" spans="1:7" ht="24.6" x14ac:dyDescent="0.3">
      <c r="A2" s="355" t="s">
        <v>0</v>
      </c>
      <c r="B2" s="356"/>
      <c r="C2" s="357"/>
      <c r="D2" s="364" t="s">
        <v>1</v>
      </c>
      <c r="E2" s="365"/>
      <c r="F2" s="365"/>
      <c r="G2" s="366"/>
    </row>
    <row r="3" spans="1:7" ht="21" x14ac:dyDescent="0.4">
      <c r="A3" s="358"/>
      <c r="B3" s="359"/>
      <c r="C3" s="360"/>
      <c r="D3" s="3" t="s">
        <v>2</v>
      </c>
      <c r="E3" s="367" t="s">
        <v>634</v>
      </c>
      <c r="F3" s="368"/>
      <c r="G3" s="4"/>
    </row>
    <row r="4" spans="1:7" ht="21" x14ac:dyDescent="0.4">
      <c r="A4" s="358"/>
      <c r="B4" s="359"/>
      <c r="C4" s="360"/>
      <c r="D4" s="3" t="s">
        <v>4</v>
      </c>
      <c r="E4" s="369" t="s">
        <v>635</v>
      </c>
      <c r="F4" s="368"/>
      <c r="G4" s="4"/>
    </row>
    <row r="5" spans="1:7" ht="30" x14ac:dyDescent="0.3">
      <c r="A5" s="361"/>
      <c r="B5" s="362"/>
      <c r="C5" s="363"/>
      <c r="D5" s="6" t="s">
        <v>5</v>
      </c>
      <c r="E5" s="370" t="s">
        <v>633</v>
      </c>
      <c r="F5" s="370"/>
      <c r="G5" s="7"/>
    </row>
    <row r="6" spans="1:7" ht="20.399999999999999" x14ac:dyDescent="0.35">
      <c r="A6" s="8" t="s">
        <v>6</v>
      </c>
      <c r="B6" s="9" t="s">
        <v>36</v>
      </c>
      <c r="C6" s="10"/>
      <c r="D6" s="10"/>
      <c r="E6" s="346"/>
      <c r="F6" s="347"/>
      <c r="G6" s="348"/>
    </row>
    <row r="7" spans="1:7" ht="20.399999999999999" x14ac:dyDescent="0.35">
      <c r="A7" s="8" t="s">
        <v>7</v>
      </c>
      <c r="B7" s="12"/>
      <c r="C7" s="13"/>
      <c r="D7" s="13"/>
      <c r="E7" s="349"/>
      <c r="F7" s="350"/>
      <c r="G7" s="351"/>
    </row>
    <row r="8" spans="1:7" ht="20.399999999999999" x14ac:dyDescent="0.35">
      <c r="A8" s="8" t="s">
        <v>8</v>
      </c>
      <c r="B8" s="12" t="s">
        <v>29</v>
      </c>
      <c r="C8" s="13"/>
      <c r="D8" s="13"/>
      <c r="E8" s="352"/>
      <c r="F8" s="353"/>
      <c r="G8" s="354"/>
    </row>
    <row r="9" spans="1:7" ht="20.399999999999999" x14ac:dyDescent="0.35">
      <c r="A9" s="8" t="s">
        <v>9</v>
      </c>
      <c r="B9" s="12" t="s">
        <v>91</v>
      </c>
      <c r="C9" s="13"/>
      <c r="D9" s="13"/>
      <c r="E9" s="13"/>
      <c r="F9" s="13"/>
      <c r="G9" s="14"/>
    </row>
    <row r="10" spans="1:7" ht="15" x14ac:dyDescent="0.3">
      <c r="A10" s="57" t="s">
        <v>10</v>
      </c>
      <c r="B10" s="57" t="s">
        <v>11</v>
      </c>
      <c r="C10" s="57" t="s">
        <v>12</v>
      </c>
      <c r="D10" s="57" t="s">
        <v>13</v>
      </c>
      <c r="E10" s="57" t="s">
        <v>14</v>
      </c>
      <c r="F10" s="57" t="s">
        <v>15</v>
      </c>
      <c r="G10" s="57" t="s">
        <v>16</v>
      </c>
    </row>
    <row r="11" spans="1:7" ht="15.6" x14ac:dyDescent="0.3">
      <c r="A11" s="15">
        <v>120</v>
      </c>
      <c r="B11" s="16" t="s">
        <v>222</v>
      </c>
      <c r="C11" s="16" t="s">
        <v>481</v>
      </c>
      <c r="D11" s="123"/>
      <c r="E11" s="18">
        <v>100</v>
      </c>
      <c r="F11" s="18">
        <f>A11*E11</f>
        <v>12000</v>
      </c>
      <c r="G11" s="20"/>
    </row>
    <row r="12" spans="1:7" ht="15.6" x14ac:dyDescent="0.3">
      <c r="A12" s="21"/>
      <c r="B12" s="22"/>
      <c r="C12" s="22"/>
      <c r="D12" s="58"/>
      <c r="E12" s="24"/>
      <c r="F12" s="24">
        <f t="shared" ref="F12:F25" si="0">A12*E12</f>
        <v>0</v>
      </c>
      <c r="G12" s="20"/>
    </row>
    <row r="13" spans="1:7" ht="15.6" x14ac:dyDescent="0.3">
      <c r="A13" s="21"/>
      <c r="B13" s="22"/>
      <c r="C13" s="22"/>
      <c r="D13" s="58"/>
      <c r="E13" s="24"/>
      <c r="F13" s="24">
        <f t="shared" si="0"/>
        <v>0</v>
      </c>
      <c r="G13" s="20"/>
    </row>
    <row r="14" spans="1:7" ht="15.6" x14ac:dyDescent="0.3">
      <c r="A14" s="21"/>
      <c r="B14" s="59"/>
      <c r="C14" s="59"/>
      <c r="D14" s="58"/>
      <c r="E14" s="24"/>
      <c r="F14" s="24">
        <f t="shared" si="0"/>
        <v>0</v>
      </c>
      <c r="G14" s="26"/>
    </row>
    <row r="15" spans="1:7" ht="15.6" x14ac:dyDescent="0.3">
      <c r="A15" s="21"/>
      <c r="B15" s="59"/>
      <c r="C15" s="59"/>
      <c r="D15" s="58"/>
      <c r="E15" s="24"/>
      <c r="F15" s="24">
        <f t="shared" si="0"/>
        <v>0</v>
      </c>
      <c r="G15" s="26"/>
    </row>
    <row r="16" spans="1:7" ht="15.6" x14ac:dyDescent="0.3">
      <c r="A16" s="21"/>
      <c r="B16" s="59"/>
      <c r="C16" s="59"/>
      <c r="D16" s="58"/>
      <c r="E16" s="24"/>
      <c r="F16" s="24">
        <f t="shared" si="0"/>
        <v>0</v>
      </c>
      <c r="G16" s="26"/>
    </row>
    <row r="17" spans="1:7" ht="15.6" x14ac:dyDescent="0.3">
      <c r="A17" s="21"/>
      <c r="B17" s="59"/>
      <c r="C17" s="59"/>
      <c r="D17" s="58"/>
      <c r="E17" s="24"/>
      <c r="F17" s="24">
        <f t="shared" si="0"/>
        <v>0</v>
      </c>
      <c r="G17" s="26"/>
    </row>
    <row r="18" spans="1:7" ht="15.6" x14ac:dyDescent="0.3">
      <c r="A18" s="27"/>
      <c r="B18" s="59"/>
      <c r="C18" s="59"/>
      <c r="D18" s="58"/>
      <c r="E18" s="24"/>
      <c r="F18" s="24">
        <f t="shared" si="0"/>
        <v>0</v>
      </c>
      <c r="G18" s="26"/>
    </row>
    <row r="19" spans="1:7" ht="15.6" x14ac:dyDescent="0.3">
      <c r="A19" s="27"/>
      <c r="B19" s="59"/>
      <c r="C19" s="59"/>
      <c r="D19" s="65"/>
      <c r="E19" s="24"/>
      <c r="F19" s="24">
        <f t="shared" si="0"/>
        <v>0</v>
      </c>
      <c r="G19" s="26"/>
    </row>
    <row r="20" spans="1:7" ht="15.6" x14ac:dyDescent="0.3">
      <c r="A20" s="27"/>
      <c r="B20" s="22"/>
      <c r="C20" s="22"/>
      <c r="D20" s="23"/>
      <c r="E20" s="24"/>
      <c r="F20" s="24">
        <f t="shared" si="0"/>
        <v>0</v>
      </c>
      <c r="G20" s="26"/>
    </row>
    <row r="21" spans="1:7" ht="15.6" x14ac:dyDescent="0.3">
      <c r="A21" s="27"/>
      <c r="B21" s="22"/>
      <c r="C21" s="22"/>
      <c r="D21" s="23"/>
      <c r="E21" s="24"/>
      <c r="F21" s="24">
        <f t="shared" si="0"/>
        <v>0</v>
      </c>
      <c r="G21" s="26"/>
    </row>
    <row r="22" spans="1:7" ht="15.6" x14ac:dyDescent="0.3">
      <c r="A22" s="27"/>
      <c r="B22" s="22"/>
      <c r="C22" s="22"/>
      <c r="D22" s="23"/>
      <c r="E22" s="24"/>
      <c r="F22" s="24">
        <f t="shared" si="0"/>
        <v>0</v>
      </c>
      <c r="G22" s="26"/>
    </row>
    <row r="23" spans="1:7" ht="15.6" x14ac:dyDescent="0.3">
      <c r="A23" s="27"/>
      <c r="B23" s="22"/>
      <c r="C23" s="22"/>
      <c r="D23" s="23"/>
      <c r="E23" s="24"/>
      <c r="F23" s="24">
        <f t="shared" si="0"/>
        <v>0</v>
      </c>
      <c r="G23" s="26"/>
    </row>
    <row r="24" spans="1:7" ht="15.6" x14ac:dyDescent="0.3">
      <c r="A24" s="27"/>
      <c r="B24" s="22"/>
      <c r="C24" s="22"/>
      <c r="D24" s="23"/>
      <c r="E24" s="24"/>
      <c r="F24" s="24">
        <f t="shared" si="0"/>
        <v>0</v>
      </c>
      <c r="G24" s="26"/>
    </row>
    <row r="25" spans="1:7" ht="15.6" x14ac:dyDescent="0.3">
      <c r="A25" s="28"/>
      <c r="B25" s="29"/>
      <c r="C25" s="29"/>
      <c r="D25" s="30"/>
      <c r="E25" s="31"/>
      <c r="F25" s="31">
        <f t="shared" si="0"/>
        <v>0</v>
      </c>
      <c r="G25" s="33"/>
    </row>
    <row r="26" spans="1:7" ht="17.399999999999999" x14ac:dyDescent="0.3">
      <c r="A26" s="34"/>
      <c r="B26" s="35"/>
      <c r="C26" s="36" t="s">
        <v>17</v>
      </c>
      <c r="D26" s="36"/>
      <c r="E26" s="37"/>
      <c r="F26" s="38">
        <f>SUM(F11:F24)</f>
        <v>12000</v>
      </c>
      <c r="G26" s="39"/>
    </row>
    <row r="27" spans="1:7" ht="17.399999999999999" x14ac:dyDescent="0.3">
      <c r="A27" s="40"/>
      <c r="B27" s="41"/>
      <c r="C27" s="42" t="s">
        <v>18</v>
      </c>
      <c r="D27" s="42"/>
      <c r="E27" s="43"/>
      <c r="F27" s="44">
        <f>F26*0.16</f>
        <v>1920</v>
      </c>
      <c r="G27" s="45"/>
    </row>
    <row r="28" spans="1:7" ht="17.399999999999999" x14ac:dyDescent="0.3">
      <c r="A28" s="40"/>
      <c r="B28" s="41"/>
      <c r="C28" s="46" t="s">
        <v>19</v>
      </c>
      <c r="D28" s="46"/>
      <c r="E28" s="47"/>
      <c r="F28" s="48">
        <f>F26+F27</f>
        <v>13920</v>
      </c>
      <c r="G28" s="49"/>
    </row>
    <row r="29" spans="1:7" ht="15.6" x14ac:dyDescent="0.3">
      <c r="A29" s="50" t="s">
        <v>20</v>
      </c>
      <c r="B29" s="51"/>
      <c r="C29" s="51" t="s">
        <v>21</v>
      </c>
      <c r="D29" s="51"/>
      <c r="E29" s="51" t="s">
        <v>22</v>
      </c>
      <c r="F29" s="51"/>
      <c r="G29" s="52"/>
    </row>
    <row r="30" spans="1:7" ht="15.6" x14ac:dyDescent="0.3">
      <c r="A30" s="63" t="s">
        <v>614</v>
      </c>
      <c r="B30" s="53"/>
      <c r="C30" s="53" t="s">
        <v>23</v>
      </c>
      <c r="D30" s="53"/>
      <c r="E30" s="53" t="s">
        <v>24</v>
      </c>
      <c r="F30" s="53"/>
      <c r="G30" s="54"/>
    </row>
    <row r="33" spans="1:7" ht="24.6" x14ac:dyDescent="0.3">
      <c r="A33" s="355" t="s">
        <v>0</v>
      </c>
      <c r="B33" s="356"/>
      <c r="C33" s="357"/>
      <c r="D33" s="364" t="s">
        <v>1</v>
      </c>
      <c r="E33" s="365"/>
      <c r="F33" s="365"/>
      <c r="G33" s="366"/>
    </row>
    <row r="34" spans="1:7" ht="21" x14ac:dyDescent="0.4">
      <c r="A34" s="358"/>
      <c r="B34" s="359"/>
      <c r="C34" s="360"/>
      <c r="D34" s="3" t="s">
        <v>2</v>
      </c>
      <c r="E34" s="367" t="s">
        <v>637</v>
      </c>
      <c r="F34" s="368"/>
      <c r="G34" s="4"/>
    </row>
    <row r="35" spans="1:7" ht="21" x14ac:dyDescent="0.4">
      <c r="A35" s="358"/>
      <c r="B35" s="359"/>
      <c r="C35" s="360"/>
      <c r="D35" s="3" t="s">
        <v>4</v>
      </c>
      <c r="E35" s="369" t="s">
        <v>635</v>
      </c>
      <c r="F35" s="368"/>
      <c r="G35" s="4"/>
    </row>
    <row r="36" spans="1:7" ht="30" x14ac:dyDescent="0.3">
      <c r="A36" s="361"/>
      <c r="B36" s="362"/>
      <c r="C36" s="363"/>
      <c r="D36" s="6" t="s">
        <v>5</v>
      </c>
      <c r="E36" s="370" t="s">
        <v>638</v>
      </c>
      <c r="F36" s="370"/>
      <c r="G36" s="7"/>
    </row>
    <row r="37" spans="1:7" ht="20.399999999999999" x14ac:dyDescent="0.35">
      <c r="A37" s="8" t="s">
        <v>6</v>
      </c>
      <c r="B37" s="9" t="s">
        <v>36</v>
      </c>
      <c r="C37" s="10"/>
      <c r="D37" s="10"/>
      <c r="E37" s="346"/>
      <c r="F37" s="347"/>
      <c r="G37" s="348"/>
    </row>
    <row r="38" spans="1:7" ht="20.399999999999999" x14ac:dyDescent="0.35">
      <c r="A38" s="8" t="s">
        <v>7</v>
      </c>
      <c r="B38" s="12"/>
      <c r="C38" s="13"/>
      <c r="D38" s="13"/>
      <c r="E38" s="349"/>
      <c r="F38" s="350"/>
      <c r="G38" s="351"/>
    </row>
    <row r="39" spans="1:7" ht="20.399999999999999" x14ac:dyDescent="0.35">
      <c r="A39" s="8" t="s">
        <v>8</v>
      </c>
      <c r="B39" s="12" t="s">
        <v>29</v>
      </c>
      <c r="C39" s="13"/>
      <c r="D39" s="13"/>
      <c r="E39" s="352"/>
      <c r="F39" s="353"/>
      <c r="G39" s="354"/>
    </row>
    <row r="40" spans="1:7" ht="20.399999999999999" x14ac:dyDescent="0.35">
      <c r="A40" s="8" t="s">
        <v>9</v>
      </c>
      <c r="B40" s="12" t="s">
        <v>91</v>
      </c>
      <c r="C40" s="13"/>
      <c r="D40" s="13"/>
      <c r="E40" s="13"/>
      <c r="F40" s="13"/>
      <c r="G40" s="14"/>
    </row>
    <row r="41" spans="1:7" ht="15" x14ac:dyDescent="0.3">
      <c r="A41" s="57" t="s">
        <v>10</v>
      </c>
      <c r="B41" s="57" t="s">
        <v>11</v>
      </c>
      <c r="C41" s="57" t="s">
        <v>12</v>
      </c>
      <c r="D41" s="57" t="s">
        <v>13</v>
      </c>
      <c r="E41" s="57" t="s">
        <v>14</v>
      </c>
      <c r="F41" s="57" t="s">
        <v>15</v>
      </c>
      <c r="G41" s="57" t="s">
        <v>16</v>
      </c>
    </row>
    <row r="42" spans="1:7" ht="15.6" x14ac:dyDescent="0.3">
      <c r="A42" s="15">
        <v>75</v>
      </c>
      <c r="B42" s="16" t="s">
        <v>222</v>
      </c>
      <c r="C42" s="16" t="s">
        <v>636</v>
      </c>
      <c r="D42" s="123"/>
      <c r="E42" s="18">
        <v>99</v>
      </c>
      <c r="F42" s="18">
        <f>A42*E42</f>
        <v>7425</v>
      </c>
      <c r="G42" s="20"/>
    </row>
    <row r="43" spans="1:7" ht="15.6" x14ac:dyDescent="0.3">
      <c r="A43" s="21"/>
      <c r="B43" s="22"/>
      <c r="C43" s="22"/>
      <c r="D43" s="58"/>
      <c r="E43" s="24"/>
      <c r="F43" s="24">
        <f t="shared" ref="F43:F56" si="1">A43*E43</f>
        <v>0</v>
      </c>
      <c r="G43" s="20"/>
    </row>
    <row r="44" spans="1:7" ht="15.6" x14ac:dyDescent="0.3">
      <c r="A44" s="21"/>
      <c r="B44" s="22"/>
      <c r="C44" s="22"/>
      <c r="D44" s="58"/>
      <c r="E44" s="24"/>
      <c r="F44" s="24">
        <f t="shared" si="1"/>
        <v>0</v>
      </c>
      <c r="G44" s="20"/>
    </row>
    <row r="45" spans="1:7" ht="15.6" x14ac:dyDescent="0.3">
      <c r="A45" s="21"/>
      <c r="B45" s="59"/>
      <c r="C45" s="59"/>
      <c r="D45" s="58"/>
      <c r="E45" s="24"/>
      <c r="F45" s="24">
        <f t="shared" si="1"/>
        <v>0</v>
      </c>
      <c r="G45" s="26"/>
    </row>
    <row r="46" spans="1:7" ht="15.6" x14ac:dyDescent="0.3">
      <c r="A46" s="21"/>
      <c r="B46" s="59"/>
      <c r="C46" s="59"/>
      <c r="D46" s="58"/>
      <c r="E46" s="24"/>
      <c r="F46" s="24">
        <f t="shared" si="1"/>
        <v>0</v>
      </c>
      <c r="G46" s="26"/>
    </row>
    <row r="47" spans="1:7" ht="15.6" x14ac:dyDescent="0.3">
      <c r="A47" s="21"/>
      <c r="B47" s="59"/>
      <c r="C47" s="59"/>
      <c r="D47" s="58"/>
      <c r="E47" s="24"/>
      <c r="F47" s="24">
        <f t="shared" si="1"/>
        <v>0</v>
      </c>
      <c r="G47" s="26"/>
    </row>
    <row r="48" spans="1:7" ht="15.6" x14ac:dyDescent="0.3">
      <c r="A48" s="21"/>
      <c r="B48" s="59"/>
      <c r="C48" s="59"/>
      <c r="D48" s="58"/>
      <c r="E48" s="24"/>
      <c r="F48" s="24">
        <f t="shared" si="1"/>
        <v>0</v>
      </c>
      <c r="G48" s="26"/>
    </row>
    <row r="49" spans="1:7" ht="15.6" x14ac:dyDescent="0.3">
      <c r="A49" s="27"/>
      <c r="B49" s="59"/>
      <c r="C49" s="59"/>
      <c r="D49" s="58"/>
      <c r="E49" s="24"/>
      <c r="F49" s="24">
        <f t="shared" si="1"/>
        <v>0</v>
      </c>
      <c r="G49" s="26"/>
    </row>
    <row r="50" spans="1:7" ht="15.6" x14ac:dyDescent="0.3">
      <c r="A50" s="27"/>
      <c r="B50" s="59"/>
      <c r="C50" s="59"/>
      <c r="D50" s="65"/>
      <c r="E50" s="24"/>
      <c r="F50" s="24">
        <f t="shared" si="1"/>
        <v>0</v>
      </c>
      <c r="G50" s="26"/>
    </row>
    <row r="51" spans="1:7" ht="15.6" x14ac:dyDescent="0.3">
      <c r="A51" s="27"/>
      <c r="B51" s="22"/>
      <c r="C51" s="22"/>
      <c r="D51" s="23"/>
      <c r="E51" s="24"/>
      <c r="F51" s="24">
        <f t="shared" si="1"/>
        <v>0</v>
      </c>
      <c r="G51" s="26"/>
    </row>
    <row r="52" spans="1:7" ht="15.6" x14ac:dyDescent="0.3">
      <c r="A52" s="27"/>
      <c r="B52" s="22"/>
      <c r="C52" s="22"/>
      <c r="D52" s="23"/>
      <c r="E52" s="24"/>
      <c r="F52" s="24">
        <f t="shared" si="1"/>
        <v>0</v>
      </c>
      <c r="G52" s="26"/>
    </row>
    <row r="53" spans="1:7" ht="15.6" x14ac:dyDescent="0.3">
      <c r="A53" s="27"/>
      <c r="B53" s="22"/>
      <c r="C53" s="22"/>
      <c r="D53" s="23"/>
      <c r="E53" s="24"/>
      <c r="F53" s="24">
        <f t="shared" si="1"/>
        <v>0</v>
      </c>
      <c r="G53" s="26"/>
    </row>
    <row r="54" spans="1:7" ht="15.6" x14ac:dyDescent="0.3">
      <c r="A54" s="27"/>
      <c r="B54" s="22"/>
      <c r="C54" s="22"/>
      <c r="D54" s="23"/>
      <c r="E54" s="24"/>
      <c r="F54" s="24">
        <f t="shared" si="1"/>
        <v>0</v>
      </c>
      <c r="G54" s="26"/>
    </row>
    <row r="55" spans="1:7" ht="15.6" x14ac:dyDescent="0.3">
      <c r="A55" s="27"/>
      <c r="B55" s="22"/>
      <c r="C55" s="22"/>
      <c r="D55" s="23"/>
      <c r="E55" s="24"/>
      <c r="F55" s="24">
        <f t="shared" si="1"/>
        <v>0</v>
      </c>
      <c r="G55" s="26"/>
    </row>
    <row r="56" spans="1:7" ht="15.6" x14ac:dyDescent="0.3">
      <c r="A56" s="28"/>
      <c r="B56" s="29"/>
      <c r="C56" s="29"/>
      <c r="D56" s="30"/>
      <c r="E56" s="31"/>
      <c r="F56" s="31">
        <f t="shared" si="1"/>
        <v>0</v>
      </c>
      <c r="G56" s="33"/>
    </row>
    <row r="57" spans="1:7" ht="17.399999999999999" x14ac:dyDescent="0.3">
      <c r="A57" s="34"/>
      <c r="B57" s="35"/>
      <c r="C57" s="36" t="s">
        <v>17</v>
      </c>
      <c r="D57" s="36"/>
      <c r="E57" s="37"/>
      <c r="F57" s="38">
        <f>SUM(F42:F55)</f>
        <v>7425</v>
      </c>
      <c r="G57" s="39"/>
    </row>
    <row r="58" spans="1:7" ht="17.399999999999999" x14ac:dyDescent="0.3">
      <c r="A58" s="40"/>
      <c r="B58" s="41"/>
      <c r="C58" s="42" t="s">
        <v>18</v>
      </c>
      <c r="D58" s="42"/>
      <c r="E58" s="43"/>
      <c r="F58" s="44">
        <f>F57*0.16</f>
        <v>1188</v>
      </c>
      <c r="G58" s="45"/>
    </row>
    <row r="59" spans="1:7" ht="17.399999999999999" x14ac:dyDescent="0.3">
      <c r="A59" s="40"/>
      <c r="B59" s="41"/>
      <c r="C59" s="46" t="s">
        <v>19</v>
      </c>
      <c r="D59" s="46"/>
      <c r="E59" s="47"/>
      <c r="F59" s="48">
        <f>F57+F58</f>
        <v>8613</v>
      </c>
      <c r="G59" s="49"/>
    </row>
    <row r="60" spans="1:7" ht="15.6" x14ac:dyDescent="0.3">
      <c r="A60" s="50" t="s">
        <v>20</v>
      </c>
      <c r="B60" s="51"/>
      <c r="C60" s="51" t="s">
        <v>21</v>
      </c>
      <c r="D60" s="51"/>
      <c r="E60" s="51" t="s">
        <v>22</v>
      </c>
      <c r="F60" s="51"/>
      <c r="G60" s="52"/>
    </row>
    <row r="61" spans="1:7" ht="15.6" x14ac:dyDescent="0.3">
      <c r="A61" s="63" t="s">
        <v>614</v>
      </c>
      <c r="B61" s="53"/>
      <c r="C61" s="53" t="s">
        <v>23</v>
      </c>
      <c r="D61" s="53"/>
      <c r="E61" s="53" t="s">
        <v>24</v>
      </c>
      <c r="F61" s="53"/>
      <c r="G61" s="54"/>
    </row>
    <row r="65" spans="1:7" ht="24.6" x14ac:dyDescent="0.3">
      <c r="A65" s="355" t="s">
        <v>0</v>
      </c>
      <c r="B65" s="356"/>
      <c r="C65" s="357"/>
      <c r="D65" s="364" t="s">
        <v>1</v>
      </c>
      <c r="E65" s="365"/>
      <c r="F65" s="365"/>
      <c r="G65" s="366"/>
    </row>
    <row r="66" spans="1:7" ht="21" x14ac:dyDescent="0.4">
      <c r="A66" s="358"/>
      <c r="B66" s="359"/>
      <c r="C66" s="360"/>
      <c r="D66" s="3" t="s">
        <v>2</v>
      </c>
      <c r="E66" s="367" t="s">
        <v>637</v>
      </c>
      <c r="F66" s="368"/>
      <c r="G66" s="4"/>
    </row>
    <row r="67" spans="1:7" ht="21" x14ac:dyDescent="0.4">
      <c r="A67" s="358"/>
      <c r="B67" s="359"/>
      <c r="C67" s="360"/>
      <c r="D67" s="3" t="s">
        <v>4</v>
      </c>
      <c r="E67" s="369" t="s">
        <v>635</v>
      </c>
      <c r="F67" s="368"/>
      <c r="G67" s="4"/>
    </row>
    <row r="68" spans="1:7" ht="30" x14ac:dyDescent="0.3">
      <c r="A68" s="361"/>
      <c r="B68" s="362"/>
      <c r="C68" s="363"/>
      <c r="D68" s="6" t="s">
        <v>5</v>
      </c>
      <c r="E68" s="370" t="s">
        <v>640</v>
      </c>
      <c r="F68" s="370"/>
      <c r="G68" s="7"/>
    </row>
    <row r="69" spans="1:7" ht="20.399999999999999" x14ac:dyDescent="0.35">
      <c r="A69" s="8" t="s">
        <v>6</v>
      </c>
      <c r="B69" s="9" t="s">
        <v>36</v>
      </c>
      <c r="C69" s="10"/>
      <c r="D69" s="10"/>
      <c r="E69" s="346"/>
      <c r="F69" s="347"/>
      <c r="G69" s="348"/>
    </row>
    <row r="70" spans="1:7" ht="20.399999999999999" x14ac:dyDescent="0.35">
      <c r="A70" s="8" t="s">
        <v>7</v>
      </c>
      <c r="B70" s="12"/>
      <c r="C70" s="13"/>
      <c r="D70" s="13"/>
      <c r="E70" s="349"/>
      <c r="F70" s="350"/>
      <c r="G70" s="351"/>
    </row>
    <row r="71" spans="1:7" ht="20.399999999999999" x14ac:dyDescent="0.35">
      <c r="A71" s="8" t="s">
        <v>8</v>
      </c>
      <c r="B71" s="12" t="s">
        <v>29</v>
      </c>
      <c r="C71" s="13"/>
      <c r="D71" s="13"/>
      <c r="E71" s="352"/>
      <c r="F71" s="353"/>
      <c r="G71" s="354"/>
    </row>
    <row r="72" spans="1:7" ht="20.399999999999999" x14ac:dyDescent="0.35">
      <c r="A72" s="8" t="s">
        <v>9</v>
      </c>
      <c r="B72" s="12" t="s">
        <v>91</v>
      </c>
      <c r="C72" s="13"/>
      <c r="D72" s="13"/>
      <c r="E72" s="13"/>
      <c r="F72" s="13"/>
      <c r="G72" s="14"/>
    </row>
    <row r="73" spans="1:7" ht="15" x14ac:dyDescent="0.3">
      <c r="A73" s="57" t="s">
        <v>10</v>
      </c>
      <c r="B73" s="57" t="s">
        <v>11</v>
      </c>
      <c r="C73" s="57" t="s">
        <v>12</v>
      </c>
      <c r="D73" s="57" t="s">
        <v>13</v>
      </c>
      <c r="E73" s="57" t="s">
        <v>14</v>
      </c>
      <c r="F73" s="57" t="s">
        <v>15</v>
      </c>
      <c r="G73" s="57" t="s">
        <v>16</v>
      </c>
    </row>
    <row r="74" spans="1:7" ht="31.2" x14ac:dyDescent="0.3">
      <c r="A74" s="15">
        <v>50</v>
      </c>
      <c r="B74" s="16" t="s">
        <v>340</v>
      </c>
      <c r="C74" s="16" t="s">
        <v>639</v>
      </c>
      <c r="D74" s="123"/>
      <c r="E74" s="18">
        <f>146.78*1.44</f>
        <v>211.36320000000001</v>
      </c>
      <c r="F74" s="18">
        <f>A74*E74</f>
        <v>10568.16</v>
      </c>
      <c r="G74" s="20"/>
    </row>
    <row r="75" spans="1:7" ht="15.6" x14ac:dyDescent="0.3">
      <c r="A75" s="21"/>
      <c r="B75" s="22"/>
      <c r="C75" s="22"/>
      <c r="D75" s="58"/>
      <c r="E75" s="24"/>
      <c r="F75" s="24">
        <f t="shared" ref="F75:F88" si="2">A75*E75</f>
        <v>0</v>
      </c>
      <c r="G75" s="20"/>
    </row>
    <row r="76" spans="1:7" ht="15.6" x14ac:dyDescent="0.3">
      <c r="A76" s="21"/>
      <c r="B76" s="22"/>
      <c r="C76" s="22"/>
      <c r="D76" s="58"/>
      <c r="E76" s="24"/>
      <c r="F76" s="24">
        <f t="shared" si="2"/>
        <v>0</v>
      </c>
      <c r="G76" s="20"/>
    </row>
    <row r="77" spans="1:7" ht="15.6" x14ac:dyDescent="0.3">
      <c r="A77" s="21"/>
      <c r="B77" s="59"/>
      <c r="C77" s="59"/>
      <c r="D77" s="58"/>
      <c r="E77" s="24"/>
      <c r="F77" s="24">
        <f t="shared" si="2"/>
        <v>0</v>
      </c>
      <c r="G77" s="26"/>
    </row>
    <row r="78" spans="1:7" ht="15.6" x14ac:dyDescent="0.3">
      <c r="A78" s="21"/>
      <c r="B78" s="59"/>
      <c r="C78" s="59"/>
      <c r="D78" s="58"/>
      <c r="E78" s="24"/>
      <c r="F78" s="24">
        <f t="shared" si="2"/>
        <v>0</v>
      </c>
      <c r="G78" s="26"/>
    </row>
    <row r="79" spans="1:7" ht="15.6" x14ac:dyDescent="0.3">
      <c r="A79" s="21"/>
      <c r="B79" s="59"/>
      <c r="C79" s="59"/>
      <c r="D79" s="58"/>
      <c r="E79" s="24"/>
      <c r="F79" s="24">
        <f t="shared" si="2"/>
        <v>0</v>
      </c>
      <c r="G79" s="26"/>
    </row>
    <row r="80" spans="1:7" ht="15.6" x14ac:dyDescent="0.3">
      <c r="A80" s="21"/>
      <c r="B80" s="59"/>
      <c r="C80" s="59"/>
      <c r="D80" s="58"/>
      <c r="E80" s="24"/>
      <c r="F80" s="24">
        <f t="shared" si="2"/>
        <v>0</v>
      </c>
      <c r="G80" s="26"/>
    </row>
    <row r="81" spans="1:7" ht="15.6" x14ac:dyDescent="0.3">
      <c r="A81" s="27"/>
      <c r="B81" s="59"/>
      <c r="C81" s="59"/>
      <c r="D81" s="58"/>
      <c r="E81" s="24"/>
      <c r="F81" s="24">
        <f t="shared" si="2"/>
        <v>0</v>
      </c>
      <c r="G81" s="26"/>
    </row>
    <row r="82" spans="1:7" ht="15.6" x14ac:dyDescent="0.3">
      <c r="A82" s="27"/>
      <c r="B82" s="59"/>
      <c r="C82" s="59"/>
      <c r="D82" s="65"/>
      <c r="E82" s="24"/>
      <c r="F82" s="24">
        <f t="shared" si="2"/>
        <v>0</v>
      </c>
      <c r="G82" s="26"/>
    </row>
    <row r="83" spans="1:7" ht="15.6" x14ac:dyDescent="0.3">
      <c r="A83" s="27"/>
      <c r="B83" s="22"/>
      <c r="C83" s="22"/>
      <c r="D83" s="23"/>
      <c r="E83" s="24"/>
      <c r="F83" s="24">
        <f t="shared" si="2"/>
        <v>0</v>
      </c>
      <c r="G83" s="26"/>
    </row>
    <row r="84" spans="1:7" ht="15.6" x14ac:dyDescent="0.3">
      <c r="A84" s="27"/>
      <c r="B84" s="22"/>
      <c r="C84" s="22"/>
      <c r="D84" s="23"/>
      <c r="E84" s="24"/>
      <c r="F84" s="24">
        <f t="shared" si="2"/>
        <v>0</v>
      </c>
      <c r="G84" s="26"/>
    </row>
    <row r="85" spans="1:7" ht="15.6" x14ac:dyDescent="0.3">
      <c r="A85" s="27"/>
      <c r="B85" s="22"/>
      <c r="C85" s="22"/>
      <c r="D85" s="23"/>
      <c r="E85" s="24"/>
      <c r="F85" s="24">
        <f t="shared" si="2"/>
        <v>0</v>
      </c>
      <c r="G85" s="26"/>
    </row>
    <row r="86" spans="1:7" ht="15.6" x14ac:dyDescent="0.3">
      <c r="A86" s="27"/>
      <c r="B86" s="22"/>
      <c r="C86" s="22"/>
      <c r="D86" s="23"/>
      <c r="E86" s="24"/>
      <c r="F86" s="24">
        <f t="shared" si="2"/>
        <v>0</v>
      </c>
      <c r="G86" s="26"/>
    </row>
    <row r="87" spans="1:7" ht="15.6" x14ac:dyDescent="0.3">
      <c r="A87" s="27"/>
      <c r="B87" s="22"/>
      <c r="C87" s="22"/>
      <c r="D87" s="23"/>
      <c r="E87" s="24"/>
      <c r="F87" s="24">
        <f t="shared" si="2"/>
        <v>0</v>
      </c>
      <c r="G87" s="26"/>
    </row>
    <row r="88" spans="1:7" ht="15.6" x14ac:dyDescent="0.3">
      <c r="A88" s="28"/>
      <c r="B88" s="29"/>
      <c r="C88" s="29"/>
      <c r="D88" s="30"/>
      <c r="E88" s="31"/>
      <c r="F88" s="31">
        <f t="shared" si="2"/>
        <v>0</v>
      </c>
      <c r="G88" s="33"/>
    </row>
    <row r="89" spans="1:7" ht="17.399999999999999" x14ac:dyDescent="0.3">
      <c r="A89" s="34"/>
      <c r="B89" s="35"/>
      <c r="C89" s="36" t="s">
        <v>17</v>
      </c>
      <c r="D89" s="36"/>
      <c r="E89" s="37"/>
      <c r="F89" s="38">
        <f>SUM(F74:F87)</f>
        <v>10568.16</v>
      </c>
      <c r="G89" s="39"/>
    </row>
    <row r="90" spans="1:7" ht="17.399999999999999" x14ac:dyDescent="0.3">
      <c r="A90" s="40"/>
      <c r="B90" s="41"/>
      <c r="C90" s="42" t="s">
        <v>18</v>
      </c>
      <c r="D90" s="42"/>
      <c r="E90" s="43"/>
      <c r="F90" s="44">
        <f>F89*0.16</f>
        <v>1690.9056</v>
      </c>
      <c r="G90" s="45"/>
    </row>
    <row r="91" spans="1:7" ht="17.399999999999999" x14ac:dyDescent="0.3">
      <c r="A91" s="40"/>
      <c r="B91" s="41"/>
      <c r="C91" s="46" t="s">
        <v>19</v>
      </c>
      <c r="D91" s="46"/>
      <c r="E91" s="47"/>
      <c r="F91" s="48">
        <f>F89+F90</f>
        <v>12259.0656</v>
      </c>
      <c r="G91" s="49"/>
    </row>
    <row r="92" spans="1:7" ht="15.6" x14ac:dyDescent="0.3">
      <c r="A92" s="50" t="s">
        <v>20</v>
      </c>
      <c r="B92" s="51"/>
      <c r="C92" s="51" t="s">
        <v>21</v>
      </c>
      <c r="D92" s="51"/>
      <c r="E92" s="51" t="s">
        <v>22</v>
      </c>
      <c r="F92" s="51"/>
      <c r="G92" s="52"/>
    </row>
    <row r="93" spans="1:7" ht="15.6" x14ac:dyDescent="0.3">
      <c r="A93" s="63" t="s">
        <v>614</v>
      </c>
      <c r="B93" s="53"/>
      <c r="C93" s="53" t="s">
        <v>23</v>
      </c>
      <c r="D93" s="53"/>
      <c r="E93" s="53" t="s">
        <v>24</v>
      </c>
      <c r="F93" s="53"/>
      <c r="G93" s="54"/>
    </row>
    <row r="96" spans="1:7" ht="21" x14ac:dyDescent="0.4">
      <c r="A96" s="1"/>
      <c r="B96" s="382" t="s">
        <v>0</v>
      </c>
      <c r="C96" s="383"/>
      <c r="D96" s="388" t="s">
        <v>1</v>
      </c>
      <c r="E96" s="389"/>
      <c r="F96" s="389"/>
      <c r="G96" s="390"/>
    </row>
    <row r="97" spans="1:7" ht="21" x14ac:dyDescent="0.4">
      <c r="A97" s="2"/>
      <c r="B97" s="384"/>
      <c r="C97" s="385"/>
      <c r="D97" s="3" t="s">
        <v>2</v>
      </c>
      <c r="E97" s="155"/>
      <c r="F97" s="154" t="s">
        <v>644</v>
      </c>
      <c r="G97" s="4"/>
    </row>
    <row r="98" spans="1:7" ht="21" x14ac:dyDescent="0.4">
      <c r="A98" s="2"/>
      <c r="B98" s="384"/>
      <c r="C98" s="385"/>
      <c r="D98" s="3" t="s">
        <v>419</v>
      </c>
      <c r="E98" s="154"/>
      <c r="F98" s="195" t="s">
        <v>635</v>
      </c>
      <c r="G98" s="4"/>
    </row>
    <row r="99" spans="1:7" ht="21" x14ac:dyDescent="0.4">
      <c r="A99" s="5"/>
      <c r="B99" s="386"/>
      <c r="C99" s="387"/>
      <c r="D99" s="156" t="s">
        <v>5</v>
      </c>
      <c r="E99" s="157"/>
      <c r="F99" s="231" t="s">
        <v>641</v>
      </c>
      <c r="G99" s="230"/>
    </row>
    <row r="100" spans="1:7" ht="20.399999999999999" x14ac:dyDescent="0.35">
      <c r="A100" s="8" t="s">
        <v>6</v>
      </c>
      <c r="B100" s="376" t="s">
        <v>27</v>
      </c>
      <c r="C100" s="377"/>
      <c r="D100" s="377"/>
      <c r="E100" s="377"/>
      <c r="F100" s="377"/>
      <c r="G100" s="11"/>
    </row>
    <row r="101" spans="1:7" ht="20.399999999999999" x14ac:dyDescent="0.35">
      <c r="A101" s="8" t="s">
        <v>7</v>
      </c>
      <c r="B101" s="158"/>
      <c r="C101" s="159"/>
      <c r="D101" s="159"/>
      <c r="E101" s="159"/>
      <c r="F101" s="159"/>
      <c r="G101" s="160"/>
    </row>
    <row r="102" spans="1:7" ht="20.399999999999999" x14ac:dyDescent="0.35">
      <c r="A102" s="8" t="s">
        <v>8</v>
      </c>
      <c r="B102" s="12" t="s">
        <v>29</v>
      </c>
      <c r="C102" s="13"/>
      <c r="D102" s="13"/>
      <c r="E102" s="13"/>
      <c r="F102" s="13"/>
      <c r="G102" s="14"/>
    </row>
    <row r="103" spans="1:7" ht="20.399999999999999" x14ac:dyDescent="0.35">
      <c r="A103" s="8" t="s">
        <v>9</v>
      </c>
      <c r="B103" s="12" t="s">
        <v>320</v>
      </c>
      <c r="C103" s="13"/>
      <c r="D103" s="13"/>
      <c r="E103" s="161"/>
      <c r="F103" s="161"/>
      <c r="G103" s="162"/>
    </row>
    <row r="104" spans="1:7" x14ac:dyDescent="0.3">
      <c r="A104" s="163" t="s">
        <v>10</v>
      </c>
      <c r="B104" s="163" t="s">
        <v>11</v>
      </c>
      <c r="C104" s="163" t="s">
        <v>12</v>
      </c>
      <c r="D104" s="163" t="s">
        <v>422</v>
      </c>
      <c r="E104" s="163" t="s">
        <v>14</v>
      </c>
      <c r="F104" s="163" t="s">
        <v>15</v>
      </c>
      <c r="G104" s="163" t="s">
        <v>16</v>
      </c>
    </row>
    <row r="105" spans="1:7" ht="15.6" x14ac:dyDescent="0.3">
      <c r="A105" s="147">
        <v>150</v>
      </c>
      <c r="B105" s="147" t="s">
        <v>222</v>
      </c>
      <c r="C105" s="164" t="s">
        <v>497</v>
      </c>
      <c r="D105" s="60"/>
      <c r="E105" s="165">
        <v>80</v>
      </c>
      <c r="F105" s="165">
        <f t="shared" ref="F105:F118" si="3">A105*E105</f>
        <v>12000</v>
      </c>
      <c r="G105" s="114"/>
    </row>
    <row r="106" spans="1:7" ht="41.4" x14ac:dyDescent="0.3">
      <c r="A106" s="20">
        <v>30</v>
      </c>
      <c r="B106" s="20" t="s">
        <v>222</v>
      </c>
      <c r="C106" s="166" t="s">
        <v>642</v>
      </c>
      <c r="D106" s="61"/>
      <c r="E106" s="167">
        <v>68</v>
      </c>
      <c r="F106" s="167">
        <f t="shared" si="3"/>
        <v>2040</v>
      </c>
      <c r="G106" s="26"/>
    </row>
    <row r="107" spans="1:7" ht="27.6" x14ac:dyDescent="0.3">
      <c r="A107" s="20">
        <v>12</v>
      </c>
      <c r="B107" s="20" t="s">
        <v>340</v>
      </c>
      <c r="C107" s="166" t="s">
        <v>643</v>
      </c>
      <c r="D107" s="61"/>
      <c r="E107" s="168">
        <v>81.489999999999995</v>
      </c>
      <c r="F107" s="167">
        <f t="shared" si="3"/>
        <v>977.87999999999988</v>
      </c>
      <c r="G107" s="26"/>
    </row>
    <row r="108" spans="1:7" x14ac:dyDescent="0.3">
      <c r="A108" s="20"/>
      <c r="B108" s="20"/>
      <c r="C108" s="166"/>
      <c r="D108" s="20"/>
      <c r="E108" s="167"/>
      <c r="F108" s="167">
        <f t="shared" si="3"/>
        <v>0</v>
      </c>
      <c r="G108" s="26"/>
    </row>
    <row r="109" spans="1:7" ht="15.6" x14ac:dyDescent="0.3">
      <c r="A109" s="26"/>
      <c r="B109" s="26"/>
      <c r="C109" s="59"/>
      <c r="D109" s="26"/>
      <c r="E109" s="169"/>
      <c r="F109" s="167">
        <f t="shared" si="3"/>
        <v>0</v>
      </c>
      <c r="G109" s="26"/>
    </row>
    <row r="110" spans="1:7" ht="15.6" x14ac:dyDescent="0.3">
      <c r="A110" s="26"/>
      <c r="B110" s="26"/>
      <c r="C110" s="26"/>
      <c r="D110" s="170"/>
      <c r="E110" s="169"/>
      <c r="F110" s="167">
        <f t="shared" si="3"/>
        <v>0</v>
      </c>
      <c r="G110" s="26"/>
    </row>
    <row r="111" spans="1:7" x14ac:dyDescent="0.3">
      <c r="A111" s="26"/>
      <c r="B111" s="26"/>
      <c r="C111" s="26"/>
      <c r="D111" s="26"/>
      <c r="E111" s="169"/>
      <c r="F111" s="167">
        <f t="shared" si="3"/>
        <v>0</v>
      </c>
      <c r="G111" s="26"/>
    </row>
    <row r="112" spans="1:7" x14ac:dyDescent="0.3">
      <c r="A112" s="26"/>
      <c r="B112" s="26"/>
      <c r="C112" s="26"/>
      <c r="D112" s="26"/>
      <c r="E112" s="169"/>
      <c r="F112" s="167">
        <f t="shared" si="3"/>
        <v>0</v>
      </c>
      <c r="G112" s="26"/>
    </row>
    <row r="113" spans="1:7" ht="15.6" x14ac:dyDescent="0.3">
      <c r="A113" s="171"/>
      <c r="B113" s="26"/>
      <c r="C113" s="26"/>
      <c r="D113" s="26"/>
      <c r="E113" s="169"/>
      <c r="F113" s="167">
        <f t="shared" si="3"/>
        <v>0</v>
      </c>
      <c r="G113" s="26"/>
    </row>
    <row r="114" spans="1:7" ht="15.6" x14ac:dyDescent="0.3">
      <c r="A114" s="171"/>
      <c r="B114" s="26"/>
      <c r="C114" s="26"/>
      <c r="D114" s="26"/>
      <c r="E114" s="169"/>
      <c r="F114" s="167">
        <f t="shared" si="3"/>
        <v>0</v>
      </c>
      <c r="G114" s="26"/>
    </row>
    <row r="115" spans="1:7" ht="15.6" x14ac:dyDescent="0.3">
      <c r="A115" s="171"/>
      <c r="B115" s="26"/>
      <c r="C115" s="26"/>
      <c r="D115" s="26"/>
      <c r="E115" s="169"/>
      <c r="F115" s="167">
        <f t="shared" si="3"/>
        <v>0</v>
      </c>
      <c r="G115" s="26"/>
    </row>
    <row r="116" spans="1:7" ht="15.6" x14ac:dyDescent="0.3">
      <c r="A116" s="171"/>
      <c r="B116" s="26"/>
      <c r="C116" s="26"/>
      <c r="D116" s="26"/>
      <c r="E116" s="169"/>
      <c r="F116" s="167">
        <f t="shared" si="3"/>
        <v>0</v>
      </c>
      <c r="G116" s="26"/>
    </row>
    <row r="117" spans="1:7" ht="15.6" x14ac:dyDescent="0.3">
      <c r="A117" s="171"/>
      <c r="B117" s="26"/>
      <c r="C117" s="26"/>
      <c r="D117" s="26"/>
      <c r="E117" s="169"/>
      <c r="F117" s="167">
        <f t="shared" si="3"/>
        <v>0</v>
      </c>
      <c r="G117" s="26"/>
    </row>
    <row r="118" spans="1:7" x14ac:dyDescent="0.3">
      <c r="A118" s="33"/>
      <c r="B118" s="33"/>
      <c r="C118" s="33"/>
      <c r="D118" s="33"/>
      <c r="E118" s="172"/>
      <c r="F118" s="173">
        <f t="shared" si="3"/>
        <v>0</v>
      </c>
      <c r="G118" s="33"/>
    </row>
    <row r="119" spans="1:7" x14ac:dyDescent="0.3">
      <c r="A119" s="174"/>
      <c r="B119" s="175"/>
      <c r="C119" s="174" t="s">
        <v>17</v>
      </c>
      <c r="D119" s="175"/>
      <c r="E119" s="176"/>
      <c r="F119" s="176">
        <f>SUM(F105:F117)</f>
        <v>15017.88</v>
      </c>
      <c r="G119" s="178"/>
    </row>
    <row r="120" spans="1:7" x14ac:dyDescent="0.3">
      <c r="A120" s="179"/>
      <c r="B120" s="55"/>
      <c r="C120" s="179" t="s">
        <v>18</v>
      </c>
      <c r="D120" s="55"/>
      <c r="E120" s="180"/>
      <c r="F120" s="180">
        <f>F119*0.16</f>
        <v>2402.8607999999999</v>
      </c>
      <c r="G120" s="182"/>
    </row>
    <row r="121" spans="1:7" x14ac:dyDescent="0.3">
      <c r="A121" s="179"/>
      <c r="B121" s="55"/>
      <c r="C121" s="183" t="s">
        <v>19</v>
      </c>
      <c r="D121" s="184"/>
      <c r="E121" s="185"/>
      <c r="F121" s="185">
        <f>F119+F120</f>
        <v>17420.7408</v>
      </c>
      <c r="G121" s="187"/>
    </row>
    <row r="122" spans="1:7" x14ac:dyDescent="0.3">
      <c r="A122" s="179"/>
      <c r="B122" s="55"/>
      <c r="C122" s="55"/>
      <c r="D122" s="55"/>
      <c r="E122" s="188"/>
      <c r="F122" s="188"/>
      <c r="G122" s="182"/>
    </row>
    <row r="123" spans="1:7" x14ac:dyDescent="0.3">
      <c r="A123" s="179"/>
      <c r="B123" s="55"/>
      <c r="C123" s="55"/>
      <c r="D123" s="55"/>
      <c r="E123" s="55"/>
      <c r="F123" s="55"/>
      <c r="G123" s="182"/>
    </row>
    <row r="124" spans="1:7" x14ac:dyDescent="0.3">
      <c r="A124" s="189" t="s">
        <v>20</v>
      </c>
      <c r="B124" s="190"/>
      <c r="C124" s="190" t="s">
        <v>21</v>
      </c>
      <c r="D124" s="190"/>
      <c r="E124" s="190" t="s">
        <v>22</v>
      </c>
      <c r="F124" s="190"/>
      <c r="G124" s="191"/>
    </row>
    <row r="125" spans="1:7" x14ac:dyDescent="0.3">
      <c r="A125" s="192" t="s">
        <v>614</v>
      </c>
      <c r="B125" s="193"/>
      <c r="C125" s="193" t="s">
        <v>23</v>
      </c>
      <c r="D125" s="193"/>
      <c r="E125" s="193" t="s">
        <v>24</v>
      </c>
      <c r="F125" s="193"/>
      <c r="G125" s="194"/>
    </row>
  </sheetData>
  <mergeCells count="21">
    <mergeCell ref="E69:G71"/>
    <mergeCell ref="B96:C99"/>
    <mergeCell ref="D96:G96"/>
    <mergeCell ref="B100:F100"/>
    <mergeCell ref="E37:G39"/>
    <mergeCell ref="A65:C68"/>
    <mergeCell ref="D65:G65"/>
    <mergeCell ref="E66:F66"/>
    <mergeCell ref="E67:F67"/>
    <mergeCell ref="E68:F68"/>
    <mergeCell ref="E6:G8"/>
    <mergeCell ref="A33:C36"/>
    <mergeCell ref="D33:G33"/>
    <mergeCell ref="E34:F34"/>
    <mergeCell ref="E35:F35"/>
    <mergeCell ref="E36:F36"/>
    <mergeCell ref="A2:C5"/>
    <mergeCell ref="D2:G2"/>
    <mergeCell ref="E3:F3"/>
    <mergeCell ref="E4:F4"/>
    <mergeCell ref="E5:F5"/>
  </mergeCells>
  <dataValidations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A29 A60 A92 A110:A111 A123:A124" xr:uid="{7010F9F3-6FB9-4900-BEE1-6BA708F8DBF1}">
      <formula1>0</formula1>
      <formula2>256</formula2>
    </dataValidation>
  </dataValidation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FBC02-3571-41C1-9A01-2A8845836F52}">
  <dimension ref="A2:G59"/>
  <sheetViews>
    <sheetView topLeftCell="A19" workbookViewId="0">
      <selection activeCell="D33" sqref="A33:G59"/>
    </sheetView>
  </sheetViews>
  <sheetFormatPr baseColWidth="10" defaultRowHeight="14.4" x14ac:dyDescent="0.3"/>
  <cols>
    <col min="1" max="1" width="27.5546875" customWidth="1"/>
    <col min="2" max="2" width="25.77734375" customWidth="1"/>
    <col min="3" max="3" width="27.109375" customWidth="1"/>
    <col min="4" max="4" width="29.44140625" customWidth="1"/>
    <col min="6" max="6" width="21" customWidth="1"/>
    <col min="7" max="7" width="25.5546875" customWidth="1"/>
  </cols>
  <sheetData>
    <row r="2" spans="1:7" ht="24.6" x14ac:dyDescent="0.4">
      <c r="A2" s="1"/>
      <c r="B2" s="355" t="s">
        <v>0</v>
      </c>
      <c r="C2" s="357"/>
      <c r="D2" s="364" t="s">
        <v>1</v>
      </c>
      <c r="E2" s="365"/>
      <c r="F2" s="365"/>
      <c r="G2" s="366"/>
    </row>
    <row r="3" spans="1:7" ht="21" x14ac:dyDescent="0.4">
      <c r="A3" s="2"/>
      <c r="B3" s="358"/>
      <c r="C3" s="360"/>
      <c r="D3" s="3" t="s">
        <v>2</v>
      </c>
      <c r="E3" s="368" t="s">
        <v>630</v>
      </c>
      <c r="F3" s="368"/>
      <c r="G3" s="4"/>
    </row>
    <row r="4" spans="1:7" ht="21" x14ac:dyDescent="0.4">
      <c r="A4" s="2"/>
      <c r="B4" s="358"/>
      <c r="C4" s="360"/>
      <c r="D4" s="3" t="s">
        <v>4</v>
      </c>
      <c r="E4" s="369" t="s">
        <v>604</v>
      </c>
      <c r="F4" s="368"/>
      <c r="G4" s="4"/>
    </row>
    <row r="5" spans="1:7" ht="30" x14ac:dyDescent="0.4">
      <c r="A5" s="5"/>
      <c r="B5" s="361"/>
      <c r="C5" s="363"/>
      <c r="D5" s="6" t="s">
        <v>5</v>
      </c>
      <c r="E5" s="370" t="s">
        <v>631</v>
      </c>
      <c r="F5" s="370"/>
      <c r="G5" s="7"/>
    </row>
    <row r="6" spans="1:7" ht="20.399999999999999" x14ac:dyDescent="0.35">
      <c r="A6" s="8" t="s">
        <v>6</v>
      </c>
      <c r="B6" s="9" t="s">
        <v>36</v>
      </c>
      <c r="C6" s="10"/>
      <c r="D6" s="10"/>
      <c r="E6" s="10"/>
      <c r="F6" s="10"/>
      <c r="G6" s="11"/>
    </row>
    <row r="7" spans="1:7" ht="20.399999999999999" x14ac:dyDescent="0.35">
      <c r="A7" s="8" t="s">
        <v>7</v>
      </c>
      <c r="B7" s="12" t="s">
        <v>618</v>
      </c>
      <c r="C7" s="13"/>
      <c r="D7" s="13"/>
      <c r="E7" s="13"/>
      <c r="F7" s="13"/>
      <c r="G7" s="14"/>
    </row>
    <row r="8" spans="1:7" ht="20.399999999999999" x14ac:dyDescent="0.35">
      <c r="A8" s="8" t="s">
        <v>8</v>
      </c>
      <c r="B8" s="12" t="s">
        <v>29</v>
      </c>
      <c r="C8" s="13"/>
      <c r="D8" s="13"/>
      <c r="E8" s="13"/>
      <c r="F8" s="13"/>
      <c r="G8" s="14"/>
    </row>
    <row r="9" spans="1:7" ht="20.399999999999999" x14ac:dyDescent="0.35">
      <c r="A9" s="8" t="s">
        <v>9</v>
      </c>
      <c r="B9" s="12" t="s">
        <v>548</v>
      </c>
      <c r="C9" s="13"/>
      <c r="D9" s="13"/>
      <c r="E9" s="13"/>
      <c r="F9" s="13"/>
      <c r="G9" s="14"/>
    </row>
    <row r="10" spans="1:7" ht="30" x14ac:dyDescent="0.3">
      <c r="A10" s="57" t="s">
        <v>10</v>
      </c>
      <c r="B10" s="57" t="s">
        <v>11</v>
      </c>
      <c r="C10" s="57" t="s">
        <v>12</v>
      </c>
      <c r="D10" s="57" t="s">
        <v>13</v>
      </c>
      <c r="E10" s="57" t="s">
        <v>14</v>
      </c>
      <c r="F10" s="57" t="s">
        <v>15</v>
      </c>
      <c r="G10" s="57" t="s">
        <v>16</v>
      </c>
    </row>
    <row r="11" spans="1:7" ht="31.2" x14ac:dyDescent="0.3">
      <c r="A11" s="15">
        <v>6</v>
      </c>
      <c r="B11" s="16" t="s">
        <v>30</v>
      </c>
      <c r="C11" s="16" t="s">
        <v>167</v>
      </c>
      <c r="D11" s="123"/>
      <c r="E11" s="18">
        <v>92.04</v>
      </c>
      <c r="F11" s="18">
        <f t="shared" ref="F11:F25" si="0">A11*E11</f>
        <v>552.24</v>
      </c>
      <c r="G11" s="20"/>
    </row>
    <row r="12" spans="1:7" ht="15.6" x14ac:dyDescent="0.3">
      <c r="A12" s="21">
        <v>12</v>
      </c>
      <c r="B12" s="22" t="s">
        <v>30</v>
      </c>
      <c r="C12" s="22" t="s">
        <v>619</v>
      </c>
      <c r="D12" s="58"/>
      <c r="E12" s="24">
        <v>81.64</v>
      </c>
      <c r="F12" s="24">
        <f t="shared" si="0"/>
        <v>979.68000000000006</v>
      </c>
      <c r="G12" s="20"/>
    </row>
    <row r="13" spans="1:7" ht="15.6" x14ac:dyDescent="0.3">
      <c r="A13" s="21">
        <v>6</v>
      </c>
      <c r="B13" s="22" t="s">
        <v>30</v>
      </c>
      <c r="C13" s="22" t="s">
        <v>620</v>
      </c>
      <c r="D13" s="58" t="s">
        <v>179</v>
      </c>
      <c r="E13" s="24">
        <v>36.340000000000003</v>
      </c>
      <c r="F13" s="24">
        <f t="shared" si="0"/>
        <v>218.04000000000002</v>
      </c>
      <c r="G13" s="20"/>
    </row>
    <row r="14" spans="1:7" ht="15.6" x14ac:dyDescent="0.3">
      <c r="A14" s="21">
        <v>6</v>
      </c>
      <c r="B14" s="59" t="s">
        <v>30</v>
      </c>
      <c r="C14" s="59" t="s">
        <v>106</v>
      </c>
      <c r="D14" s="58" t="s">
        <v>179</v>
      </c>
      <c r="E14" s="24">
        <v>9.74</v>
      </c>
      <c r="F14" s="24">
        <f t="shared" si="0"/>
        <v>58.44</v>
      </c>
      <c r="G14" s="26"/>
    </row>
    <row r="15" spans="1:7" ht="31.2" x14ac:dyDescent="0.3">
      <c r="A15" s="21">
        <v>12</v>
      </c>
      <c r="B15" s="59" t="s">
        <v>30</v>
      </c>
      <c r="C15" s="59" t="s">
        <v>621</v>
      </c>
      <c r="D15" s="58" t="s">
        <v>179</v>
      </c>
      <c r="E15" s="24">
        <v>7.39</v>
      </c>
      <c r="F15" s="24">
        <f t="shared" si="0"/>
        <v>88.679999999999993</v>
      </c>
      <c r="G15" s="26"/>
    </row>
    <row r="16" spans="1:7" ht="15.6" x14ac:dyDescent="0.3">
      <c r="A16" s="21">
        <v>2</v>
      </c>
      <c r="B16" s="59" t="s">
        <v>39</v>
      </c>
      <c r="C16" s="59" t="s">
        <v>622</v>
      </c>
      <c r="D16" s="58" t="s">
        <v>179</v>
      </c>
      <c r="E16" s="24">
        <v>425.1</v>
      </c>
      <c r="F16" s="24">
        <f t="shared" si="0"/>
        <v>850.2</v>
      </c>
      <c r="G16" s="26"/>
    </row>
    <row r="17" spans="1:7" ht="15.6" x14ac:dyDescent="0.3">
      <c r="A17" s="21">
        <v>12</v>
      </c>
      <c r="B17" s="59" t="s">
        <v>30</v>
      </c>
      <c r="C17" s="59" t="s">
        <v>585</v>
      </c>
      <c r="D17" s="66" t="s">
        <v>82</v>
      </c>
      <c r="E17" s="24">
        <v>16.21</v>
      </c>
      <c r="F17" s="24">
        <f t="shared" si="0"/>
        <v>194.52</v>
      </c>
      <c r="G17" s="26"/>
    </row>
    <row r="18" spans="1:7" ht="15.6" x14ac:dyDescent="0.3">
      <c r="A18" s="27">
        <v>12</v>
      </c>
      <c r="B18" s="59" t="s">
        <v>30</v>
      </c>
      <c r="C18" s="59" t="s">
        <v>623</v>
      </c>
      <c r="D18" s="65" t="s">
        <v>82</v>
      </c>
      <c r="E18" s="24">
        <v>1.92</v>
      </c>
      <c r="F18" s="24">
        <f t="shared" si="0"/>
        <v>23.04</v>
      </c>
      <c r="G18" s="26"/>
    </row>
    <row r="19" spans="1:7" ht="31.2" x14ac:dyDescent="0.3">
      <c r="A19" s="27">
        <v>6</v>
      </c>
      <c r="B19" s="59" t="s">
        <v>30</v>
      </c>
      <c r="C19" s="59" t="s">
        <v>624</v>
      </c>
      <c r="D19" s="65" t="s">
        <v>82</v>
      </c>
      <c r="E19" s="24">
        <v>17.190000000000001</v>
      </c>
      <c r="F19" s="24">
        <f t="shared" si="0"/>
        <v>103.14000000000001</v>
      </c>
      <c r="G19" s="26"/>
    </row>
    <row r="20" spans="1:7" ht="15.6" x14ac:dyDescent="0.3">
      <c r="A20" s="27">
        <v>18</v>
      </c>
      <c r="B20" s="22" t="s">
        <v>30</v>
      </c>
      <c r="C20" s="22" t="s">
        <v>625</v>
      </c>
      <c r="D20" s="23" t="s">
        <v>179</v>
      </c>
      <c r="E20" s="24">
        <v>7.58</v>
      </c>
      <c r="F20" s="24">
        <f t="shared" si="0"/>
        <v>136.44</v>
      </c>
      <c r="G20" s="26"/>
    </row>
    <row r="21" spans="1:7" ht="15.6" x14ac:dyDescent="0.3">
      <c r="A21" s="27">
        <v>12</v>
      </c>
      <c r="B21" s="22" t="s">
        <v>30</v>
      </c>
      <c r="C21" s="22" t="s">
        <v>626</v>
      </c>
      <c r="D21" s="23" t="s">
        <v>179</v>
      </c>
      <c r="E21" s="24">
        <v>6.06</v>
      </c>
      <c r="F21" s="24">
        <f t="shared" si="0"/>
        <v>72.72</v>
      </c>
      <c r="G21" s="26"/>
    </row>
    <row r="22" spans="1:7" ht="46.8" x14ac:dyDescent="0.3">
      <c r="A22" s="27">
        <v>6</v>
      </c>
      <c r="B22" s="22" t="s">
        <v>30</v>
      </c>
      <c r="C22" s="22" t="s">
        <v>58</v>
      </c>
      <c r="D22" s="23"/>
      <c r="E22" s="24">
        <v>142.6</v>
      </c>
      <c r="F22" s="24">
        <f t="shared" si="0"/>
        <v>855.59999999999991</v>
      </c>
      <c r="G22" s="26"/>
    </row>
    <row r="23" spans="1:7" ht="15.6" x14ac:dyDescent="0.3">
      <c r="A23" s="27"/>
      <c r="B23" s="22"/>
      <c r="C23" s="22"/>
      <c r="D23" s="23"/>
      <c r="E23" s="24"/>
      <c r="F23" s="24">
        <f t="shared" si="0"/>
        <v>0</v>
      </c>
      <c r="G23" s="26"/>
    </row>
    <row r="24" spans="1:7" ht="15.6" x14ac:dyDescent="0.3">
      <c r="A24" s="27"/>
      <c r="B24" s="22"/>
      <c r="C24" s="22"/>
      <c r="D24" s="23"/>
      <c r="E24" s="24"/>
      <c r="F24" s="24">
        <f t="shared" si="0"/>
        <v>0</v>
      </c>
      <c r="G24" s="26"/>
    </row>
    <row r="25" spans="1:7" ht="15.6" x14ac:dyDescent="0.3">
      <c r="A25" s="28"/>
      <c r="B25" s="29"/>
      <c r="C25" s="29"/>
      <c r="D25" s="30"/>
      <c r="E25" s="31"/>
      <c r="F25" s="32">
        <f t="shared" si="0"/>
        <v>0</v>
      </c>
      <c r="G25" s="33"/>
    </row>
    <row r="26" spans="1:7" ht="17.399999999999999" x14ac:dyDescent="0.3">
      <c r="A26" s="34"/>
      <c r="B26" s="35"/>
      <c r="C26" s="36" t="s">
        <v>17</v>
      </c>
      <c r="D26" s="36"/>
      <c r="E26" s="37"/>
      <c r="F26" s="38">
        <f>SUM(F11:F24)</f>
        <v>4132.74</v>
      </c>
      <c r="G26" s="39"/>
    </row>
    <row r="27" spans="1:7" ht="17.399999999999999" x14ac:dyDescent="0.3">
      <c r="A27" s="40"/>
      <c r="B27" s="41"/>
      <c r="C27" s="42" t="s">
        <v>18</v>
      </c>
      <c r="D27" s="42"/>
      <c r="E27" s="43"/>
      <c r="F27" s="44">
        <f>F26*0.16</f>
        <v>661.23839999999996</v>
      </c>
      <c r="G27" s="45"/>
    </row>
    <row r="28" spans="1:7" ht="17.399999999999999" x14ac:dyDescent="0.3">
      <c r="A28" s="40"/>
      <c r="B28" s="41"/>
      <c r="C28" s="46" t="s">
        <v>19</v>
      </c>
      <c r="D28" s="46"/>
      <c r="E28" s="47"/>
      <c r="F28" s="48">
        <f>F26+F27</f>
        <v>4793.9784</v>
      </c>
      <c r="G28" s="49"/>
    </row>
    <row r="29" spans="1:7" ht="15.6" x14ac:dyDescent="0.3">
      <c r="A29" s="50" t="s">
        <v>20</v>
      </c>
      <c r="B29" s="51"/>
      <c r="C29" s="51" t="s">
        <v>21</v>
      </c>
      <c r="D29" s="51"/>
      <c r="E29" s="51" t="s">
        <v>22</v>
      </c>
      <c r="F29" s="51"/>
      <c r="G29" s="52"/>
    </row>
    <row r="30" spans="1:7" ht="15.6" x14ac:dyDescent="0.3">
      <c r="A30" s="63" t="s">
        <v>614</v>
      </c>
      <c r="B30" s="53"/>
      <c r="C30" s="53" t="s">
        <v>23</v>
      </c>
      <c r="D30" s="53"/>
      <c r="E30" s="53" t="s">
        <v>24</v>
      </c>
      <c r="F30" s="53"/>
      <c r="G30" s="54"/>
    </row>
    <row r="31" spans="1:7" x14ac:dyDescent="0.3">
      <c r="A31" s="55"/>
      <c r="B31" s="55"/>
      <c r="C31" s="55"/>
      <c r="D31" s="55"/>
      <c r="E31" s="55"/>
      <c r="F31" s="55"/>
      <c r="G31" s="55"/>
    </row>
    <row r="33" spans="1:7" ht="24.6" x14ac:dyDescent="0.4">
      <c r="A33" s="1"/>
      <c r="B33" s="355" t="s">
        <v>0</v>
      </c>
      <c r="C33" s="357"/>
      <c r="D33" s="364" t="s">
        <v>1</v>
      </c>
      <c r="E33" s="365"/>
      <c r="F33" s="365"/>
      <c r="G33" s="366"/>
    </row>
    <row r="34" spans="1:7" ht="21" x14ac:dyDescent="0.4">
      <c r="A34" s="2"/>
      <c r="B34" s="358"/>
      <c r="C34" s="360"/>
      <c r="D34" s="3" t="s">
        <v>2</v>
      </c>
      <c r="E34" s="155"/>
      <c r="F34" s="154" t="s">
        <v>630</v>
      </c>
      <c r="G34" s="4"/>
    </row>
    <row r="35" spans="1:7" ht="21" x14ac:dyDescent="0.4">
      <c r="A35" s="2"/>
      <c r="B35" s="358"/>
      <c r="C35" s="360"/>
      <c r="D35" s="3" t="s">
        <v>4</v>
      </c>
      <c r="E35" s="154"/>
      <c r="F35" s="195" t="s">
        <v>604</v>
      </c>
      <c r="G35" s="4"/>
    </row>
    <row r="36" spans="1:7" ht="30" x14ac:dyDescent="0.4">
      <c r="A36" s="5"/>
      <c r="B36" s="361"/>
      <c r="C36" s="363"/>
      <c r="D36" s="6" t="s">
        <v>5</v>
      </c>
      <c r="E36" s="219"/>
      <c r="F36" s="218" t="s">
        <v>632</v>
      </c>
      <c r="G36" s="7"/>
    </row>
    <row r="37" spans="1:7" ht="20.399999999999999" x14ac:dyDescent="0.35">
      <c r="A37" s="8" t="s">
        <v>6</v>
      </c>
      <c r="B37" s="9" t="s">
        <v>36</v>
      </c>
      <c r="C37" s="10"/>
      <c r="D37" s="10"/>
      <c r="E37" s="10"/>
      <c r="F37" s="10"/>
      <c r="G37" s="11"/>
    </row>
    <row r="38" spans="1:7" ht="20.399999999999999" x14ac:dyDescent="0.35">
      <c r="A38" s="8" t="s">
        <v>7</v>
      </c>
      <c r="B38" s="12" t="s">
        <v>627</v>
      </c>
      <c r="C38" s="13"/>
      <c r="D38" s="13"/>
      <c r="E38" s="13"/>
      <c r="F38" s="13"/>
      <c r="G38" s="14"/>
    </row>
    <row r="39" spans="1:7" ht="20.399999999999999" x14ac:dyDescent="0.35">
      <c r="A39" s="8" t="s">
        <v>8</v>
      </c>
      <c r="B39" s="12" t="s">
        <v>325</v>
      </c>
      <c r="C39" s="13"/>
      <c r="D39" s="13"/>
      <c r="E39" s="13"/>
      <c r="F39" s="13"/>
      <c r="G39" s="14"/>
    </row>
    <row r="40" spans="1:7" ht="20.399999999999999" x14ac:dyDescent="0.35">
      <c r="A40" s="8" t="s">
        <v>9</v>
      </c>
      <c r="B40" s="12" t="s">
        <v>363</v>
      </c>
      <c r="C40" s="13"/>
      <c r="D40" s="13"/>
      <c r="E40" s="13"/>
      <c r="F40" s="13"/>
      <c r="G40" s="14"/>
    </row>
    <row r="41" spans="1:7" ht="15.6" x14ac:dyDescent="0.3">
      <c r="A41" s="108" t="s">
        <v>10</v>
      </c>
      <c r="B41" s="108" t="s">
        <v>11</v>
      </c>
      <c r="C41" s="108" t="s">
        <v>12</v>
      </c>
      <c r="D41" s="109" t="s">
        <v>13</v>
      </c>
      <c r="E41" s="108" t="s">
        <v>14</v>
      </c>
      <c r="F41" s="108" t="s">
        <v>15</v>
      </c>
      <c r="G41" s="108" t="s">
        <v>16</v>
      </c>
    </row>
    <row r="42" spans="1:7" ht="31.2" x14ac:dyDescent="0.3">
      <c r="A42" s="15">
        <v>8</v>
      </c>
      <c r="B42" s="16" t="s">
        <v>30</v>
      </c>
      <c r="C42" s="16" t="s">
        <v>629</v>
      </c>
      <c r="D42" s="17"/>
      <c r="E42" s="18">
        <v>72.540000000000006</v>
      </c>
      <c r="F42" s="19">
        <f t="shared" ref="F42:F53" si="1">A42*E42</f>
        <v>580.32000000000005</v>
      </c>
      <c r="G42" s="20"/>
    </row>
    <row r="43" spans="1:7" ht="15.6" x14ac:dyDescent="0.3">
      <c r="A43" s="21">
        <v>5</v>
      </c>
      <c r="B43" s="22" t="s">
        <v>30</v>
      </c>
      <c r="C43" s="22" t="s">
        <v>364</v>
      </c>
      <c r="D43" s="23"/>
      <c r="E43" s="24">
        <v>13.2</v>
      </c>
      <c r="F43" s="25">
        <f t="shared" si="1"/>
        <v>66</v>
      </c>
      <c r="G43" s="20"/>
    </row>
    <row r="44" spans="1:7" ht="31.2" x14ac:dyDescent="0.3">
      <c r="A44" s="21">
        <v>4</v>
      </c>
      <c r="B44" s="22" t="s">
        <v>353</v>
      </c>
      <c r="C44" s="22" t="s">
        <v>628</v>
      </c>
      <c r="D44" s="23"/>
      <c r="E44" s="24">
        <v>1735.62</v>
      </c>
      <c r="F44" s="25">
        <f t="shared" si="1"/>
        <v>6942.48</v>
      </c>
      <c r="G44" s="20"/>
    </row>
    <row r="45" spans="1:7" ht="15.6" x14ac:dyDescent="0.3">
      <c r="A45" s="21"/>
      <c r="B45" s="22"/>
      <c r="C45" s="22"/>
      <c r="D45" s="23"/>
      <c r="E45" s="24"/>
      <c r="F45" s="25">
        <f t="shared" si="1"/>
        <v>0</v>
      </c>
      <c r="G45" s="26"/>
    </row>
    <row r="46" spans="1:7" ht="15.6" x14ac:dyDescent="0.3">
      <c r="A46" s="27"/>
      <c r="B46" s="22"/>
      <c r="C46" s="22"/>
      <c r="D46" s="23"/>
      <c r="E46" s="24"/>
      <c r="F46" s="25">
        <f t="shared" si="1"/>
        <v>0</v>
      </c>
      <c r="G46" s="26"/>
    </row>
    <row r="47" spans="1:7" ht="15.6" x14ac:dyDescent="0.3">
      <c r="A47" s="27"/>
      <c r="B47" s="22"/>
      <c r="C47" s="22"/>
      <c r="D47" s="23"/>
      <c r="E47" s="24"/>
      <c r="F47" s="25">
        <f t="shared" si="1"/>
        <v>0</v>
      </c>
      <c r="G47" s="26"/>
    </row>
    <row r="48" spans="1:7" ht="15.6" x14ac:dyDescent="0.3">
      <c r="A48" s="27"/>
      <c r="B48" s="22"/>
      <c r="C48" s="22"/>
      <c r="D48" s="23"/>
      <c r="E48" s="24"/>
      <c r="F48" s="25">
        <f t="shared" si="1"/>
        <v>0</v>
      </c>
      <c r="G48" s="26"/>
    </row>
    <row r="49" spans="1:7" ht="15.6" x14ac:dyDescent="0.3">
      <c r="A49" s="27"/>
      <c r="B49" s="22"/>
      <c r="C49" s="22"/>
      <c r="D49" s="23"/>
      <c r="E49" s="24"/>
      <c r="F49" s="25">
        <f t="shared" si="1"/>
        <v>0</v>
      </c>
      <c r="G49" s="26"/>
    </row>
    <row r="50" spans="1:7" ht="15.6" x14ac:dyDescent="0.3">
      <c r="A50" s="27"/>
      <c r="B50" s="22"/>
      <c r="C50" s="22"/>
      <c r="D50" s="23"/>
      <c r="E50" s="24"/>
      <c r="F50" s="25">
        <f t="shared" si="1"/>
        <v>0</v>
      </c>
      <c r="G50" s="26"/>
    </row>
    <row r="51" spans="1:7" ht="15.6" x14ac:dyDescent="0.3">
      <c r="A51" s="27"/>
      <c r="B51" s="22"/>
      <c r="C51" s="22"/>
      <c r="D51" s="23"/>
      <c r="E51" s="24"/>
      <c r="F51" s="25">
        <f t="shared" si="1"/>
        <v>0</v>
      </c>
      <c r="G51" s="26"/>
    </row>
    <row r="52" spans="1:7" ht="15.6" x14ac:dyDescent="0.3">
      <c r="A52" s="27"/>
      <c r="B52" s="22"/>
      <c r="C52" s="22"/>
      <c r="D52" s="23"/>
      <c r="E52" s="24"/>
      <c r="F52" s="25">
        <f t="shared" si="1"/>
        <v>0</v>
      </c>
      <c r="G52" s="26"/>
    </row>
    <row r="53" spans="1:7" ht="15.6" x14ac:dyDescent="0.3">
      <c r="A53" s="28"/>
      <c r="B53" s="29"/>
      <c r="C53" s="29"/>
      <c r="D53" s="30"/>
      <c r="E53" s="31"/>
      <c r="F53" s="32">
        <f t="shared" si="1"/>
        <v>0</v>
      </c>
      <c r="G53" s="33"/>
    </row>
    <row r="54" spans="1:7" ht="17.399999999999999" x14ac:dyDescent="0.3">
      <c r="A54" s="34"/>
      <c r="B54" s="35"/>
      <c r="C54" s="36" t="s">
        <v>17</v>
      </c>
      <c r="D54" s="36"/>
      <c r="E54" s="37"/>
      <c r="F54" s="149">
        <f>SUM(F42:F52)</f>
        <v>7588.7999999999993</v>
      </c>
      <c r="G54" s="39"/>
    </row>
    <row r="55" spans="1:7" ht="17.399999999999999" x14ac:dyDescent="0.3">
      <c r="A55" s="40"/>
      <c r="B55" s="41"/>
      <c r="C55" s="42" t="s">
        <v>18</v>
      </c>
      <c r="D55" s="42"/>
      <c r="E55" s="43"/>
      <c r="F55" s="150">
        <f>F54*0.16</f>
        <v>1214.2079999999999</v>
      </c>
      <c r="G55" s="45"/>
    </row>
    <row r="56" spans="1:7" ht="17.399999999999999" x14ac:dyDescent="0.3">
      <c r="A56" s="40"/>
      <c r="B56" s="41"/>
      <c r="C56" s="46" t="s">
        <v>19</v>
      </c>
      <c r="D56" s="46"/>
      <c r="E56" s="47"/>
      <c r="F56" s="151">
        <f>F54+F55</f>
        <v>8803.0079999999998</v>
      </c>
      <c r="G56" s="49"/>
    </row>
    <row r="57" spans="1:7" ht="15.6" x14ac:dyDescent="0.3">
      <c r="A57" s="50" t="s">
        <v>20</v>
      </c>
      <c r="B57" s="51"/>
      <c r="C57" s="51" t="s">
        <v>21</v>
      </c>
      <c r="D57" s="51"/>
      <c r="E57" s="51" t="s">
        <v>22</v>
      </c>
      <c r="F57" s="51"/>
      <c r="G57" s="52"/>
    </row>
    <row r="58" spans="1:7" ht="15.6" x14ac:dyDescent="0.3">
      <c r="A58" s="63" t="s">
        <v>614</v>
      </c>
      <c r="B58" s="53"/>
      <c r="C58" s="53" t="s">
        <v>23</v>
      </c>
      <c r="D58" s="53"/>
      <c r="E58" s="53" t="s">
        <v>24</v>
      </c>
      <c r="F58" s="53"/>
      <c r="G58" s="54"/>
    </row>
    <row r="59" spans="1:7" x14ac:dyDescent="0.3">
      <c r="A59" s="55"/>
      <c r="B59" s="55"/>
      <c r="C59" s="55"/>
      <c r="D59" s="55"/>
      <c r="E59" s="55"/>
      <c r="F59" s="55"/>
      <c r="G59" s="55"/>
    </row>
  </sheetData>
  <mergeCells count="7">
    <mergeCell ref="B33:C36"/>
    <mergeCell ref="D33:G33"/>
    <mergeCell ref="B2:C5"/>
    <mergeCell ref="D2:G2"/>
    <mergeCell ref="E3:F3"/>
    <mergeCell ref="E4:F4"/>
    <mergeCell ref="E5:F5"/>
  </mergeCells>
  <dataValidations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A29 A57" xr:uid="{9F25C99C-3030-4A86-867E-DB3D094CB8A6}">
      <formula1>0</formula1>
      <formula2>256</formula2>
    </dataValidation>
  </dataValidation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FC80C-A7D5-45BA-9973-BAB46A6E8B4A}">
  <dimension ref="A3:G419"/>
  <sheetViews>
    <sheetView topLeftCell="A203" workbookViewId="0">
      <selection activeCell="D219" sqref="A219:G248"/>
    </sheetView>
  </sheetViews>
  <sheetFormatPr baseColWidth="10" defaultRowHeight="14.4" x14ac:dyDescent="0.3"/>
  <cols>
    <col min="1" max="1" width="20.88671875" customWidth="1"/>
    <col min="2" max="2" width="17" customWidth="1"/>
    <col min="3" max="3" width="36.88671875" customWidth="1"/>
    <col min="4" max="4" width="30.5546875" customWidth="1"/>
    <col min="5" max="5" width="14.33203125" customWidth="1"/>
    <col min="6" max="6" width="21.44140625" customWidth="1"/>
    <col min="7" max="7" width="22.77734375" customWidth="1"/>
  </cols>
  <sheetData>
    <row r="3" spans="1:7" ht="21" x14ac:dyDescent="0.4">
      <c r="A3" s="1"/>
      <c r="B3" s="382" t="s">
        <v>0</v>
      </c>
      <c r="C3" s="383"/>
      <c r="D3" s="388" t="s">
        <v>1</v>
      </c>
      <c r="E3" s="389"/>
      <c r="F3" s="389"/>
      <c r="G3" s="390"/>
    </row>
    <row r="4" spans="1:7" ht="21" x14ac:dyDescent="0.4">
      <c r="A4" s="2"/>
      <c r="B4" s="384"/>
      <c r="C4" s="385"/>
      <c r="D4" s="3" t="s">
        <v>2</v>
      </c>
      <c r="E4" s="155"/>
      <c r="F4" s="154" t="s">
        <v>554</v>
      </c>
      <c r="G4" s="4"/>
    </row>
    <row r="5" spans="1:7" ht="21" x14ac:dyDescent="0.4">
      <c r="A5" s="2"/>
      <c r="B5" s="384"/>
      <c r="C5" s="385"/>
      <c r="D5" s="3" t="s">
        <v>419</v>
      </c>
      <c r="E5" s="154"/>
      <c r="F5" s="195" t="s">
        <v>555</v>
      </c>
      <c r="G5" s="4"/>
    </row>
    <row r="6" spans="1:7" ht="21" x14ac:dyDescent="0.4">
      <c r="A6" s="5"/>
      <c r="B6" s="386"/>
      <c r="C6" s="387"/>
      <c r="D6" s="156" t="s">
        <v>5</v>
      </c>
      <c r="E6" s="157"/>
      <c r="F6" s="370">
        <v>106</v>
      </c>
      <c r="G6" s="409"/>
    </row>
    <row r="7" spans="1:7" ht="20.399999999999999" x14ac:dyDescent="0.35">
      <c r="A7" s="8" t="s">
        <v>6</v>
      </c>
      <c r="B7" s="376" t="s">
        <v>27</v>
      </c>
      <c r="C7" s="377"/>
      <c r="D7" s="377"/>
      <c r="E7" s="377"/>
      <c r="F7" s="377"/>
      <c r="G7" s="11"/>
    </row>
    <row r="8" spans="1:7" ht="20.399999999999999" x14ac:dyDescent="0.35">
      <c r="A8" s="8" t="s">
        <v>7</v>
      </c>
      <c r="B8" s="158"/>
      <c r="C8" s="159"/>
      <c r="D8" s="159"/>
      <c r="E8" s="159"/>
      <c r="F8" s="159"/>
      <c r="G8" s="160"/>
    </row>
    <row r="9" spans="1:7" ht="20.399999999999999" x14ac:dyDescent="0.35">
      <c r="A9" s="8" t="s">
        <v>8</v>
      </c>
      <c r="B9" s="12" t="s">
        <v>29</v>
      </c>
      <c r="C9" s="13"/>
      <c r="D9" s="13"/>
      <c r="E9" s="13"/>
      <c r="F9" s="13"/>
      <c r="G9" s="14"/>
    </row>
    <row r="10" spans="1:7" ht="20.399999999999999" x14ac:dyDescent="0.35">
      <c r="A10" s="8" t="s">
        <v>9</v>
      </c>
      <c r="B10" s="12" t="s">
        <v>91</v>
      </c>
      <c r="C10" s="13"/>
      <c r="D10" s="13"/>
      <c r="E10" s="161"/>
      <c r="F10" s="161"/>
      <c r="G10" s="162"/>
    </row>
    <row r="11" spans="1:7" x14ac:dyDescent="0.3">
      <c r="A11" s="163" t="s">
        <v>10</v>
      </c>
      <c r="B11" s="163" t="s">
        <v>11</v>
      </c>
      <c r="C11" s="163" t="s">
        <v>12</v>
      </c>
      <c r="D11" s="163" t="s">
        <v>422</v>
      </c>
      <c r="E11" s="163" t="s">
        <v>14</v>
      </c>
      <c r="F11" s="163" t="s">
        <v>15</v>
      </c>
      <c r="G11" s="163" t="s">
        <v>16</v>
      </c>
    </row>
    <row r="12" spans="1:7" ht="15.6" x14ac:dyDescent="0.3">
      <c r="A12" s="147">
        <v>120</v>
      </c>
      <c r="B12" s="147" t="s">
        <v>222</v>
      </c>
      <c r="C12" s="164" t="s">
        <v>482</v>
      </c>
      <c r="D12" s="60"/>
      <c r="E12" s="165">
        <v>99</v>
      </c>
      <c r="F12" s="165">
        <f t="shared" ref="F12:F25" si="0">A12*E12</f>
        <v>11880</v>
      </c>
      <c r="G12" s="114"/>
    </row>
    <row r="13" spans="1:7" ht="15.6" x14ac:dyDescent="0.3">
      <c r="A13" s="20"/>
      <c r="B13" s="20"/>
      <c r="C13" s="166"/>
      <c r="D13" s="61"/>
      <c r="E13" s="167"/>
      <c r="F13" s="167">
        <f t="shared" si="0"/>
        <v>0</v>
      </c>
      <c r="G13" s="26"/>
    </row>
    <row r="14" spans="1:7" ht="15.6" x14ac:dyDescent="0.3">
      <c r="A14" s="20"/>
      <c r="B14" s="20"/>
      <c r="C14" s="166"/>
      <c r="D14" s="61"/>
      <c r="E14" s="168"/>
      <c r="F14" s="167">
        <f t="shared" si="0"/>
        <v>0</v>
      </c>
      <c r="G14" s="26"/>
    </row>
    <row r="15" spans="1:7" x14ac:dyDescent="0.3">
      <c r="A15" s="20"/>
      <c r="B15" s="20"/>
      <c r="C15" s="166"/>
      <c r="D15" s="20"/>
      <c r="E15" s="167"/>
      <c r="F15" s="167">
        <f t="shared" si="0"/>
        <v>0</v>
      </c>
      <c r="G15" s="26"/>
    </row>
    <row r="16" spans="1:7" ht="15.6" x14ac:dyDescent="0.3">
      <c r="A16" s="26"/>
      <c r="B16" s="26"/>
      <c r="C16" s="59"/>
      <c r="D16" s="26"/>
      <c r="E16" s="169"/>
      <c r="F16" s="167">
        <f t="shared" si="0"/>
        <v>0</v>
      </c>
      <c r="G16" s="26"/>
    </row>
    <row r="17" spans="1:7" ht="15.6" x14ac:dyDescent="0.3">
      <c r="A17" s="26"/>
      <c r="B17" s="26"/>
      <c r="C17" s="26"/>
      <c r="D17" s="170"/>
      <c r="E17" s="169"/>
      <c r="F17" s="167">
        <f t="shared" si="0"/>
        <v>0</v>
      </c>
      <c r="G17" s="26"/>
    </row>
    <row r="18" spans="1:7" x14ac:dyDescent="0.3">
      <c r="A18" s="26"/>
      <c r="B18" s="26"/>
      <c r="C18" s="26"/>
      <c r="D18" s="26"/>
      <c r="E18" s="169"/>
      <c r="F18" s="167">
        <f t="shared" si="0"/>
        <v>0</v>
      </c>
      <c r="G18" s="26"/>
    </row>
    <row r="19" spans="1:7" x14ac:dyDescent="0.3">
      <c r="A19" s="26"/>
      <c r="B19" s="26"/>
      <c r="C19" s="26"/>
      <c r="D19" s="26"/>
      <c r="E19" s="169"/>
      <c r="F19" s="167">
        <f t="shared" si="0"/>
        <v>0</v>
      </c>
      <c r="G19" s="26"/>
    </row>
    <row r="20" spans="1:7" ht="15.6" x14ac:dyDescent="0.3">
      <c r="A20" s="171"/>
      <c r="B20" s="26"/>
      <c r="C20" s="26"/>
      <c r="D20" s="26"/>
      <c r="E20" s="169"/>
      <c r="F20" s="167">
        <f t="shared" si="0"/>
        <v>0</v>
      </c>
      <c r="G20" s="26"/>
    </row>
    <row r="21" spans="1:7" ht="15.6" x14ac:dyDescent="0.3">
      <c r="A21" s="171"/>
      <c r="B21" s="26"/>
      <c r="C21" s="26"/>
      <c r="D21" s="26"/>
      <c r="E21" s="169"/>
      <c r="F21" s="167">
        <f t="shared" si="0"/>
        <v>0</v>
      </c>
      <c r="G21" s="26"/>
    </row>
    <row r="22" spans="1:7" ht="15.6" x14ac:dyDescent="0.3">
      <c r="A22" s="171"/>
      <c r="B22" s="26"/>
      <c r="C22" s="26"/>
      <c r="D22" s="26"/>
      <c r="E22" s="169"/>
      <c r="F22" s="167">
        <f t="shared" si="0"/>
        <v>0</v>
      </c>
      <c r="G22" s="26"/>
    </row>
    <row r="23" spans="1:7" ht="15.6" x14ac:dyDescent="0.3">
      <c r="A23" s="171"/>
      <c r="B23" s="26"/>
      <c r="C23" s="26"/>
      <c r="D23" s="26"/>
      <c r="E23" s="169"/>
      <c r="F23" s="167">
        <f t="shared" si="0"/>
        <v>0</v>
      </c>
      <c r="G23" s="26"/>
    </row>
    <row r="24" spans="1:7" ht="15.6" x14ac:dyDescent="0.3">
      <c r="A24" s="171"/>
      <c r="B24" s="26"/>
      <c r="C24" s="26"/>
      <c r="D24" s="26"/>
      <c r="E24" s="169"/>
      <c r="F24" s="167">
        <f t="shared" si="0"/>
        <v>0</v>
      </c>
      <c r="G24" s="26"/>
    </row>
    <row r="25" spans="1:7" x14ac:dyDescent="0.3">
      <c r="A25" s="33"/>
      <c r="B25" s="33"/>
      <c r="C25" s="33"/>
      <c r="D25" s="33"/>
      <c r="E25" s="172"/>
      <c r="F25" s="173">
        <f t="shared" si="0"/>
        <v>0</v>
      </c>
      <c r="G25" s="33"/>
    </row>
    <row r="26" spans="1:7" x14ac:dyDescent="0.3">
      <c r="A26" s="174"/>
      <c r="B26" s="175"/>
      <c r="C26" s="174" t="s">
        <v>17</v>
      </c>
      <c r="D26" s="175"/>
      <c r="E26" s="176"/>
      <c r="F26" s="177">
        <f>SUM(F12:F24)</f>
        <v>11880</v>
      </c>
      <c r="G26" s="178"/>
    </row>
    <row r="27" spans="1:7" x14ac:dyDescent="0.3">
      <c r="A27" s="179"/>
      <c r="B27" s="55"/>
      <c r="C27" s="179" t="s">
        <v>18</v>
      </c>
      <c r="D27" s="55"/>
      <c r="E27" s="180"/>
      <c r="F27" s="181">
        <f>F26*0.16</f>
        <v>1900.8</v>
      </c>
      <c r="G27" s="182"/>
    </row>
    <row r="28" spans="1:7" x14ac:dyDescent="0.3">
      <c r="A28" s="179"/>
      <c r="B28" s="55"/>
      <c r="C28" s="183" t="s">
        <v>19</v>
      </c>
      <c r="D28" s="184"/>
      <c r="E28" s="185"/>
      <c r="F28" s="186">
        <f>F26+F27</f>
        <v>13780.8</v>
      </c>
      <c r="G28" s="187"/>
    </row>
    <row r="29" spans="1:7" x14ac:dyDescent="0.3">
      <c r="A29" s="179"/>
      <c r="B29" s="55"/>
      <c r="C29" s="55"/>
      <c r="D29" s="55"/>
      <c r="E29" s="188"/>
      <c r="F29" s="188"/>
      <c r="G29" s="182"/>
    </row>
    <row r="30" spans="1:7" x14ac:dyDescent="0.3">
      <c r="A30" s="179"/>
      <c r="B30" s="55"/>
      <c r="C30" s="55"/>
      <c r="D30" s="55"/>
      <c r="E30" s="55"/>
      <c r="F30" s="55"/>
      <c r="G30" s="182"/>
    </row>
    <row r="31" spans="1:7" x14ac:dyDescent="0.3">
      <c r="A31" s="189" t="s">
        <v>20</v>
      </c>
      <c r="B31" s="190"/>
      <c r="C31" s="190" t="s">
        <v>21</v>
      </c>
      <c r="D31" s="190"/>
      <c r="E31" s="190" t="s">
        <v>22</v>
      </c>
      <c r="F31" s="190"/>
      <c r="G31" s="191"/>
    </row>
    <row r="32" spans="1:7" x14ac:dyDescent="0.3">
      <c r="A32" s="192" t="s">
        <v>25</v>
      </c>
      <c r="B32" s="193"/>
      <c r="C32" s="193" t="s">
        <v>23</v>
      </c>
      <c r="D32" s="193"/>
      <c r="E32" s="193" t="s">
        <v>24</v>
      </c>
      <c r="F32" s="193"/>
      <c r="G32" s="194"/>
    </row>
    <row r="34" spans="1:7" ht="21" x14ac:dyDescent="0.4">
      <c r="A34" s="1"/>
      <c r="B34" s="382" t="s">
        <v>0</v>
      </c>
      <c r="C34" s="383"/>
      <c r="D34" s="388" t="s">
        <v>1</v>
      </c>
      <c r="E34" s="389"/>
      <c r="F34" s="389"/>
      <c r="G34" s="390"/>
    </row>
    <row r="35" spans="1:7" ht="21" x14ac:dyDescent="0.4">
      <c r="A35" s="2"/>
      <c r="B35" s="384"/>
      <c r="C35" s="385"/>
      <c r="D35" s="3" t="s">
        <v>2</v>
      </c>
      <c r="E35" s="155"/>
      <c r="F35" s="154" t="s">
        <v>556</v>
      </c>
      <c r="G35" s="4"/>
    </row>
    <row r="36" spans="1:7" ht="21" x14ac:dyDescent="0.4">
      <c r="A36" s="2"/>
      <c r="B36" s="384"/>
      <c r="C36" s="385"/>
      <c r="D36" s="3" t="s">
        <v>419</v>
      </c>
      <c r="E36" s="154"/>
      <c r="F36" s="195" t="s">
        <v>555</v>
      </c>
      <c r="G36" s="4"/>
    </row>
    <row r="37" spans="1:7" ht="21" x14ac:dyDescent="0.4">
      <c r="A37" s="5"/>
      <c r="B37" s="386"/>
      <c r="C37" s="387"/>
      <c r="D37" s="156" t="s">
        <v>5</v>
      </c>
      <c r="E37" s="157"/>
      <c r="F37" s="370">
        <v>107</v>
      </c>
      <c r="G37" s="409"/>
    </row>
    <row r="38" spans="1:7" ht="20.399999999999999" x14ac:dyDescent="0.35">
      <c r="A38" s="8" t="s">
        <v>6</v>
      </c>
      <c r="B38" s="376" t="s">
        <v>36</v>
      </c>
      <c r="C38" s="377"/>
      <c r="D38" s="377"/>
      <c r="E38" s="377"/>
      <c r="F38" s="377"/>
      <c r="G38" s="11"/>
    </row>
    <row r="39" spans="1:7" ht="20.399999999999999" x14ac:dyDescent="0.35">
      <c r="A39" s="8" t="s">
        <v>7</v>
      </c>
      <c r="B39" s="158"/>
      <c r="C39" s="159"/>
      <c r="D39" s="159"/>
      <c r="E39" s="159"/>
      <c r="F39" s="159"/>
      <c r="G39" s="160"/>
    </row>
    <row r="40" spans="1:7" ht="20.399999999999999" x14ac:dyDescent="0.35">
      <c r="A40" s="8" t="s">
        <v>8</v>
      </c>
      <c r="B40" s="12" t="s">
        <v>29</v>
      </c>
      <c r="C40" s="13"/>
      <c r="D40" s="13" t="s">
        <v>559</v>
      </c>
      <c r="E40" s="13"/>
      <c r="F40" s="13"/>
      <c r="G40" s="14"/>
    </row>
    <row r="41" spans="1:7" ht="20.399999999999999" x14ac:dyDescent="0.35">
      <c r="A41" s="8" t="s">
        <v>9</v>
      </c>
      <c r="B41" s="12" t="s">
        <v>557</v>
      </c>
      <c r="C41" s="13"/>
      <c r="D41" s="13"/>
      <c r="E41" s="161"/>
      <c r="F41" s="161"/>
      <c r="G41" s="162"/>
    </row>
    <row r="42" spans="1:7" x14ac:dyDescent="0.3">
      <c r="A42" s="163" t="s">
        <v>10</v>
      </c>
      <c r="B42" s="163" t="s">
        <v>11</v>
      </c>
      <c r="C42" s="163" t="s">
        <v>12</v>
      </c>
      <c r="D42" s="163" t="s">
        <v>422</v>
      </c>
      <c r="E42" s="163" t="s">
        <v>14</v>
      </c>
      <c r="F42" s="163" t="s">
        <v>15</v>
      </c>
      <c r="G42" s="163" t="s">
        <v>16</v>
      </c>
    </row>
    <row r="43" spans="1:7" ht="15.6" x14ac:dyDescent="0.3">
      <c r="A43" s="147">
        <v>6</v>
      </c>
      <c r="B43" s="147" t="s">
        <v>30</v>
      </c>
      <c r="C43" s="164" t="s">
        <v>558</v>
      </c>
      <c r="D43" s="60"/>
      <c r="E43" s="165">
        <v>550</v>
      </c>
      <c r="F43" s="165">
        <f t="shared" ref="F43:F56" si="1">A43*E43</f>
        <v>3300</v>
      </c>
      <c r="G43" s="114"/>
    </row>
    <row r="44" spans="1:7" ht="15.6" x14ac:dyDescent="0.3">
      <c r="A44" s="20"/>
      <c r="B44" s="20"/>
      <c r="C44" s="166"/>
      <c r="D44" s="61"/>
      <c r="E44" s="167"/>
      <c r="F44" s="167">
        <f t="shared" si="1"/>
        <v>0</v>
      </c>
      <c r="G44" s="26"/>
    </row>
    <row r="45" spans="1:7" ht="15.6" x14ac:dyDescent="0.3">
      <c r="A45" s="20"/>
      <c r="B45" s="20"/>
      <c r="C45" s="166"/>
      <c r="D45" s="61"/>
      <c r="E45" s="168"/>
      <c r="F45" s="167">
        <f t="shared" si="1"/>
        <v>0</v>
      </c>
      <c r="G45" s="26"/>
    </row>
    <row r="46" spans="1:7" x14ac:dyDescent="0.3">
      <c r="A46" s="20"/>
      <c r="B46" s="20"/>
      <c r="C46" s="166"/>
      <c r="D46" s="20"/>
      <c r="E46" s="167"/>
      <c r="F46" s="167">
        <f t="shared" si="1"/>
        <v>0</v>
      </c>
      <c r="G46" s="26"/>
    </row>
    <row r="47" spans="1:7" ht="15.6" x14ac:dyDescent="0.3">
      <c r="A47" s="26"/>
      <c r="B47" s="26"/>
      <c r="C47" s="59"/>
      <c r="D47" s="26"/>
      <c r="E47" s="169"/>
      <c r="F47" s="167">
        <f t="shared" si="1"/>
        <v>0</v>
      </c>
      <c r="G47" s="26"/>
    </row>
    <row r="48" spans="1:7" ht="15.6" x14ac:dyDescent="0.3">
      <c r="A48" s="26"/>
      <c r="B48" s="26"/>
      <c r="C48" s="26"/>
      <c r="D48" s="170"/>
      <c r="E48" s="169"/>
      <c r="F48" s="167">
        <f t="shared" si="1"/>
        <v>0</v>
      </c>
      <c r="G48" s="26"/>
    </row>
    <row r="49" spans="1:7" x14ac:dyDescent="0.3">
      <c r="A49" s="26"/>
      <c r="B49" s="26"/>
      <c r="C49" s="26"/>
      <c r="D49" s="26"/>
      <c r="E49" s="169"/>
      <c r="F49" s="167">
        <f t="shared" si="1"/>
        <v>0</v>
      </c>
      <c r="G49" s="26"/>
    </row>
    <row r="50" spans="1:7" x14ac:dyDescent="0.3">
      <c r="A50" s="26"/>
      <c r="B50" s="26"/>
      <c r="C50" s="26"/>
      <c r="D50" s="26"/>
      <c r="E50" s="169"/>
      <c r="F50" s="167">
        <f t="shared" si="1"/>
        <v>0</v>
      </c>
      <c r="G50" s="26"/>
    </row>
    <row r="51" spans="1:7" ht="15.6" x14ac:dyDescent="0.3">
      <c r="A51" s="171"/>
      <c r="B51" s="26"/>
      <c r="C51" s="26"/>
      <c r="D51" s="26"/>
      <c r="E51" s="169"/>
      <c r="F51" s="167">
        <f t="shared" si="1"/>
        <v>0</v>
      </c>
      <c r="G51" s="26"/>
    </row>
    <row r="52" spans="1:7" ht="15.6" x14ac:dyDescent="0.3">
      <c r="A52" s="171"/>
      <c r="B52" s="26"/>
      <c r="C52" s="26"/>
      <c r="D52" s="26"/>
      <c r="E52" s="169"/>
      <c r="F52" s="167">
        <f t="shared" si="1"/>
        <v>0</v>
      </c>
      <c r="G52" s="26"/>
    </row>
    <row r="53" spans="1:7" ht="15.6" x14ac:dyDescent="0.3">
      <c r="A53" s="171"/>
      <c r="B53" s="26"/>
      <c r="C53" s="26"/>
      <c r="D53" s="26"/>
      <c r="E53" s="169"/>
      <c r="F53" s="167">
        <f t="shared" si="1"/>
        <v>0</v>
      </c>
      <c r="G53" s="26"/>
    </row>
    <row r="54" spans="1:7" ht="15.6" x14ac:dyDescent="0.3">
      <c r="A54" s="171"/>
      <c r="B54" s="26"/>
      <c r="C54" s="26"/>
      <c r="D54" s="26"/>
      <c r="E54" s="169"/>
      <c r="F54" s="167">
        <f t="shared" si="1"/>
        <v>0</v>
      </c>
      <c r="G54" s="26"/>
    </row>
    <row r="55" spans="1:7" ht="15.6" x14ac:dyDescent="0.3">
      <c r="A55" s="171"/>
      <c r="B55" s="26"/>
      <c r="C55" s="26"/>
      <c r="D55" s="26"/>
      <c r="E55" s="169"/>
      <c r="F55" s="167">
        <f t="shared" si="1"/>
        <v>0</v>
      </c>
      <c r="G55" s="26"/>
    </row>
    <row r="56" spans="1:7" x14ac:dyDescent="0.3">
      <c r="A56" s="33"/>
      <c r="B56" s="33"/>
      <c r="C56" s="33"/>
      <c r="D56" s="33"/>
      <c r="E56" s="172"/>
      <c r="F56" s="173">
        <f t="shared" si="1"/>
        <v>0</v>
      </c>
      <c r="G56" s="33"/>
    </row>
    <row r="57" spans="1:7" x14ac:dyDescent="0.3">
      <c r="A57" s="174"/>
      <c r="B57" s="175"/>
      <c r="C57" s="174" t="s">
        <v>17</v>
      </c>
      <c r="D57" s="175"/>
      <c r="E57" s="176"/>
      <c r="F57" s="177">
        <f>SUM(F43:F55)</f>
        <v>3300</v>
      </c>
      <c r="G57" s="178"/>
    </row>
    <row r="58" spans="1:7" x14ac:dyDescent="0.3">
      <c r="A58" s="179"/>
      <c r="B58" s="55"/>
      <c r="C58" s="179" t="s">
        <v>18</v>
      </c>
      <c r="D58" s="55"/>
      <c r="E58" s="180"/>
      <c r="F58" s="181"/>
      <c r="G58" s="182"/>
    </row>
    <row r="59" spans="1:7" x14ac:dyDescent="0.3">
      <c r="A59" s="179"/>
      <c r="B59" s="55"/>
      <c r="C59" s="183" t="s">
        <v>19</v>
      </c>
      <c r="D59" s="184"/>
      <c r="E59" s="185"/>
      <c r="F59" s="186">
        <f>F57+F58</f>
        <v>3300</v>
      </c>
      <c r="G59" s="187"/>
    </row>
    <row r="60" spans="1:7" x14ac:dyDescent="0.3">
      <c r="A60" s="179"/>
      <c r="B60" s="55"/>
      <c r="C60" s="55"/>
      <c r="D60" s="55"/>
      <c r="E60" s="188"/>
      <c r="F60" s="188"/>
      <c r="G60" s="182"/>
    </row>
    <row r="61" spans="1:7" x14ac:dyDescent="0.3">
      <c r="A61" s="179"/>
      <c r="B61" s="55"/>
      <c r="C61" s="55"/>
      <c r="D61" s="55"/>
      <c r="E61" s="55"/>
      <c r="F61" s="55"/>
      <c r="G61" s="182"/>
    </row>
    <row r="62" spans="1:7" x14ac:dyDescent="0.3">
      <c r="A62" s="189" t="s">
        <v>20</v>
      </c>
      <c r="B62" s="190"/>
      <c r="C62" s="190" t="s">
        <v>21</v>
      </c>
      <c r="D62" s="190"/>
      <c r="E62" s="190" t="s">
        <v>22</v>
      </c>
      <c r="F62" s="190"/>
      <c r="G62" s="191"/>
    </row>
    <row r="63" spans="1:7" x14ac:dyDescent="0.3">
      <c r="A63" s="192" t="s">
        <v>25</v>
      </c>
      <c r="B63" s="193"/>
      <c r="C63" s="193" t="s">
        <v>23</v>
      </c>
      <c r="D63" s="193"/>
      <c r="E63" s="193" t="s">
        <v>24</v>
      </c>
      <c r="F63" s="193"/>
      <c r="G63" s="194"/>
    </row>
    <row r="66" spans="1:7" ht="24.6" x14ac:dyDescent="0.4">
      <c r="A66" s="1"/>
      <c r="B66" s="355" t="s">
        <v>0</v>
      </c>
      <c r="C66" s="357"/>
      <c r="D66" s="364" t="s">
        <v>1</v>
      </c>
      <c r="E66" s="365"/>
      <c r="F66" s="365"/>
      <c r="G66" s="366"/>
    </row>
    <row r="67" spans="1:7" ht="21" x14ac:dyDescent="0.4">
      <c r="A67" s="2"/>
      <c r="B67" s="358"/>
      <c r="C67" s="360"/>
      <c r="D67" s="3" t="s">
        <v>2</v>
      </c>
      <c r="E67" s="368" t="s">
        <v>556</v>
      </c>
      <c r="F67" s="368"/>
      <c r="G67" s="4"/>
    </row>
    <row r="68" spans="1:7" ht="21" x14ac:dyDescent="0.4">
      <c r="A68" s="2"/>
      <c r="B68" s="358"/>
      <c r="C68" s="360"/>
      <c r="D68" s="3" t="s">
        <v>4</v>
      </c>
      <c r="E68" s="369" t="s">
        <v>555</v>
      </c>
      <c r="F68" s="368"/>
      <c r="G68" s="4"/>
    </row>
    <row r="69" spans="1:7" ht="30" x14ac:dyDescent="0.4">
      <c r="A69" s="5"/>
      <c r="B69" s="361"/>
      <c r="C69" s="363"/>
      <c r="D69" s="6" t="s">
        <v>5</v>
      </c>
      <c r="E69" s="370">
        <v>108</v>
      </c>
      <c r="F69" s="370"/>
      <c r="G69" s="7"/>
    </row>
    <row r="70" spans="1:7" ht="20.399999999999999" x14ac:dyDescent="0.35">
      <c r="A70" s="8" t="s">
        <v>6</v>
      </c>
      <c r="B70" s="9" t="s">
        <v>36</v>
      </c>
      <c r="C70" s="10"/>
      <c r="D70" s="10"/>
      <c r="E70" s="10"/>
      <c r="F70" s="10"/>
      <c r="G70" s="11"/>
    </row>
    <row r="71" spans="1:7" ht="20.399999999999999" x14ac:dyDescent="0.35">
      <c r="A71" s="8" t="s">
        <v>7</v>
      </c>
      <c r="B71" s="12" t="s">
        <v>560</v>
      </c>
      <c r="C71" s="13"/>
      <c r="D71" s="13"/>
      <c r="E71" s="13"/>
      <c r="F71" s="13"/>
      <c r="G71" s="14"/>
    </row>
    <row r="72" spans="1:7" ht="20.399999999999999" x14ac:dyDescent="0.35">
      <c r="A72" s="8" t="s">
        <v>8</v>
      </c>
      <c r="B72" s="12" t="s">
        <v>29</v>
      </c>
      <c r="C72" s="13"/>
      <c r="D72" s="13"/>
      <c r="E72" s="13"/>
      <c r="F72" s="13"/>
      <c r="G72" s="14"/>
    </row>
    <row r="73" spans="1:7" ht="20.399999999999999" x14ac:dyDescent="0.35">
      <c r="A73" s="8" t="s">
        <v>9</v>
      </c>
      <c r="B73" s="12" t="s">
        <v>130</v>
      </c>
      <c r="C73" s="13"/>
      <c r="D73" s="13"/>
      <c r="E73" s="13"/>
      <c r="F73" s="13"/>
      <c r="G73" s="14"/>
    </row>
    <row r="74" spans="1:7" ht="15" x14ac:dyDescent="0.3">
      <c r="A74" s="57" t="s">
        <v>10</v>
      </c>
      <c r="B74" s="57" t="s">
        <v>11</v>
      </c>
      <c r="C74" s="57" t="s">
        <v>12</v>
      </c>
      <c r="D74" s="57" t="s">
        <v>13</v>
      </c>
      <c r="E74" s="57" t="s">
        <v>14</v>
      </c>
      <c r="F74" s="57" t="s">
        <v>15</v>
      </c>
      <c r="G74" s="57" t="s">
        <v>16</v>
      </c>
    </row>
    <row r="75" spans="1:7" ht="15.6" x14ac:dyDescent="0.3">
      <c r="A75" s="15">
        <v>10</v>
      </c>
      <c r="B75" s="16" t="s">
        <v>30</v>
      </c>
      <c r="C75" s="16" t="s">
        <v>131</v>
      </c>
      <c r="D75" s="17"/>
      <c r="E75" s="78">
        <v>787.07</v>
      </c>
      <c r="F75" s="78">
        <f t="shared" ref="F75:F89" si="2">A75*E75</f>
        <v>7870.7000000000007</v>
      </c>
      <c r="G75" s="79"/>
    </row>
    <row r="76" spans="1:7" ht="15.6" x14ac:dyDescent="0.3">
      <c r="A76" s="21"/>
      <c r="B76" s="22"/>
      <c r="C76" s="22"/>
      <c r="D76" s="23"/>
      <c r="E76" s="80"/>
      <c r="F76" s="80">
        <f t="shared" si="2"/>
        <v>0</v>
      </c>
      <c r="G76" s="79"/>
    </row>
    <row r="77" spans="1:7" ht="15.6" x14ac:dyDescent="0.3">
      <c r="A77" s="21">
        <v>10</v>
      </c>
      <c r="B77" s="22" t="s">
        <v>30</v>
      </c>
      <c r="C77" s="22" t="s">
        <v>132</v>
      </c>
      <c r="D77" s="23"/>
      <c r="E77" s="80">
        <v>76</v>
      </c>
      <c r="F77" s="80">
        <f t="shared" si="2"/>
        <v>760</v>
      </c>
      <c r="G77" s="79"/>
    </row>
    <row r="78" spans="1:7" ht="15.6" x14ac:dyDescent="0.3">
      <c r="A78" s="21"/>
      <c r="B78" s="59"/>
      <c r="C78" s="59"/>
      <c r="D78" s="65"/>
      <c r="E78" s="80"/>
      <c r="F78" s="80">
        <f t="shared" si="2"/>
        <v>0</v>
      </c>
      <c r="G78" s="81"/>
    </row>
    <row r="79" spans="1:7" ht="15.6" x14ac:dyDescent="0.3">
      <c r="A79" s="21"/>
      <c r="B79" s="59"/>
      <c r="C79" s="59"/>
      <c r="D79" s="65"/>
      <c r="E79" s="80"/>
      <c r="F79" s="80">
        <f t="shared" si="2"/>
        <v>0</v>
      </c>
      <c r="G79" s="81"/>
    </row>
    <row r="80" spans="1:7" ht="15.6" x14ac:dyDescent="0.3">
      <c r="A80" s="21"/>
      <c r="B80" s="59"/>
      <c r="C80" s="59"/>
      <c r="D80" s="65"/>
      <c r="E80" s="80"/>
      <c r="F80" s="80">
        <f t="shared" si="2"/>
        <v>0</v>
      </c>
      <c r="G80" s="81"/>
    </row>
    <row r="81" spans="1:7" ht="15.6" x14ac:dyDescent="0.3">
      <c r="A81" s="21"/>
      <c r="B81" s="59"/>
      <c r="C81" s="59"/>
      <c r="D81" s="66"/>
      <c r="E81" s="80"/>
      <c r="F81" s="80">
        <f t="shared" si="2"/>
        <v>0</v>
      </c>
      <c r="G81" s="81"/>
    </row>
    <row r="82" spans="1:7" ht="15.6" x14ac:dyDescent="0.3">
      <c r="A82" s="27"/>
      <c r="B82" s="59"/>
      <c r="C82" s="59"/>
      <c r="D82" s="65"/>
      <c r="E82" s="80"/>
      <c r="F82" s="80">
        <f t="shared" si="2"/>
        <v>0</v>
      </c>
      <c r="G82" s="81"/>
    </row>
    <row r="83" spans="1:7" ht="15.6" x14ac:dyDescent="0.3">
      <c r="A83" s="27"/>
      <c r="B83" s="59"/>
      <c r="C83" s="59"/>
      <c r="D83" s="65"/>
      <c r="E83" s="80"/>
      <c r="F83" s="80">
        <f t="shared" si="2"/>
        <v>0</v>
      </c>
      <c r="G83" s="81"/>
    </row>
    <row r="84" spans="1:7" ht="15.6" x14ac:dyDescent="0.3">
      <c r="A84" s="27"/>
      <c r="B84" s="22"/>
      <c r="C84" s="22"/>
      <c r="D84" s="23"/>
      <c r="E84" s="80"/>
      <c r="F84" s="80">
        <f t="shared" si="2"/>
        <v>0</v>
      </c>
      <c r="G84" s="81"/>
    </row>
    <row r="85" spans="1:7" ht="15.6" x14ac:dyDescent="0.3">
      <c r="A85" s="27"/>
      <c r="B85" s="22"/>
      <c r="C85" s="22"/>
      <c r="D85" s="23"/>
      <c r="E85" s="80"/>
      <c r="F85" s="80">
        <f t="shared" si="2"/>
        <v>0</v>
      </c>
      <c r="G85" s="81"/>
    </row>
    <row r="86" spans="1:7" ht="15.6" x14ac:dyDescent="0.3">
      <c r="A86" s="27"/>
      <c r="B86" s="22"/>
      <c r="C86" s="22"/>
      <c r="D86" s="23"/>
      <c r="E86" s="80"/>
      <c r="F86" s="80">
        <f t="shared" si="2"/>
        <v>0</v>
      </c>
      <c r="G86" s="81"/>
    </row>
    <row r="87" spans="1:7" ht="15.6" x14ac:dyDescent="0.3">
      <c r="A87" s="27"/>
      <c r="B87" s="22"/>
      <c r="C87" s="22"/>
      <c r="D87" s="23"/>
      <c r="E87" s="80"/>
      <c r="F87" s="80">
        <f t="shared" si="2"/>
        <v>0</v>
      </c>
      <c r="G87" s="81"/>
    </row>
    <row r="88" spans="1:7" ht="15.6" x14ac:dyDescent="0.3">
      <c r="A88" s="27"/>
      <c r="B88" s="22"/>
      <c r="C88" s="22"/>
      <c r="D88" s="23"/>
      <c r="E88" s="80"/>
      <c r="F88" s="80">
        <f t="shared" si="2"/>
        <v>0</v>
      </c>
      <c r="G88" s="81"/>
    </row>
    <row r="89" spans="1:7" ht="15.6" x14ac:dyDescent="0.3">
      <c r="A89" s="28"/>
      <c r="B89" s="29"/>
      <c r="C89" s="29"/>
      <c r="D89" s="30"/>
      <c r="E89" s="82"/>
      <c r="F89" s="83">
        <f t="shared" si="2"/>
        <v>0</v>
      </c>
      <c r="G89" s="84"/>
    </row>
    <row r="90" spans="1:7" ht="17.399999999999999" x14ac:dyDescent="0.3">
      <c r="A90" s="34"/>
      <c r="B90" s="35"/>
      <c r="C90" s="36" t="s">
        <v>17</v>
      </c>
      <c r="D90" s="36"/>
      <c r="E90" s="85"/>
      <c r="F90" s="86">
        <f>SUM(F75:F88)</f>
        <v>8630.7000000000007</v>
      </c>
      <c r="G90" s="87"/>
    </row>
    <row r="91" spans="1:7" ht="17.399999999999999" x14ac:dyDescent="0.3">
      <c r="A91" s="40"/>
      <c r="B91" s="41"/>
      <c r="C91" s="42" t="s">
        <v>18</v>
      </c>
      <c r="D91" s="42"/>
      <c r="E91" s="88"/>
      <c r="F91" s="89">
        <f>+F90*0.16</f>
        <v>1380.912</v>
      </c>
      <c r="G91" s="90"/>
    </row>
    <row r="92" spans="1:7" ht="17.399999999999999" x14ac:dyDescent="0.3">
      <c r="A92" s="40"/>
      <c r="B92" s="41"/>
      <c r="C92" s="46" t="s">
        <v>19</v>
      </c>
      <c r="D92" s="46"/>
      <c r="E92" s="91"/>
      <c r="F92" s="92">
        <f>F90+F91</f>
        <v>10011.612000000001</v>
      </c>
      <c r="G92" s="93"/>
    </row>
    <row r="93" spans="1:7" ht="15.6" x14ac:dyDescent="0.3">
      <c r="A93" s="50" t="s">
        <v>20</v>
      </c>
      <c r="B93" s="51"/>
      <c r="C93" s="51" t="s">
        <v>21</v>
      </c>
      <c r="D93" s="51"/>
      <c r="E93" s="51" t="s">
        <v>22</v>
      </c>
      <c r="F93" s="51"/>
      <c r="G93" s="52"/>
    </row>
    <row r="94" spans="1:7" ht="15.6" x14ac:dyDescent="0.3">
      <c r="A94" s="63" t="s">
        <v>25</v>
      </c>
      <c r="B94" s="53"/>
      <c r="C94" s="53" t="s">
        <v>23</v>
      </c>
      <c r="D94" s="53"/>
      <c r="E94" s="53" t="s">
        <v>24</v>
      </c>
      <c r="F94" s="53"/>
      <c r="G94" s="54"/>
    </row>
    <row r="95" spans="1:7" x14ac:dyDescent="0.3">
      <c r="A95" s="55"/>
      <c r="B95" s="55"/>
      <c r="C95" s="55"/>
      <c r="D95" s="55"/>
      <c r="E95" s="55"/>
      <c r="F95" s="55"/>
      <c r="G95" s="55"/>
    </row>
    <row r="96" spans="1:7" ht="24.6" x14ac:dyDescent="0.4">
      <c r="A96" s="1"/>
      <c r="B96" s="355" t="s">
        <v>0</v>
      </c>
      <c r="C96" s="357"/>
      <c r="D96" s="364" t="s">
        <v>1</v>
      </c>
      <c r="E96" s="365"/>
      <c r="F96" s="365"/>
      <c r="G96" s="366"/>
    </row>
    <row r="97" spans="1:7" ht="21" x14ac:dyDescent="0.4">
      <c r="A97" s="2"/>
      <c r="B97" s="358"/>
      <c r="C97" s="360"/>
      <c r="D97" s="3" t="s">
        <v>2</v>
      </c>
      <c r="E97" s="368" t="s">
        <v>567</v>
      </c>
      <c r="F97" s="368"/>
      <c r="G97" s="4"/>
    </row>
    <row r="98" spans="1:7" ht="21" x14ac:dyDescent="0.4">
      <c r="A98" s="2"/>
      <c r="B98" s="358"/>
      <c r="C98" s="360"/>
      <c r="D98" s="3" t="s">
        <v>4</v>
      </c>
      <c r="E98" s="369" t="s">
        <v>555</v>
      </c>
      <c r="F98" s="368"/>
      <c r="G98" s="4"/>
    </row>
    <row r="99" spans="1:7" ht="30" x14ac:dyDescent="0.4">
      <c r="A99" s="5"/>
      <c r="B99" s="361"/>
      <c r="C99" s="363"/>
      <c r="D99" s="6" t="s">
        <v>5</v>
      </c>
      <c r="E99" s="370" t="s">
        <v>566</v>
      </c>
      <c r="F99" s="370"/>
      <c r="G99" s="7"/>
    </row>
    <row r="100" spans="1:7" ht="20.399999999999999" x14ac:dyDescent="0.35">
      <c r="A100" s="8" t="s">
        <v>6</v>
      </c>
      <c r="B100" s="9" t="s">
        <v>36</v>
      </c>
      <c r="C100" s="10"/>
      <c r="D100" s="10"/>
      <c r="E100" s="10"/>
      <c r="F100" s="10"/>
      <c r="G100" s="11"/>
    </row>
    <row r="101" spans="1:7" ht="20.399999999999999" x14ac:dyDescent="0.35">
      <c r="A101" s="8" t="s">
        <v>7</v>
      </c>
      <c r="B101" s="12" t="s">
        <v>532</v>
      </c>
      <c r="C101" s="13"/>
      <c r="D101" s="13"/>
      <c r="E101" s="13"/>
      <c r="F101" s="13"/>
      <c r="G101" s="14"/>
    </row>
    <row r="102" spans="1:7" ht="20.399999999999999" x14ac:dyDescent="0.35">
      <c r="A102" s="8" t="s">
        <v>8</v>
      </c>
      <c r="B102" s="12" t="s">
        <v>29</v>
      </c>
      <c r="C102" s="13"/>
      <c r="D102" s="13"/>
      <c r="E102" s="13"/>
      <c r="F102" s="13"/>
      <c r="G102" s="14"/>
    </row>
    <row r="103" spans="1:7" ht="20.399999999999999" x14ac:dyDescent="0.35">
      <c r="A103" s="8" t="s">
        <v>9</v>
      </c>
      <c r="B103" s="12" t="s">
        <v>38</v>
      </c>
      <c r="C103" s="13"/>
      <c r="D103" s="13"/>
      <c r="E103" s="13"/>
      <c r="F103" s="13"/>
      <c r="G103" s="14"/>
    </row>
    <row r="104" spans="1:7" ht="15" x14ac:dyDescent="0.3">
      <c r="A104" s="57" t="s">
        <v>10</v>
      </c>
      <c r="B104" s="57" t="s">
        <v>11</v>
      </c>
      <c r="C104" s="57" t="s">
        <v>12</v>
      </c>
      <c r="D104" s="57" t="s">
        <v>13</v>
      </c>
      <c r="E104" s="57" t="s">
        <v>14</v>
      </c>
      <c r="F104" s="57" t="s">
        <v>15</v>
      </c>
      <c r="G104" s="57" t="s">
        <v>16</v>
      </c>
    </row>
    <row r="105" spans="1:7" ht="15.6" x14ac:dyDescent="0.3">
      <c r="A105" s="15">
        <v>12</v>
      </c>
      <c r="B105" s="16" t="s">
        <v>30</v>
      </c>
      <c r="C105" s="16" t="s">
        <v>561</v>
      </c>
      <c r="D105" s="123" t="s">
        <v>40</v>
      </c>
      <c r="E105" s="18">
        <v>13.49</v>
      </c>
      <c r="F105" s="18">
        <f>A105*E105</f>
        <v>161.88</v>
      </c>
      <c r="G105" s="20"/>
    </row>
    <row r="106" spans="1:7" ht="15.6" x14ac:dyDescent="0.3">
      <c r="A106" s="21">
        <v>12</v>
      </c>
      <c r="B106" s="22" t="s">
        <v>30</v>
      </c>
      <c r="C106" s="22" t="s">
        <v>176</v>
      </c>
      <c r="D106" s="58" t="s">
        <v>40</v>
      </c>
      <c r="E106" s="24">
        <v>2.52</v>
      </c>
      <c r="F106" s="24">
        <f>A106*E106</f>
        <v>30.240000000000002</v>
      </c>
      <c r="G106" s="20"/>
    </row>
    <row r="107" spans="1:7" ht="15.6" x14ac:dyDescent="0.3">
      <c r="A107" s="21">
        <v>12</v>
      </c>
      <c r="B107" s="59" t="s">
        <v>30</v>
      </c>
      <c r="C107" s="59" t="s">
        <v>266</v>
      </c>
      <c r="D107" s="58" t="s">
        <v>40</v>
      </c>
      <c r="E107" s="24">
        <v>3.41</v>
      </c>
      <c r="F107" s="24">
        <f t="shared" ref="F107:F119" si="3">A107*E107</f>
        <v>40.92</v>
      </c>
      <c r="G107" s="26"/>
    </row>
    <row r="108" spans="1:7" ht="15.6" x14ac:dyDescent="0.3">
      <c r="A108" s="21">
        <v>10</v>
      </c>
      <c r="B108" s="59" t="s">
        <v>30</v>
      </c>
      <c r="C108" s="59" t="s">
        <v>562</v>
      </c>
      <c r="D108" s="58" t="s">
        <v>82</v>
      </c>
      <c r="E108" s="24">
        <v>26.82</v>
      </c>
      <c r="F108" s="24">
        <f t="shared" si="3"/>
        <v>268.2</v>
      </c>
      <c r="G108" s="26"/>
    </row>
    <row r="109" spans="1:7" ht="15.6" x14ac:dyDescent="0.3">
      <c r="A109" s="21">
        <v>10</v>
      </c>
      <c r="B109" s="59" t="s">
        <v>30</v>
      </c>
      <c r="C109" s="59" t="s">
        <v>563</v>
      </c>
      <c r="D109" s="24" t="s">
        <v>82</v>
      </c>
      <c r="E109" s="24">
        <v>20.91</v>
      </c>
      <c r="F109" s="24">
        <f t="shared" si="3"/>
        <v>209.1</v>
      </c>
      <c r="G109" s="26"/>
    </row>
    <row r="110" spans="1:7" ht="15.6" x14ac:dyDescent="0.3">
      <c r="A110" s="27">
        <v>10</v>
      </c>
      <c r="B110" s="59" t="s">
        <v>30</v>
      </c>
      <c r="C110" s="59" t="s">
        <v>564</v>
      </c>
      <c r="D110" s="58" t="s">
        <v>163</v>
      </c>
      <c r="E110" s="24">
        <v>11.21</v>
      </c>
      <c r="F110" s="24">
        <f t="shared" si="3"/>
        <v>112.10000000000001</v>
      </c>
      <c r="G110" s="26"/>
    </row>
    <row r="111" spans="1:7" ht="15.6" x14ac:dyDescent="0.3">
      <c r="A111" s="27">
        <v>10</v>
      </c>
      <c r="B111" s="59" t="s">
        <v>30</v>
      </c>
      <c r="C111" s="59" t="s">
        <v>565</v>
      </c>
      <c r="D111" s="58" t="s">
        <v>163</v>
      </c>
      <c r="E111" s="24">
        <v>55.91</v>
      </c>
      <c r="F111" s="24">
        <f t="shared" si="3"/>
        <v>559.09999999999991</v>
      </c>
      <c r="G111" s="26"/>
    </row>
    <row r="112" spans="1:7" ht="15.6" x14ac:dyDescent="0.3">
      <c r="A112" s="27">
        <v>15</v>
      </c>
      <c r="B112" s="22" t="s">
        <v>30</v>
      </c>
      <c r="C112" s="22" t="s">
        <v>359</v>
      </c>
      <c r="D112" s="58" t="s">
        <v>40</v>
      </c>
      <c r="E112" s="24">
        <v>4.88</v>
      </c>
      <c r="F112" s="24">
        <f t="shared" si="3"/>
        <v>73.2</v>
      </c>
      <c r="G112" s="26"/>
    </row>
    <row r="113" spans="1:7" ht="15.6" x14ac:dyDescent="0.3">
      <c r="A113" s="27">
        <v>10</v>
      </c>
      <c r="B113" s="22" t="s">
        <v>30</v>
      </c>
      <c r="C113" s="22" t="s">
        <v>568</v>
      </c>
      <c r="D113" s="58" t="s">
        <v>40</v>
      </c>
      <c r="E113" s="24">
        <v>4.5</v>
      </c>
      <c r="F113" s="24">
        <f t="shared" si="3"/>
        <v>45</v>
      </c>
      <c r="G113" s="26"/>
    </row>
    <row r="114" spans="1:7" ht="15.6" x14ac:dyDescent="0.3">
      <c r="A114" s="27">
        <v>10</v>
      </c>
      <c r="B114" s="22" t="s">
        <v>30</v>
      </c>
      <c r="C114" s="22" t="s">
        <v>526</v>
      </c>
      <c r="D114" s="58" t="s">
        <v>40</v>
      </c>
      <c r="E114" s="24">
        <v>11.44</v>
      </c>
      <c r="F114" s="24">
        <f t="shared" si="3"/>
        <v>114.39999999999999</v>
      </c>
      <c r="G114" s="26"/>
    </row>
    <row r="115" spans="1:7" ht="15.6" x14ac:dyDescent="0.3">
      <c r="A115" s="27"/>
      <c r="B115" s="22"/>
      <c r="C115" s="22"/>
      <c r="D115" s="58"/>
      <c r="E115" s="24"/>
      <c r="F115" s="24">
        <f t="shared" si="3"/>
        <v>0</v>
      </c>
      <c r="G115" s="26"/>
    </row>
    <row r="116" spans="1:7" ht="15.6" x14ac:dyDescent="0.3">
      <c r="A116" s="27"/>
      <c r="B116" s="22"/>
      <c r="C116" s="22"/>
      <c r="D116" s="58"/>
      <c r="E116" s="24"/>
      <c r="F116" s="24">
        <f t="shared" si="3"/>
        <v>0</v>
      </c>
      <c r="G116" s="26"/>
    </row>
    <row r="117" spans="1:7" ht="15.6" x14ac:dyDescent="0.3">
      <c r="A117" s="27"/>
      <c r="B117" s="22"/>
      <c r="C117" s="22"/>
      <c r="D117" s="58"/>
      <c r="E117" s="24"/>
      <c r="F117" s="24">
        <f t="shared" si="3"/>
        <v>0</v>
      </c>
      <c r="G117" s="26"/>
    </row>
    <row r="118" spans="1:7" ht="15.6" x14ac:dyDescent="0.3">
      <c r="A118" s="27"/>
      <c r="B118" s="22"/>
      <c r="C118" s="22"/>
      <c r="D118" s="58"/>
      <c r="E118" s="24"/>
      <c r="F118" s="24">
        <f t="shared" si="3"/>
        <v>0</v>
      </c>
      <c r="G118" s="26"/>
    </row>
    <row r="119" spans="1:7" ht="15.6" x14ac:dyDescent="0.3">
      <c r="A119" s="27"/>
      <c r="B119" s="22"/>
      <c r="C119" s="22"/>
      <c r="D119" s="58"/>
      <c r="E119" s="24"/>
      <c r="F119" s="24">
        <f t="shared" si="3"/>
        <v>0</v>
      </c>
      <c r="G119" s="26"/>
    </row>
    <row r="120" spans="1:7" ht="15.6" x14ac:dyDescent="0.3">
      <c r="A120" s="152"/>
      <c r="B120" s="29"/>
      <c r="C120" s="29"/>
      <c r="D120" s="29"/>
      <c r="E120" s="31"/>
      <c r="F120" s="32"/>
      <c r="G120" s="33"/>
    </row>
    <row r="121" spans="1:7" ht="17.399999999999999" x14ac:dyDescent="0.3">
      <c r="A121" s="27"/>
      <c r="B121" s="35"/>
      <c r="C121" s="36" t="s">
        <v>17</v>
      </c>
      <c r="D121" s="153"/>
      <c r="E121" s="37"/>
      <c r="F121" s="149">
        <f>SUM(F105:F119)</f>
        <v>1614.14</v>
      </c>
      <c r="G121" s="39"/>
    </row>
    <row r="122" spans="1:7" ht="17.399999999999999" x14ac:dyDescent="0.3">
      <c r="A122" s="40"/>
      <c r="B122" s="41"/>
      <c r="C122" s="42" t="s">
        <v>18</v>
      </c>
      <c r="D122" s="42"/>
      <c r="E122" s="43"/>
      <c r="F122" s="150">
        <f>F121*0.16</f>
        <v>258.26240000000001</v>
      </c>
      <c r="G122" s="45"/>
    </row>
    <row r="123" spans="1:7" ht="17.399999999999999" x14ac:dyDescent="0.3">
      <c r="A123" s="40"/>
      <c r="B123" s="41"/>
      <c r="C123" s="46" t="s">
        <v>19</v>
      </c>
      <c r="D123" s="46"/>
      <c r="E123" s="47"/>
      <c r="F123" s="151">
        <f>F121+F122</f>
        <v>1872.4024000000002</v>
      </c>
      <c r="G123" s="49"/>
    </row>
    <row r="124" spans="1:7" ht="15.6" x14ac:dyDescent="0.3">
      <c r="A124" s="50" t="s">
        <v>20</v>
      </c>
      <c r="B124" s="51"/>
      <c r="C124" s="51" t="s">
        <v>21</v>
      </c>
      <c r="D124" s="51"/>
      <c r="E124" s="51" t="s">
        <v>22</v>
      </c>
      <c r="F124" s="51"/>
      <c r="G124" s="52"/>
    </row>
    <row r="125" spans="1:7" ht="15.6" x14ac:dyDescent="0.3">
      <c r="A125" s="63" t="s">
        <v>25</v>
      </c>
      <c r="B125" s="53"/>
      <c r="C125" s="53" t="s">
        <v>23</v>
      </c>
      <c r="D125" s="53"/>
      <c r="E125" s="53" t="s">
        <v>24</v>
      </c>
      <c r="F125" s="53"/>
      <c r="G125" s="54"/>
    </row>
    <row r="126" spans="1:7" x14ac:dyDescent="0.3">
      <c r="B126" s="55"/>
      <c r="C126" s="55"/>
      <c r="E126" s="55"/>
      <c r="F126" s="55"/>
      <c r="G126" s="55"/>
    </row>
    <row r="128" spans="1:7" ht="21" x14ac:dyDescent="0.4">
      <c r="A128" s="1"/>
      <c r="B128" s="382" t="s">
        <v>0</v>
      </c>
      <c r="C128" s="383"/>
      <c r="D128" s="388" t="s">
        <v>1</v>
      </c>
      <c r="E128" s="389"/>
      <c r="F128" s="389"/>
      <c r="G128" s="390"/>
    </row>
    <row r="129" spans="1:7" ht="21" x14ac:dyDescent="0.4">
      <c r="A129" s="2"/>
      <c r="B129" s="384"/>
      <c r="C129" s="385"/>
      <c r="D129" s="391" t="s">
        <v>2</v>
      </c>
      <c r="E129" s="392"/>
      <c r="F129" s="367" t="s">
        <v>569</v>
      </c>
      <c r="G129" s="393"/>
    </row>
    <row r="130" spans="1:7" ht="21" x14ac:dyDescent="0.4">
      <c r="A130" s="2"/>
      <c r="B130" s="384"/>
      <c r="C130" s="385"/>
      <c r="D130" s="391" t="s">
        <v>419</v>
      </c>
      <c r="E130" s="392"/>
      <c r="F130" s="367" t="s">
        <v>555</v>
      </c>
      <c r="G130" s="393"/>
    </row>
    <row r="131" spans="1:7" ht="21" x14ac:dyDescent="0.4">
      <c r="A131" s="5"/>
      <c r="B131" s="386"/>
      <c r="C131" s="387"/>
      <c r="D131" s="394" t="s">
        <v>5</v>
      </c>
      <c r="E131" s="395"/>
      <c r="F131" s="396" t="s">
        <v>571</v>
      </c>
      <c r="G131" s="397"/>
    </row>
    <row r="132" spans="1:7" ht="20.399999999999999" x14ac:dyDescent="0.35">
      <c r="A132" s="8" t="s">
        <v>6</v>
      </c>
      <c r="B132" s="9" t="s">
        <v>27</v>
      </c>
      <c r="C132" s="10"/>
      <c r="D132" s="10"/>
      <c r="E132" s="374" t="s">
        <v>495</v>
      </c>
      <c r="F132" s="374"/>
      <c r="G132" s="375"/>
    </row>
    <row r="133" spans="1:7" ht="20.399999999999999" x14ac:dyDescent="0.35">
      <c r="A133" s="8" t="s">
        <v>7</v>
      </c>
      <c r="B133" s="376"/>
      <c r="C133" s="377"/>
      <c r="D133" s="377"/>
      <c r="E133" s="377"/>
      <c r="F133" s="377"/>
      <c r="G133" s="378"/>
    </row>
    <row r="134" spans="1:7" ht="20.399999999999999" x14ac:dyDescent="0.35">
      <c r="A134" s="8" t="s">
        <v>8</v>
      </c>
      <c r="B134" s="427" t="s">
        <v>29</v>
      </c>
      <c r="C134" s="377"/>
      <c r="D134" s="377"/>
      <c r="E134" s="377"/>
      <c r="F134" s="377"/>
      <c r="G134" s="378"/>
    </row>
    <row r="135" spans="1:7" ht="20.399999999999999" x14ac:dyDescent="0.35">
      <c r="A135" s="8" t="s">
        <v>9</v>
      </c>
      <c r="B135" s="376" t="s">
        <v>83</v>
      </c>
      <c r="C135" s="377"/>
      <c r="D135" s="377"/>
      <c r="E135" s="377"/>
      <c r="F135" s="377"/>
      <c r="G135" s="378"/>
    </row>
    <row r="136" spans="1:7" x14ac:dyDescent="0.3">
      <c r="A136" s="163" t="s">
        <v>10</v>
      </c>
      <c r="B136" s="163" t="s">
        <v>11</v>
      </c>
      <c r="C136" s="163" t="s">
        <v>12</v>
      </c>
      <c r="D136" s="206" t="s">
        <v>13</v>
      </c>
      <c r="E136" s="163" t="s">
        <v>14</v>
      </c>
      <c r="F136" s="163" t="s">
        <v>15</v>
      </c>
      <c r="G136" s="163" t="s">
        <v>16</v>
      </c>
    </row>
    <row r="137" spans="1:7" ht="15.6" x14ac:dyDescent="0.3">
      <c r="A137" s="147"/>
      <c r="B137" s="60"/>
      <c r="C137" s="60"/>
      <c r="D137" s="123"/>
      <c r="E137" s="78"/>
      <c r="F137" s="165">
        <f>+A137*E137</f>
        <v>0</v>
      </c>
      <c r="G137" s="114"/>
    </row>
    <row r="138" spans="1:7" ht="27.6" x14ac:dyDescent="0.3">
      <c r="A138" s="20">
        <v>1</v>
      </c>
      <c r="B138" s="20" t="s">
        <v>30</v>
      </c>
      <c r="C138" s="166" t="s">
        <v>570</v>
      </c>
      <c r="D138" s="61"/>
      <c r="E138" s="167">
        <v>684.52</v>
      </c>
      <c r="F138" s="167">
        <f t="shared" ref="F138:F146" si="4">A138*E138</f>
        <v>684.52</v>
      </c>
      <c r="G138" s="26"/>
    </row>
    <row r="139" spans="1:7" ht="15.6" x14ac:dyDescent="0.3">
      <c r="A139" s="20"/>
      <c r="B139" s="20"/>
      <c r="C139" s="20"/>
      <c r="D139" s="61"/>
      <c r="E139" s="167"/>
      <c r="F139" s="167">
        <f t="shared" si="4"/>
        <v>0</v>
      </c>
      <c r="G139" s="26"/>
    </row>
    <row r="140" spans="1:7" x14ac:dyDescent="0.3">
      <c r="A140" s="20"/>
      <c r="B140" s="20"/>
      <c r="C140" s="20"/>
      <c r="D140" s="20"/>
      <c r="E140" s="167"/>
      <c r="F140" s="167">
        <f t="shared" si="4"/>
        <v>0</v>
      </c>
      <c r="G140" s="26"/>
    </row>
    <row r="141" spans="1:7" x14ac:dyDescent="0.3">
      <c r="A141" s="20"/>
      <c r="B141" s="20"/>
      <c r="C141" s="20"/>
      <c r="D141" s="26"/>
      <c r="E141" s="167"/>
      <c r="F141" s="167">
        <f t="shared" si="4"/>
        <v>0</v>
      </c>
      <c r="G141" s="26"/>
    </row>
    <row r="142" spans="1:7" x14ac:dyDescent="0.3">
      <c r="A142" s="20"/>
      <c r="B142" s="20"/>
      <c r="C142" s="20"/>
      <c r="D142" s="26"/>
      <c r="E142" s="167"/>
      <c r="F142" s="167">
        <f t="shared" si="4"/>
        <v>0</v>
      </c>
      <c r="G142" s="26"/>
    </row>
    <row r="143" spans="1:7" x14ac:dyDescent="0.3">
      <c r="A143" s="20"/>
      <c r="B143" s="20"/>
      <c r="C143" s="20"/>
      <c r="D143" s="26"/>
      <c r="E143" s="167"/>
      <c r="F143" s="167">
        <f t="shared" si="4"/>
        <v>0</v>
      </c>
      <c r="G143" s="26"/>
    </row>
    <row r="144" spans="1:7" x14ac:dyDescent="0.3">
      <c r="A144" s="20"/>
      <c r="B144" s="20"/>
      <c r="C144" s="142"/>
      <c r="D144" s="26"/>
      <c r="E144" s="167"/>
      <c r="F144" s="167">
        <f t="shared" si="4"/>
        <v>0</v>
      </c>
      <c r="G144" s="26"/>
    </row>
    <row r="145" spans="1:7" x14ac:dyDescent="0.3">
      <c r="A145" s="20"/>
      <c r="B145" s="20"/>
      <c r="C145" s="20"/>
      <c r="D145" s="26"/>
      <c r="E145" s="167"/>
      <c r="F145" s="167">
        <f t="shared" si="4"/>
        <v>0</v>
      </c>
      <c r="G145" s="26"/>
    </row>
    <row r="146" spans="1:7" x14ac:dyDescent="0.3">
      <c r="A146" s="207"/>
      <c r="B146" s="207"/>
      <c r="C146" s="207"/>
      <c r="D146" s="33"/>
      <c r="E146" s="173"/>
      <c r="F146" s="173">
        <f t="shared" si="4"/>
        <v>0</v>
      </c>
      <c r="G146" s="33"/>
    </row>
    <row r="147" spans="1:7" ht="15.6" x14ac:dyDescent="0.3">
      <c r="A147" s="174"/>
      <c r="B147" s="175"/>
      <c r="C147" s="208" t="s">
        <v>17</v>
      </c>
      <c r="D147" s="35"/>
      <c r="E147" s="209"/>
      <c r="F147" s="209">
        <f>SUM(F137:F145)</f>
        <v>684.52</v>
      </c>
      <c r="G147" s="178"/>
    </row>
    <row r="148" spans="1:7" ht="15.6" x14ac:dyDescent="0.3">
      <c r="A148" s="179"/>
      <c r="B148" s="55"/>
      <c r="C148" s="210" t="s">
        <v>18</v>
      </c>
      <c r="D148" s="41"/>
      <c r="E148" s="211"/>
      <c r="F148" s="211">
        <f>F147*0.16</f>
        <v>109.5232</v>
      </c>
      <c r="G148" s="182"/>
    </row>
    <row r="149" spans="1:7" ht="15.6" x14ac:dyDescent="0.3">
      <c r="A149" s="179"/>
      <c r="B149" s="55"/>
      <c r="C149" s="212" t="s">
        <v>19</v>
      </c>
      <c r="D149" s="213"/>
      <c r="E149" s="214"/>
      <c r="F149" s="214">
        <f>F147+F148</f>
        <v>794.04319999999996</v>
      </c>
      <c r="G149" s="187"/>
    </row>
    <row r="150" spans="1:7" x14ac:dyDescent="0.3">
      <c r="A150" s="379" t="s">
        <v>20</v>
      </c>
      <c r="B150" s="380"/>
      <c r="C150" s="190" t="s">
        <v>21</v>
      </c>
      <c r="D150" s="190"/>
      <c r="E150" s="380" t="s">
        <v>22</v>
      </c>
      <c r="F150" s="380"/>
      <c r="G150" s="381"/>
    </row>
    <row r="151" spans="1:7" x14ac:dyDescent="0.3">
      <c r="A151" s="371" t="s">
        <v>25</v>
      </c>
      <c r="B151" s="372"/>
      <c r="C151" s="193" t="s">
        <v>23</v>
      </c>
      <c r="D151" s="193"/>
      <c r="E151" s="372" t="s">
        <v>24</v>
      </c>
      <c r="F151" s="372"/>
      <c r="G151" s="373"/>
    </row>
    <row r="152" spans="1:7" x14ac:dyDescent="0.3">
      <c r="A152" s="55"/>
      <c r="B152" s="55"/>
      <c r="C152" s="55"/>
      <c r="D152" s="55"/>
      <c r="E152" s="55"/>
      <c r="F152" s="55"/>
      <c r="G152" s="55"/>
    </row>
    <row r="154" spans="1:7" ht="24.6" x14ac:dyDescent="0.3">
      <c r="A154" s="355" t="s">
        <v>0</v>
      </c>
      <c r="B154" s="356"/>
      <c r="C154" s="357"/>
      <c r="D154" s="364" t="s">
        <v>1</v>
      </c>
      <c r="E154" s="365"/>
      <c r="F154" s="365"/>
      <c r="G154" s="366"/>
    </row>
    <row r="155" spans="1:7" ht="21" x14ac:dyDescent="0.4">
      <c r="A155" s="358"/>
      <c r="B155" s="359"/>
      <c r="C155" s="360"/>
      <c r="D155" s="3" t="s">
        <v>2</v>
      </c>
      <c r="E155" s="367" t="s">
        <v>572</v>
      </c>
      <c r="F155" s="368"/>
      <c r="G155" s="4"/>
    </row>
    <row r="156" spans="1:7" ht="21" x14ac:dyDescent="0.4">
      <c r="A156" s="358"/>
      <c r="B156" s="359"/>
      <c r="C156" s="360"/>
      <c r="D156" s="3" t="s">
        <v>4</v>
      </c>
      <c r="E156" s="369" t="s">
        <v>555</v>
      </c>
      <c r="F156" s="368"/>
      <c r="G156" s="4"/>
    </row>
    <row r="157" spans="1:7" ht="30" x14ac:dyDescent="0.3">
      <c r="A157" s="361"/>
      <c r="B157" s="362"/>
      <c r="C157" s="363"/>
      <c r="D157" s="6" t="s">
        <v>5</v>
      </c>
      <c r="E157" s="370" t="s">
        <v>573</v>
      </c>
      <c r="F157" s="370"/>
      <c r="G157" s="7"/>
    </row>
    <row r="158" spans="1:7" ht="20.399999999999999" x14ac:dyDescent="0.35">
      <c r="A158" s="8" t="s">
        <v>6</v>
      </c>
      <c r="B158" s="9" t="s">
        <v>27</v>
      </c>
      <c r="C158" s="10"/>
      <c r="D158" s="10"/>
      <c r="E158" s="346"/>
      <c r="F158" s="347"/>
      <c r="G158" s="348"/>
    </row>
    <row r="159" spans="1:7" ht="20.399999999999999" x14ac:dyDescent="0.35">
      <c r="A159" s="8" t="s">
        <v>7</v>
      </c>
      <c r="B159" s="12"/>
      <c r="C159" s="13"/>
      <c r="D159" s="13"/>
      <c r="E159" s="349"/>
      <c r="F159" s="350"/>
      <c r="G159" s="351"/>
    </row>
    <row r="160" spans="1:7" ht="20.399999999999999" x14ac:dyDescent="0.35">
      <c r="A160" s="8" t="s">
        <v>8</v>
      </c>
      <c r="B160" s="12" t="s">
        <v>29</v>
      </c>
      <c r="C160" s="13"/>
      <c r="D160" s="13"/>
      <c r="E160" s="352"/>
      <c r="F160" s="353"/>
      <c r="G160" s="354"/>
    </row>
    <row r="161" spans="1:7" ht="20.399999999999999" x14ac:dyDescent="0.35">
      <c r="A161" s="8" t="s">
        <v>9</v>
      </c>
      <c r="B161" s="12" t="s">
        <v>91</v>
      </c>
      <c r="C161" s="13"/>
      <c r="D161" s="13"/>
      <c r="E161" s="13"/>
      <c r="F161" s="13"/>
      <c r="G161" s="14"/>
    </row>
    <row r="162" spans="1:7" ht="15" x14ac:dyDescent="0.3">
      <c r="A162" s="57" t="s">
        <v>10</v>
      </c>
      <c r="B162" s="57" t="s">
        <v>11</v>
      </c>
      <c r="C162" s="57" t="s">
        <v>12</v>
      </c>
      <c r="D162" s="57" t="s">
        <v>13</v>
      </c>
      <c r="E162" s="57" t="s">
        <v>14</v>
      </c>
      <c r="F162" s="57" t="s">
        <v>15</v>
      </c>
      <c r="G162" s="57" t="s">
        <v>16</v>
      </c>
    </row>
    <row r="163" spans="1:7" ht="15.6" x14ac:dyDescent="0.3">
      <c r="A163" s="15">
        <v>120</v>
      </c>
      <c r="B163" s="16" t="s">
        <v>222</v>
      </c>
      <c r="C163" s="16" t="s">
        <v>481</v>
      </c>
      <c r="D163" s="123"/>
      <c r="E163" s="18">
        <v>100</v>
      </c>
      <c r="F163" s="18">
        <f>A163*E163</f>
        <v>12000</v>
      </c>
      <c r="G163" s="20"/>
    </row>
    <row r="164" spans="1:7" ht="15.6" x14ac:dyDescent="0.3">
      <c r="A164" s="21"/>
      <c r="B164" s="22"/>
      <c r="C164" s="22"/>
      <c r="D164" s="58"/>
      <c r="E164" s="24"/>
      <c r="F164" s="24">
        <f t="shared" ref="F164:F177" si="5">A164*E164</f>
        <v>0</v>
      </c>
      <c r="G164" s="20"/>
    </row>
    <row r="165" spans="1:7" ht="15.6" x14ac:dyDescent="0.3">
      <c r="A165" s="21"/>
      <c r="B165" s="22"/>
      <c r="C165" s="22"/>
      <c r="D165" s="58"/>
      <c r="E165" s="24"/>
      <c r="F165" s="24">
        <f t="shared" si="5"/>
        <v>0</v>
      </c>
      <c r="G165" s="20"/>
    </row>
    <row r="166" spans="1:7" ht="15.6" x14ac:dyDescent="0.3">
      <c r="A166" s="21"/>
      <c r="B166" s="59"/>
      <c r="C166" s="59"/>
      <c r="D166" s="58"/>
      <c r="E166" s="24"/>
      <c r="F166" s="24">
        <f t="shared" si="5"/>
        <v>0</v>
      </c>
      <c r="G166" s="26"/>
    </row>
    <row r="167" spans="1:7" ht="15.6" x14ac:dyDescent="0.3">
      <c r="A167" s="21"/>
      <c r="B167" s="59"/>
      <c r="C167" s="59"/>
      <c r="D167" s="58"/>
      <c r="E167" s="24"/>
      <c r="F167" s="24">
        <f t="shared" si="5"/>
        <v>0</v>
      </c>
      <c r="G167" s="26"/>
    </row>
    <row r="168" spans="1:7" ht="15.6" x14ac:dyDescent="0.3">
      <c r="A168" s="21"/>
      <c r="B168" s="59"/>
      <c r="C168" s="59"/>
      <c r="D168" s="58"/>
      <c r="E168" s="24"/>
      <c r="F168" s="24">
        <f t="shared" si="5"/>
        <v>0</v>
      </c>
      <c r="G168" s="26"/>
    </row>
    <row r="169" spans="1:7" ht="15.6" x14ac:dyDescent="0.3">
      <c r="A169" s="21"/>
      <c r="B169" s="59"/>
      <c r="C169" s="59"/>
      <c r="D169" s="58"/>
      <c r="E169" s="24"/>
      <c r="F169" s="24">
        <f t="shared" si="5"/>
        <v>0</v>
      </c>
      <c r="G169" s="26"/>
    </row>
    <row r="170" spans="1:7" ht="15.6" x14ac:dyDescent="0.3">
      <c r="A170" s="27"/>
      <c r="B170" s="59"/>
      <c r="C170" s="59"/>
      <c r="D170" s="58"/>
      <c r="E170" s="24"/>
      <c r="F170" s="24">
        <f t="shared" si="5"/>
        <v>0</v>
      </c>
      <c r="G170" s="26"/>
    </row>
    <row r="171" spans="1:7" ht="15.6" x14ac:dyDescent="0.3">
      <c r="A171" s="27"/>
      <c r="B171" s="59"/>
      <c r="C171" s="59"/>
      <c r="D171" s="65"/>
      <c r="E171" s="24"/>
      <c r="F171" s="24">
        <f t="shared" si="5"/>
        <v>0</v>
      </c>
      <c r="G171" s="26"/>
    </row>
    <row r="172" spans="1:7" ht="15.6" x14ac:dyDescent="0.3">
      <c r="A172" s="27"/>
      <c r="B172" s="22"/>
      <c r="C172" s="22"/>
      <c r="D172" s="23"/>
      <c r="E172" s="24"/>
      <c r="F172" s="24">
        <f t="shared" si="5"/>
        <v>0</v>
      </c>
      <c r="G172" s="26"/>
    </row>
    <row r="173" spans="1:7" ht="15.6" x14ac:dyDescent="0.3">
      <c r="A173" s="27"/>
      <c r="B173" s="22"/>
      <c r="C173" s="22"/>
      <c r="D173" s="23"/>
      <c r="E173" s="24"/>
      <c r="F173" s="24">
        <f t="shared" si="5"/>
        <v>0</v>
      </c>
      <c r="G173" s="26"/>
    </row>
    <row r="174" spans="1:7" ht="15.6" x14ac:dyDescent="0.3">
      <c r="A174" s="27"/>
      <c r="B174" s="22"/>
      <c r="C174" s="22"/>
      <c r="D174" s="23"/>
      <c r="E174" s="24"/>
      <c r="F174" s="24">
        <f t="shared" si="5"/>
        <v>0</v>
      </c>
      <c r="G174" s="26"/>
    </row>
    <row r="175" spans="1:7" ht="15.6" x14ac:dyDescent="0.3">
      <c r="A175" s="27"/>
      <c r="B175" s="22"/>
      <c r="C175" s="22"/>
      <c r="D175" s="23"/>
      <c r="E175" s="24"/>
      <c r="F175" s="24">
        <f t="shared" si="5"/>
        <v>0</v>
      </c>
      <c r="G175" s="26"/>
    </row>
    <row r="176" spans="1:7" ht="15.6" x14ac:dyDescent="0.3">
      <c r="A176" s="27"/>
      <c r="B176" s="22"/>
      <c r="C176" s="22"/>
      <c r="D176" s="23"/>
      <c r="E176" s="24"/>
      <c r="F176" s="24">
        <f t="shared" si="5"/>
        <v>0</v>
      </c>
      <c r="G176" s="26"/>
    </row>
    <row r="177" spans="1:7" ht="15.6" x14ac:dyDescent="0.3">
      <c r="A177" s="28"/>
      <c r="B177" s="29"/>
      <c r="C177" s="29"/>
      <c r="D177" s="30"/>
      <c r="E177" s="31"/>
      <c r="F177" s="31">
        <f t="shared" si="5"/>
        <v>0</v>
      </c>
      <c r="G177" s="33"/>
    </row>
    <row r="178" spans="1:7" ht="17.399999999999999" x14ac:dyDescent="0.3">
      <c r="A178" s="34"/>
      <c r="B178" s="35"/>
      <c r="C178" s="36" t="s">
        <v>17</v>
      </c>
      <c r="D178" s="36"/>
      <c r="E178" s="37"/>
      <c r="F178" s="38">
        <f>SUM(F163:F176)</f>
        <v>12000</v>
      </c>
      <c r="G178" s="39"/>
    </row>
    <row r="179" spans="1:7" ht="17.399999999999999" x14ac:dyDescent="0.3">
      <c r="A179" s="40"/>
      <c r="B179" s="41"/>
      <c r="C179" s="42" t="s">
        <v>18</v>
      </c>
      <c r="D179" s="42"/>
      <c r="E179" s="43"/>
      <c r="F179" s="44">
        <f>F178*0.16</f>
        <v>1920</v>
      </c>
      <c r="G179" s="45"/>
    </row>
    <row r="180" spans="1:7" ht="17.399999999999999" x14ac:dyDescent="0.3">
      <c r="A180" s="40"/>
      <c r="B180" s="41"/>
      <c r="C180" s="46" t="s">
        <v>19</v>
      </c>
      <c r="D180" s="46"/>
      <c r="E180" s="47"/>
      <c r="F180" s="48">
        <f>F178+F179</f>
        <v>13920</v>
      </c>
      <c r="G180" s="49"/>
    </row>
    <row r="181" spans="1:7" ht="15.6" x14ac:dyDescent="0.3">
      <c r="A181" s="50" t="s">
        <v>20</v>
      </c>
      <c r="B181" s="51"/>
      <c r="C181" s="51" t="s">
        <v>21</v>
      </c>
      <c r="D181" s="51"/>
      <c r="E181" s="51" t="s">
        <v>22</v>
      </c>
      <c r="F181" s="51"/>
      <c r="G181" s="52"/>
    </row>
    <row r="182" spans="1:7" ht="15.6" x14ac:dyDescent="0.3">
      <c r="A182" s="63" t="s">
        <v>25</v>
      </c>
      <c r="B182" s="53"/>
      <c r="C182" s="53" t="s">
        <v>23</v>
      </c>
      <c r="D182" s="53"/>
      <c r="E182" s="53" t="s">
        <v>24</v>
      </c>
      <c r="F182" s="53"/>
      <c r="G182" s="54"/>
    </row>
    <row r="184" spans="1:7" ht="24.6" x14ac:dyDescent="0.4">
      <c r="A184" s="1"/>
      <c r="B184" s="355" t="s">
        <v>0</v>
      </c>
      <c r="C184" s="357"/>
      <c r="D184" s="364" t="s">
        <v>1</v>
      </c>
      <c r="E184" s="365"/>
      <c r="F184" s="365"/>
      <c r="G184" s="366"/>
    </row>
    <row r="185" spans="1:7" ht="21" x14ac:dyDescent="0.4">
      <c r="A185" s="2"/>
      <c r="B185" s="358"/>
      <c r="C185" s="360"/>
      <c r="D185" s="3" t="s">
        <v>2</v>
      </c>
      <c r="E185" s="368" t="s">
        <v>574</v>
      </c>
      <c r="F185" s="368"/>
      <c r="G185" s="4"/>
    </row>
    <row r="186" spans="1:7" ht="21" x14ac:dyDescent="0.4">
      <c r="A186" s="2"/>
      <c r="B186" s="358"/>
      <c r="C186" s="360"/>
      <c r="D186" s="3" t="s">
        <v>4</v>
      </c>
      <c r="E186" s="369" t="s">
        <v>555</v>
      </c>
      <c r="F186" s="368"/>
      <c r="G186" s="4"/>
    </row>
    <row r="187" spans="1:7" ht="30" x14ac:dyDescent="0.4">
      <c r="A187" s="5"/>
      <c r="B187" s="361"/>
      <c r="C187" s="363"/>
      <c r="D187" s="6" t="s">
        <v>5</v>
      </c>
      <c r="E187" s="370" t="s">
        <v>578</v>
      </c>
      <c r="F187" s="370"/>
      <c r="G187" s="7"/>
    </row>
    <row r="188" spans="1:7" ht="20.399999999999999" x14ac:dyDescent="0.35">
      <c r="A188" s="8" t="s">
        <v>6</v>
      </c>
      <c r="B188" s="9" t="s">
        <v>36</v>
      </c>
      <c r="C188" s="10"/>
      <c r="D188" s="10"/>
      <c r="E188" s="10"/>
      <c r="F188" s="10"/>
      <c r="G188" s="11"/>
    </row>
    <row r="189" spans="1:7" ht="20.399999999999999" x14ac:dyDescent="0.35">
      <c r="A189" s="8" t="s">
        <v>7</v>
      </c>
      <c r="B189" s="12" t="s">
        <v>577</v>
      </c>
      <c r="C189" s="13"/>
      <c r="D189" s="13"/>
      <c r="E189" s="13"/>
      <c r="F189" s="13"/>
      <c r="G189" s="14"/>
    </row>
    <row r="190" spans="1:7" ht="20.399999999999999" x14ac:dyDescent="0.35">
      <c r="A190" s="8" t="s">
        <v>8</v>
      </c>
      <c r="B190" s="12" t="s">
        <v>125</v>
      </c>
      <c r="C190" s="13"/>
      <c r="D190" s="13"/>
      <c r="E190" s="13"/>
      <c r="F190" s="13"/>
      <c r="G190" s="14"/>
    </row>
    <row r="191" spans="1:7" ht="20.399999999999999" x14ac:dyDescent="0.35">
      <c r="A191" s="8" t="s">
        <v>9</v>
      </c>
      <c r="B191" s="12" t="s">
        <v>38</v>
      </c>
      <c r="C191" s="13"/>
      <c r="D191" s="13"/>
      <c r="E191" s="13"/>
      <c r="F191" s="13"/>
      <c r="G191" s="14"/>
    </row>
    <row r="192" spans="1:7" ht="15" x14ac:dyDescent="0.3">
      <c r="A192" s="57"/>
      <c r="B192" s="57" t="s">
        <v>11</v>
      </c>
      <c r="C192" s="57" t="s">
        <v>12</v>
      </c>
      <c r="D192" s="57" t="s">
        <v>13</v>
      </c>
      <c r="E192" s="57" t="s">
        <v>14</v>
      </c>
      <c r="F192" s="57" t="s">
        <v>15</v>
      </c>
      <c r="G192" s="57" t="s">
        <v>16</v>
      </c>
    </row>
    <row r="193" spans="1:7" ht="15.6" x14ac:dyDescent="0.3">
      <c r="A193" s="15">
        <v>70</v>
      </c>
      <c r="B193" s="16" t="s">
        <v>30</v>
      </c>
      <c r="C193" s="16" t="s">
        <v>67</v>
      </c>
      <c r="D193" s="17" t="s">
        <v>82</v>
      </c>
      <c r="E193" s="18">
        <v>2.11</v>
      </c>
      <c r="F193" s="18">
        <f t="shared" ref="F193:F211" si="6">A193*E193</f>
        <v>147.69999999999999</v>
      </c>
      <c r="G193" s="20"/>
    </row>
    <row r="194" spans="1:7" ht="15.6" x14ac:dyDescent="0.3">
      <c r="A194" s="21">
        <v>100</v>
      </c>
      <c r="B194" s="22" t="s">
        <v>30</v>
      </c>
      <c r="C194" s="22" t="s">
        <v>71</v>
      </c>
      <c r="D194" s="23" t="s">
        <v>82</v>
      </c>
      <c r="E194" s="24">
        <v>17.63</v>
      </c>
      <c r="F194" s="24">
        <f t="shared" si="6"/>
        <v>1763</v>
      </c>
      <c r="G194" s="20"/>
    </row>
    <row r="195" spans="1:7" ht="15.6" x14ac:dyDescent="0.3">
      <c r="A195" s="21">
        <v>80</v>
      </c>
      <c r="B195" s="22" t="s">
        <v>30</v>
      </c>
      <c r="C195" s="22" t="s">
        <v>307</v>
      </c>
      <c r="D195" s="23" t="s">
        <v>82</v>
      </c>
      <c r="E195" s="24">
        <v>16.48</v>
      </c>
      <c r="F195" s="24">
        <f t="shared" si="6"/>
        <v>1318.4</v>
      </c>
      <c r="G195" s="20"/>
    </row>
    <row r="196" spans="1:7" ht="15.6" x14ac:dyDescent="0.3">
      <c r="A196" s="21">
        <v>4</v>
      </c>
      <c r="B196" s="22" t="s">
        <v>30</v>
      </c>
      <c r="C196" s="22" t="s">
        <v>333</v>
      </c>
      <c r="D196" s="23" t="s">
        <v>82</v>
      </c>
      <c r="E196" s="24">
        <v>5.86</v>
      </c>
      <c r="F196" s="24">
        <f t="shared" si="6"/>
        <v>23.44</v>
      </c>
      <c r="G196" s="20"/>
    </row>
    <row r="197" spans="1:7" ht="15.6" x14ac:dyDescent="0.3">
      <c r="A197" s="21">
        <v>12</v>
      </c>
      <c r="B197" s="22" t="s">
        <v>256</v>
      </c>
      <c r="C197" s="22" t="s">
        <v>63</v>
      </c>
      <c r="D197" s="23" t="s">
        <v>82</v>
      </c>
      <c r="E197" s="24">
        <f>25.83*4</f>
        <v>103.32</v>
      </c>
      <c r="F197" s="24">
        <f t="shared" si="6"/>
        <v>1239.8399999999999</v>
      </c>
      <c r="G197" s="20"/>
    </row>
    <row r="198" spans="1:7" ht="15.6" x14ac:dyDescent="0.3">
      <c r="A198" s="21">
        <v>4</v>
      </c>
      <c r="B198" s="22" t="s">
        <v>30</v>
      </c>
      <c r="C198" s="22" t="s">
        <v>78</v>
      </c>
      <c r="D198" s="23" t="s">
        <v>82</v>
      </c>
      <c r="E198" s="24">
        <v>8.33</v>
      </c>
      <c r="F198" s="24">
        <f t="shared" si="6"/>
        <v>33.32</v>
      </c>
      <c r="G198" s="20"/>
    </row>
    <row r="199" spans="1:7" ht="15.6" x14ac:dyDescent="0.3">
      <c r="A199" s="21">
        <v>4</v>
      </c>
      <c r="B199" s="22" t="s">
        <v>30</v>
      </c>
      <c r="C199" s="22" t="s">
        <v>461</v>
      </c>
      <c r="D199" s="23" t="s">
        <v>82</v>
      </c>
      <c r="E199" s="24">
        <v>4.0199999999999996</v>
      </c>
      <c r="F199" s="24">
        <f t="shared" si="6"/>
        <v>16.079999999999998</v>
      </c>
      <c r="G199" s="20"/>
    </row>
    <row r="200" spans="1:7" ht="15.6" x14ac:dyDescent="0.3">
      <c r="A200" s="21">
        <v>24</v>
      </c>
      <c r="B200" s="22" t="s">
        <v>30</v>
      </c>
      <c r="C200" s="22" t="s">
        <v>68</v>
      </c>
      <c r="D200" s="23" t="s">
        <v>82</v>
      </c>
      <c r="E200" s="24">
        <v>5.29</v>
      </c>
      <c r="F200" s="24">
        <f t="shared" si="6"/>
        <v>126.96000000000001</v>
      </c>
      <c r="G200" s="20"/>
    </row>
    <row r="201" spans="1:7" ht="31.2" x14ac:dyDescent="0.3">
      <c r="A201" s="21">
        <v>10</v>
      </c>
      <c r="B201" s="59" t="s">
        <v>30</v>
      </c>
      <c r="C201" s="59" t="s">
        <v>231</v>
      </c>
      <c r="D201" s="65"/>
      <c r="E201" s="24">
        <v>145.99</v>
      </c>
      <c r="F201" s="24">
        <f t="shared" si="6"/>
        <v>1459.9</v>
      </c>
      <c r="G201" s="26"/>
    </row>
    <row r="202" spans="1:7" ht="15.6" x14ac:dyDescent="0.3">
      <c r="A202" s="27">
        <v>12</v>
      </c>
      <c r="B202" s="22" t="s">
        <v>256</v>
      </c>
      <c r="C202" s="22" t="s">
        <v>64</v>
      </c>
      <c r="D202" s="23" t="s">
        <v>82</v>
      </c>
      <c r="E202" s="24">
        <v>45.92</v>
      </c>
      <c r="F202" s="24">
        <f t="shared" si="6"/>
        <v>551.04</v>
      </c>
      <c r="G202" s="26"/>
    </row>
    <row r="203" spans="1:7" ht="15.6" x14ac:dyDescent="0.3">
      <c r="A203" s="27">
        <v>80</v>
      </c>
      <c r="B203" s="22" t="s">
        <v>30</v>
      </c>
      <c r="C203" s="22" t="s">
        <v>203</v>
      </c>
      <c r="D203" s="23" t="s">
        <v>82</v>
      </c>
      <c r="E203" s="24">
        <v>1.94</v>
      </c>
      <c r="F203" s="24">
        <f t="shared" si="6"/>
        <v>155.19999999999999</v>
      </c>
      <c r="G203" s="26"/>
    </row>
    <row r="204" spans="1:7" ht="15.6" x14ac:dyDescent="0.3">
      <c r="A204" s="27">
        <v>5</v>
      </c>
      <c r="B204" s="22" t="s">
        <v>30</v>
      </c>
      <c r="C204" s="22" t="s">
        <v>46</v>
      </c>
      <c r="D204" s="23" t="s">
        <v>40</v>
      </c>
      <c r="E204" s="24">
        <v>4.5</v>
      </c>
      <c r="F204" s="24">
        <f t="shared" si="6"/>
        <v>22.5</v>
      </c>
      <c r="G204" s="26"/>
    </row>
    <row r="205" spans="1:7" ht="15.6" x14ac:dyDescent="0.3">
      <c r="A205" s="27">
        <v>25</v>
      </c>
      <c r="B205" s="22" t="s">
        <v>30</v>
      </c>
      <c r="C205" s="22" t="s">
        <v>308</v>
      </c>
      <c r="D205" s="23" t="s">
        <v>82</v>
      </c>
      <c r="E205" s="24">
        <v>3.14</v>
      </c>
      <c r="F205" s="24">
        <f t="shared" si="6"/>
        <v>78.5</v>
      </c>
      <c r="G205" s="26"/>
    </row>
    <row r="206" spans="1:7" ht="15.6" x14ac:dyDescent="0.3">
      <c r="A206" s="27">
        <v>45</v>
      </c>
      <c r="B206" s="22" t="s">
        <v>30</v>
      </c>
      <c r="C206" s="22" t="s">
        <v>47</v>
      </c>
      <c r="D206" s="23" t="s">
        <v>40</v>
      </c>
      <c r="E206" s="24">
        <v>4.88</v>
      </c>
      <c r="F206" s="24">
        <f t="shared" si="6"/>
        <v>219.6</v>
      </c>
      <c r="G206" s="26"/>
    </row>
    <row r="207" spans="1:7" ht="15.6" x14ac:dyDescent="0.3">
      <c r="A207" s="27">
        <v>12</v>
      </c>
      <c r="B207" s="22" t="s">
        <v>30</v>
      </c>
      <c r="C207" s="22" t="s">
        <v>576</v>
      </c>
      <c r="D207" s="23" t="s">
        <v>40</v>
      </c>
      <c r="E207" s="24">
        <v>11.44</v>
      </c>
      <c r="F207" s="24">
        <f t="shared" si="6"/>
        <v>137.28</v>
      </c>
      <c r="G207" s="26"/>
    </row>
    <row r="208" spans="1:7" ht="15.6" x14ac:dyDescent="0.3">
      <c r="A208" s="27">
        <v>12</v>
      </c>
      <c r="B208" s="22" t="s">
        <v>30</v>
      </c>
      <c r="C208" s="22" t="s">
        <v>437</v>
      </c>
      <c r="D208" s="23" t="s">
        <v>40</v>
      </c>
      <c r="E208" s="24">
        <v>13.49</v>
      </c>
      <c r="F208" s="24">
        <f t="shared" si="6"/>
        <v>161.88</v>
      </c>
      <c r="G208" s="26"/>
    </row>
    <row r="209" spans="1:7" ht="15.6" x14ac:dyDescent="0.3">
      <c r="A209" s="27">
        <v>10</v>
      </c>
      <c r="B209" s="22" t="s">
        <v>30</v>
      </c>
      <c r="C209" s="22" t="s">
        <v>438</v>
      </c>
      <c r="D209" s="23" t="s">
        <v>40</v>
      </c>
      <c r="E209" s="24">
        <v>10.119999999999999</v>
      </c>
      <c r="F209" s="24">
        <f t="shared" si="6"/>
        <v>101.19999999999999</v>
      </c>
      <c r="G209" s="26"/>
    </row>
    <row r="210" spans="1:7" ht="15.6" x14ac:dyDescent="0.3">
      <c r="A210" s="27"/>
      <c r="B210" s="22"/>
      <c r="C210" s="22"/>
      <c r="D210" s="23"/>
      <c r="E210" s="24"/>
      <c r="F210" s="24">
        <f t="shared" si="6"/>
        <v>0</v>
      </c>
      <c r="G210" s="26"/>
    </row>
    <row r="211" spans="1:7" ht="15.6" x14ac:dyDescent="0.3">
      <c r="A211" s="28"/>
      <c r="B211" s="29"/>
      <c r="C211" s="29"/>
      <c r="D211" s="30"/>
      <c r="E211" s="31"/>
      <c r="F211" s="32">
        <f t="shared" si="6"/>
        <v>0</v>
      </c>
      <c r="G211" s="33"/>
    </row>
    <row r="212" spans="1:7" ht="17.399999999999999" x14ac:dyDescent="0.3">
      <c r="A212" s="34"/>
      <c r="B212" s="35"/>
      <c r="C212" s="36" t="s">
        <v>17</v>
      </c>
      <c r="D212" s="36"/>
      <c r="E212" s="37"/>
      <c r="F212" s="149">
        <f>SUM(F193:F206)</f>
        <v>7155.48</v>
      </c>
      <c r="G212" s="39"/>
    </row>
    <row r="213" spans="1:7" ht="17.399999999999999" x14ac:dyDescent="0.3">
      <c r="A213" s="40"/>
      <c r="B213" s="41"/>
      <c r="C213" s="42" t="s">
        <v>18</v>
      </c>
      <c r="D213" s="42"/>
      <c r="E213" s="43"/>
      <c r="F213" s="150">
        <f>F212*0.16</f>
        <v>1144.8768</v>
      </c>
      <c r="G213" s="45"/>
    </row>
    <row r="214" spans="1:7" ht="17.399999999999999" x14ac:dyDescent="0.3">
      <c r="A214" s="40"/>
      <c r="B214" s="41"/>
      <c r="C214" s="46" t="s">
        <v>19</v>
      </c>
      <c r="D214" s="46"/>
      <c r="E214" s="47"/>
      <c r="F214" s="151">
        <f>F212+F213</f>
        <v>8300.3567999999996</v>
      </c>
      <c r="G214" s="49"/>
    </row>
    <row r="215" spans="1:7" ht="15.6" x14ac:dyDescent="0.3">
      <c r="A215" s="50" t="s">
        <v>20</v>
      </c>
      <c r="B215" s="51"/>
      <c r="C215" s="51" t="s">
        <v>21</v>
      </c>
      <c r="D215" s="51"/>
      <c r="E215" s="51" t="s">
        <v>22</v>
      </c>
      <c r="F215" s="51"/>
      <c r="G215" s="52"/>
    </row>
    <row r="216" spans="1:7" ht="15.6" x14ac:dyDescent="0.3">
      <c r="A216" s="63" t="s">
        <v>25</v>
      </c>
      <c r="B216" s="53"/>
      <c r="C216" s="53" t="s">
        <v>23</v>
      </c>
      <c r="D216" s="53"/>
      <c r="E216" s="53" t="s">
        <v>24</v>
      </c>
      <c r="F216" s="53"/>
      <c r="G216" s="54"/>
    </row>
    <row r="219" spans="1:7" ht="24.6" x14ac:dyDescent="0.4">
      <c r="A219" s="1"/>
      <c r="B219" s="355" t="s">
        <v>0</v>
      </c>
      <c r="C219" s="357"/>
      <c r="D219" s="364" t="s">
        <v>1</v>
      </c>
      <c r="E219" s="365"/>
      <c r="F219" s="365"/>
      <c r="G219" s="366"/>
    </row>
    <row r="220" spans="1:7" ht="21" x14ac:dyDescent="0.4">
      <c r="A220" s="2"/>
      <c r="B220" s="358"/>
      <c r="C220" s="360"/>
      <c r="D220" s="3" t="s">
        <v>2</v>
      </c>
      <c r="E220" s="368" t="s">
        <v>606</v>
      </c>
      <c r="F220" s="368"/>
      <c r="G220" s="4"/>
    </row>
    <row r="221" spans="1:7" ht="21" x14ac:dyDescent="0.4">
      <c r="A221" s="2"/>
      <c r="B221" s="358"/>
      <c r="C221" s="360"/>
      <c r="D221" s="3" t="s">
        <v>4</v>
      </c>
      <c r="E221" s="369" t="s">
        <v>604</v>
      </c>
      <c r="F221" s="368"/>
      <c r="G221" s="4"/>
    </row>
    <row r="222" spans="1:7" ht="30" x14ac:dyDescent="0.4">
      <c r="A222" s="5"/>
      <c r="B222" s="361"/>
      <c r="C222" s="363"/>
      <c r="D222" s="6" t="s">
        <v>5</v>
      </c>
      <c r="E222" s="370" t="s">
        <v>605</v>
      </c>
      <c r="F222" s="370"/>
      <c r="G222" s="7"/>
    </row>
    <row r="223" spans="1:7" ht="20.399999999999999" x14ac:dyDescent="0.35">
      <c r="A223" s="8" t="s">
        <v>6</v>
      </c>
      <c r="B223" s="9" t="s">
        <v>36</v>
      </c>
      <c r="C223" s="10"/>
      <c r="D223" s="10"/>
      <c r="E223" s="10"/>
      <c r="F223" s="10"/>
      <c r="G223" s="11"/>
    </row>
    <row r="224" spans="1:7" ht="20.399999999999999" x14ac:dyDescent="0.35">
      <c r="A224" s="8" t="s">
        <v>7</v>
      </c>
      <c r="B224" s="12" t="s">
        <v>98</v>
      </c>
      <c r="C224" s="13"/>
      <c r="D224" s="13"/>
      <c r="E224" s="13"/>
      <c r="F224" s="13"/>
      <c r="G224" s="14"/>
    </row>
    <row r="225" spans="1:7" ht="20.399999999999999" x14ac:dyDescent="0.35">
      <c r="A225" s="8" t="s">
        <v>8</v>
      </c>
      <c r="B225" s="12" t="s">
        <v>29</v>
      </c>
      <c r="C225" s="13"/>
      <c r="D225" s="13"/>
      <c r="E225" s="13"/>
      <c r="F225" s="13"/>
      <c r="G225" s="14"/>
    </row>
    <row r="226" spans="1:7" ht="20.399999999999999" x14ac:dyDescent="0.35">
      <c r="A226" s="8" t="s">
        <v>9</v>
      </c>
      <c r="B226" s="12" t="s">
        <v>99</v>
      </c>
      <c r="C226" s="13"/>
      <c r="D226" s="13"/>
      <c r="E226" s="13"/>
      <c r="F226" s="13"/>
      <c r="G226" s="14"/>
    </row>
    <row r="227" spans="1:7" ht="15" x14ac:dyDescent="0.3">
      <c r="A227" s="57" t="s">
        <v>10</v>
      </c>
      <c r="B227" s="57" t="s">
        <v>11</v>
      </c>
      <c r="C227" s="57" t="s">
        <v>12</v>
      </c>
      <c r="D227" s="57" t="s">
        <v>13</v>
      </c>
      <c r="E227" s="57" t="s">
        <v>14</v>
      </c>
      <c r="F227" s="57" t="s">
        <v>15</v>
      </c>
      <c r="G227" s="57" t="s">
        <v>16</v>
      </c>
    </row>
    <row r="228" spans="1:7" ht="15.6" x14ac:dyDescent="0.3">
      <c r="A228" s="15"/>
      <c r="B228" s="16"/>
      <c r="C228" s="16"/>
      <c r="D228" s="123"/>
      <c r="E228" s="18"/>
      <c r="F228" s="18">
        <f t="shared" ref="F228:F242" si="7">A228*E228</f>
        <v>0</v>
      </c>
      <c r="G228" s="20"/>
    </row>
    <row r="229" spans="1:7" ht="15.6" x14ac:dyDescent="0.3">
      <c r="A229" s="21"/>
      <c r="B229" s="22"/>
      <c r="C229" s="22"/>
      <c r="D229" s="58"/>
      <c r="E229" s="24"/>
      <c r="F229" s="24">
        <f t="shared" si="7"/>
        <v>0</v>
      </c>
      <c r="G229" s="20"/>
    </row>
    <row r="230" spans="1:7" ht="15.6" x14ac:dyDescent="0.3">
      <c r="A230" s="21">
        <v>4</v>
      </c>
      <c r="B230" s="22" t="s">
        <v>503</v>
      </c>
      <c r="C230" s="22" t="s">
        <v>430</v>
      </c>
      <c r="D230" s="58"/>
      <c r="E230" s="24">
        <v>360.3</v>
      </c>
      <c r="F230" s="24">
        <f t="shared" si="7"/>
        <v>1441.2</v>
      </c>
      <c r="G230" s="20"/>
    </row>
    <row r="231" spans="1:7" ht="15.6" x14ac:dyDescent="0.3">
      <c r="A231" s="21">
        <v>3</v>
      </c>
      <c r="B231" s="59" t="s">
        <v>30</v>
      </c>
      <c r="C231" s="59" t="s">
        <v>575</v>
      </c>
      <c r="D231" s="58"/>
      <c r="E231" s="24">
        <v>110.11</v>
      </c>
      <c r="F231" s="24">
        <f t="shared" si="7"/>
        <v>330.33</v>
      </c>
      <c r="G231" s="26"/>
    </row>
    <row r="232" spans="1:7" ht="15.6" x14ac:dyDescent="0.3">
      <c r="A232" s="21">
        <v>35</v>
      </c>
      <c r="B232" s="59" t="s">
        <v>30</v>
      </c>
      <c r="C232" s="59" t="s">
        <v>235</v>
      </c>
      <c r="D232" s="58"/>
      <c r="E232" s="24">
        <v>26.71</v>
      </c>
      <c r="F232" s="24">
        <f t="shared" si="7"/>
        <v>934.85</v>
      </c>
      <c r="G232" s="26"/>
    </row>
    <row r="233" spans="1:7" ht="15.6" x14ac:dyDescent="0.3">
      <c r="A233" s="21"/>
      <c r="B233" s="59"/>
      <c r="C233" s="59"/>
      <c r="D233" s="58"/>
      <c r="E233" s="24"/>
      <c r="F233" s="24">
        <f t="shared" si="7"/>
        <v>0</v>
      </c>
      <c r="G233" s="26"/>
    </row>
    <row r="234" spans="1:7" ht="15.6" x14ac:dyDescent="0.3">
      <c r="A234" s="21"/>
      <c r="B234" s="59"/>
      <c r="C234" s="59"/>
      <c r="D234" s="66"/>
      <c r="E234" s="24"/>
      <c r="F234" s="24">
        <f t="shared" si="7"/>
        <v>0</v>
      </c>
      <c r="G234" s="26"/>
    </row>
    <row r="235" spans="1:7" ht="15.6" x14ac:dyDescent="0.3">
      <c r="A235" s="27"/>
      <c r="B235" s="59"/>
      <c r="C235" s="59"/>
      <c r="D235" s="65"/>
      <c r="E235" s="24"/>
      <c r="F235" s="24">
        <f t="shared" si="7"/>
        <v>0</v>
      </c>
      <c r="G235" s="26"/>
    </row>
    <row r="236" spans="1:7" ht="15.6" x14ac:dyDescent="0.3">
      <c r="A236" s="27"/>
      <c r="B236" s="59"/>
      <c r="C236" s="59"/>
      <c r="D236" s="65"/>
      <c r="E236" s="24"/>
      <c r="F236" s="24">
        <f t="shared" si="7"/>
        <v>0</v>
      </c>
      <c r="G236" s="26"/>
    </row>
    <row r="237" spans="1:7" ht="15.6" x14ac:dyDescent="0.3">
      <c r="A237" s="27"/>
      <c r="B237" s="22"/>
      <c r="C237" s="22"/>
      <c r="D237" s="23"/>
      <c r="E237" s="24"/>
      <c r="F237" s="24">
        <f t="shared" si="7"/>
        <v>0</v>
      </c>
      <c r="G237" s="26"/>
    </row>
    <row r="238" spans="1:7" ht="15.6" x14ac:dyDescent="0.3">
      <c r="A238" s="27"/>
      <c r="B238" s="22"/>
      <c r="C238" s="22"/>
      <c r="D238" s="23"/>
      <c r="E238" s="24"/>
      <c r="F238" s="24">
        <f t="shared" si="7"/>
        <v>0</v>
      </c>
      <c r="G238" s="26"/>
    </row>
    <row r="239" spans="1:7" ht="15.6" x14ac:dyDescent="0.3">
      <c r="A239" s="27"/>
      <c r="B239" s="22"/>
      <c r="C239" s="22"/>
      <c r="D239" s="23"/>
      <c r="E239" s="24"/>
      <c r="F239" s="24">
        <f t="shared" si="7"/>
        <v>0</v>
      </c>
      <c r="G239" s="26"/>
    </row>
    <row r="240" spans="1:7" ht="15.6" x14ac:dyDescent="0.3">
      <c r="A240" s="27"/>
      <c r="B240" s="22"/>
      <c r="C240" s="22"/>
      <c r="D240" s="23"/>
      <c r="E240" s="24"/>
      <c r="F240" s="24">
        <f t="shared" si="7"/>
        <v>0</v>
      </c>
      <c r="G240" s="26"/>
    </row>
    <row r="241" spans="1:7" ht="15.6" x14ac:dyDescent="0.3">
      <c r="A241" s="27"/>
      <c r="B241" s="22"/>
      <c r="C241" s="22"/>
      <c r="D241" s="23"/>
      <c r="E241" s="24"/>
      <c r="F241" s="24">
        <f t="shared" si="7"/>
        <v>0</v>
      </c>
      <c r="G241" s="26"/>
    </row>
    <row r="242" spans="1:7" ht="15.6" x14ac:dyDescent="0.3">
      <c r="A242" s="28"/>
      <c r="B242" s="29"/>
      <c r="C242" s="29"/>
      <c r="D242" s="30"/>
      <c r="E242" s="31"/>
      <c r="F242" s="32">
        <f t="shared" si="7"/>
        <v>0</v>
      </c>
      <c r="G242" s="33"/>
    </row>
    <row r="243" spans="1:7" ht="17.399999999999999" x14ac:dyDescent="0.3">
      <c r="A243" s="34"/>
      <c r="B243" s="35"/>
      <c r="C243" s="36" t="s">
        <v>17</v>
      </c>
      <c r="D243" s="36"/>
      <c r="E243" s="37"/>
      <c r="F243" s="38">
        <f>SUM(F228:F241)</f>
        <v>2706.38</v>
      </c>
      <c r="G243" s="39"/>
    </row>
    <row r="244" spans="1:7" ht="17.399999999999999" x14ac:dyDescent="0.3">
      <c r="A244" s="40"/>
      <c r="B244" s="41"/>
      <c r="C244" s="42" t="s">
        <v>18</v>
      </c>
      <c r="D244" s="42"/>
      <c r="E244" s="43"/>
      <c r="F244" s="44">
        <f>F243*0.16</f>
        <v>433.02080000000001</v>
      </c>
      <c r="G244" s="45"/>
    </row>
    <row r="245" spans="1:7" ht="17.399999999999999" x14ac:dyDescent="0.3">
      <c r="A245" s="40"/>
      <c r="B245" s="41"/>
      <c r="C245" s="46" t="s">
        <v>19</v>
      </c>
      <c r="D245" s="46"/>
      <c r="E245" s="47"/>
      <c r="F245" s="48">
        <f>F243+F244</f>
        <v>3139.4008000000003</v>
      </c>
      <c r="G245" s="49"/>
    </row>
    <row r="246" spans="1:7" ht="15.6" x14ac:dyDescent="0.3">
      <c r="A246" s="50" t="s">
        <v>20</v>
      </c>
      <c r="B246" s="51"/>
      <c r="C246" s="51" t="s">
        <v>21</v>
      </c>
      <c r="D246" s="51"/>
      <c r="E246" s="51" t="s">
        <v>22</v>
      </c>
      <c r="F246" s="51"/>
      <c r="G246" s="52"/>
    </row>
    <row r="247" spans="1:7" ht="15.6" x14ac:dyDescent="0.3">
      <c r="A247" s="63" t="s">
        <v>25</v>
      </c>
      <c r="B247" s="53"/>
      <c r="C247" s="53" t="s">
        <v>23</v>
      </c>
      <c r="D247" s="53"/>
      <c r="E247" s="53" t="s">
        <v>24</v>
      </c>
      <c r="F247" s="53"/>
      <c r="G247" s="54"/>
    </row>
    <row r="248" spans="1:7" x14ac:dyDescent="0.3">
      <c r="A248" s="55"/>
      <c r="B248" s="55"/>
      <c r="C248" s="55"/>
      <c r="D248" s="55"/>
      <c r="E248" s="55"/>
      <c r="F248" s="55"/>
      <c r="G248" s="55"/>
    </row>
    <row r="250" spans="1:7" ht="21" x14ac:dyDescent="0.4">
      <c r="A250" s="1"/>
      <c r="B250" s="382" t="s">
        <v>0</v>
      </c>
      <c r="C250" s="383"/>
      <c r="D250" s="388" t="s">
        <v>1</v>
      </c>
      <c r="E250" s="389"/>
      <c r="F250" s="389"/>
      <c r="G250" s="390"/>
    </row>
    <row r="251" spans="1:7" ht="21" x14ac:dyDescent="0.4">
      <c r="A251" s="2"/>
      <c r="B251" s="384"/>
      <c r="C251" s="385"/>
      <c r="D251" s="391" t="s">
        <v>2</v>
      </c>
      <c r="E251" s="392"/>
      <c r="F251" s="368" t="s">
        <v>579</v>
      </c>
      <c r="G251" s="393"/>
    </row>
    <row r="252" spans="1:7" ht="21" x14ac:dyDescent="0.4">
      <c r="A252" s="2"/>
      <c r="B252" s="384"/>
      <c r="C252" s="385"/>
      <c r="D252" s="3" t="s">
        <v>419</v>
      </c>
      <c r="E252" s="155"/>
      <c r="F252" s="154">
        <v>30</v>
      </c>
      <c r="G252" s="4"/>
    </row>
    <row r="253" spans="1:7" ht="21" x14ac:dyDescent="0.4">
      <c r="A253" s="5"/>
      <c r="B253" s="386"/>
      <c r="C253" s="387"/>
      <c r="D253" s="394" t="s">
        <v>5</v>
      </c>
      <c r="E253" s="395"/>
      <c r="F253" s="396" t="s">
        <v>610</v>
      </c>
      <c r="G253" s="397"/>
    </row>
    <row r="254" spans="1:7" ht="20.399999999999999" x14ac:dyDescent="0.35">
      <c r="A254" s="8" t="s">
        <v>6</v>
      </c>
      <c r="B254" s="9" t="s">
        <v>36</v>
      </c>
      <c r="C254" s="10"/>
      <c r="D254" s="10"/>
      <c r="E254" s="374" t="s">
        <v>495</v>
      </c>
      <c r="F254" s="374"/>
      <c r="G254" s="375"/>
    </row>
    <row r="255" spans="1:7" ht="20.399999999999999" x14ac:dyDescent="0.35">
      <c r="A255" s="8" t="s">
        <v>7</v>
      </c>
      <c r="B255" s="376" t="s">
        <v>580</v>
      </c>
      <c r="C255" s="377"/>
      <c r="D255" s="377"/>
      <c r="E255" s="377"/>
      <c r="F255" s="377"/>
      <c r="G255" s="378"/>
    </row>
    <row r="256" spans="1:7" ht="20.399999999999999" x14ac:dyDescent="0.35">
      <c r="A256" s="8" t="s">
        <v>8</v>
      </c>
      <c r="B256" s="376" t="s">
        <v>586</v>
      </c>
      <c r="C256" s="377"/>
      <c r="D256" s="377"/>
      <c r="E256" s="377"/>
      <c r="F256" s="377"/>
      <c r="G256" s="378"/>
    </row>
    <row r="257" spans="1:7" ht="20.399999999999999" x14ac:dyDescent="0.35">
      <c r="A257" s="8" t="s">
        <v>9</v>
      </c>
      <c r="B257" s="376" t="s">
        <v>152</v>
      </c>
      <c r="C257" s="377"/>
      <c r="D257" s="377"/>
      <c r="E257" s="377"/>
      <c r="F257" s="377"/>
      <c r="G257" s="378"/>
    </row>
    <row r="258" spans="1:7" x14ac:dyDescent="0.3">
      <c r="A258" s="163" t="s">
        <v>10</v>
      </c>
      <c r="B258" s="163" t="s">
        <v>11</v>
      </c>
      <c r="C258" s="163" t="s">
        <v>12</v>
      </c>
      <c r="D258" s="206" t="s">
        <v>13</v>
      </c>
      <c r="E258" s="163" t="s">
        <v>14</v>
      </c>
      <c r="F258" s="163" t="s">
        <v>15</v>
      </c>
      <c r="G258" s="163" t="s">
        <v>16</v>
      </c>
    </row>
    <row r="259" spans="1:7" ht="15.6" x14ac:dyDescent="0.3">
      <c r="A259" s="147">
        <v>6</v>
      </c>
      <c r="B259" s="147" t="s">
        <v>30</v>
      </c>
      <c r="C259" s="147" t="s">
        <v>581</v>
      </c>
      <c r="D259" s="60"/>
      <c r="E259" s="220">
        <v>94.44</v>
      </c>
      <c r="F259" s="220">
        <f t="shared" ref="F259:F273" si="8">A259*E259</f>
        <v>566.64</v>
      </c>
      <c r="G259" s="114"/>
    </row>
    <row r="260" spans="1:7" ht="15.6" x14ac:dyDescent="0.3">
      <c r="A260" s="20">
        <v>18</v>
      </c>
      <c r="B260" s="20" t="s">
        <v>30</v>
      </c>
      <c r="C260" s="20" t="s">
        <v>582</v>
      </c>
      <c r="D260" s="61"/>
      <c r="E260" s="168">
        <v>93.52</v>
      </c>
      <c r="F260" s="168">
        <f t="shared" si="8"/>
        <v>1683.36</v>
      </c>
      <c r="G260" s="26"/>
    </row>
    <row r="261" spans="1:7" ht="15.6" x14ac:dyDescent="0.3">
      <c r="A261" s="20">
        <v>6</v>
      </c>
      <c r="B261" s="20" t="s">
        <v>30</v>
      </c>
      <c r="C261" s="20" t="s">
        <v>565</v>
      </c>
      <c r="D261" s="61" t="s">
        <v>179</v>
      </c>
      <c r="E261" s="168">
        <v>37.369999999999997</v>
      </c>
      <c r="F261" s="168">
        <f t="shared" si="8"/>
        <v>224.21999999999997</v>
      </c>
      <c r="G261" s="26"/>
    </row>
    <row r="262" spans="1:7" x14ac:dyDescent="0.3">
      <c r="A262" s="20">
        <v>6</v>
      </c>
      <c r="B262" s="20" t="s">
        <v>30</v>
      </c>
      <c r="C262" s="20" t="s">
        <v>80</v>
      </c>
      <c r="D262" s="20" t="s">
        <v>179</v>
      </c>
      <c r="E262" s="168">
        <v>18.93</v>
      </c>
      <c r="F262" s="168">
        <f t="shared" si="8"/>
        <v>113.58</v>
      </c>
      <c r="G262" s="26"/>
    </row>
    <row r="263" spans="1:7" x14ac:dyDescent="0.3">
      <c r="A263" s="20">
        <v>6</v>
      </c>
      <c r="B263" s="20" t="s">
        <v>30</v>
      </c>
      <c r="C263" s="20" t="s">
        <v>205</v>
      </c>
      <c r="D263" s="202" t="s">
        <v>179</v>
      </c>
      <c r="E263" s="168">
        <v>9.66</v>
      </c>
      <c r="F263" s="168">
        <f t="shared" si="8"/>
        <v>57.96</v>
      </c>
      <c r="G263" s="26"/>
    </row>
    <row r="264" spans="1:7" x14ac:dyDescent="0.3">
      <c r="A264" s="20">
        <v>12</v>
      </c>
      <c r="B264" s="20" t="s">
        <v>30</v>
      </c>
      <c r="C264" s="20" t="s">
        <v>583</v>
      </c>
      <c r="D264" s="202" t="s">
        <v>82</v>
      </c>
      <c r="E264" s="168">
        <v>30.98</v>
      </c>
      <c r="F264" s="168">
        <f t="shared" si="8"/>
        <v>371.76</v>
      </c>
      <c r="G264" s="26"/>
    </row>
    <row r="265" spans="1:7" x14ac:dyDescent="0.3">
      <c r="A265" s="20">
        <v>12</v>
      </c>
      <c r="B265" s="20" t="s">
        <v>30</v>
      </c>
      <c r="C265" s="20" t="s">
        <v>399</v>
      </c>
      <c r="D265" s="202" t="s">
        <v>82</v>
      </c>
      <c r="E265" s="168">
        <v>3.17</v>
      </c>
      <c r="F265" s="168">
        <f t="shared" si="8"/>
        <v>38.04</v>
      </c>
      <c r="G265" s="26"/>
    </row>
    <row r="266" spans="1:7" x14ac:dyDescent="0.3">
      <c r="A266" s="20">
        <v>12</v>
      </c>
      <c r="B266" s="20" t="s">
        <v>30</v>
      </c>
      <c r="C266" s="20" t="s">
        <v>70</v>
      </c>
      <c r="D266" s="202" t="s">
        <v>82</v>
      </c>
      <c r="E266" s="168">
        <v>2.58</v>
      </c>
      <c r="F266" s="168">
        <f t="shared" si="8"/>
        <v>30.96</v>
      </c>
      <c r="G266" s="26"/>
    </row>
    <row r="267" spans="1:7" x14ac:dyDescent="0.3">
      <c r="A267" s="20">
        <v>6</v>
      </c>
      <c r="B267" s="20" t="s">
        <v>30</v>
      </c>
      <c r="C267" s="20" t="s">
        <v>562</v>
      </c>
      <c r="D267" s="202" t="s">
        <v>82</v>
      </c>
      <c r="E267" s="168">
        <v>21.18</v>
      </c>
      <c r="F267" s="168">
        <f t="shared" si="8"/>
        <v>127.08</v>
      </c>
      <c r="G267" s="26"/>
    </row>
    <row r="268" spans="1:7" x14ac:dyDescent="0.3">
      <c r="A268" s="20">
        <v>50</v>
      </c>
      <c r="B268" s="20" t="s">
        <v>30</v>
      </c>
      <c r="C268" s="20" t="s">
        <v>71</v>
      </c>
      <c r="D268" s="202" t="s">
        <v>82</v>
      </c>
      <c r="E268" s="168">
        <v>33.35</v>
      </c>
      <c r="F268" s="168">
        <f t="shared" si="8"/>
        <v>1667.5</v>
      </c>
      <c r="G268" s="26"/>
    </row>
    <row r="269" spans="1:7" x14ac:dyDescent="0.3">
      <c r="A269" s="20">
        <v>36</v>
      </c>
      <c r="B269" s="20" t="s">
        <v>30</v>
      </c>
      <c r="C269" s="142" t="s">
        <v>584</v>
      </c>
      <c r="D269" s="202" t="s">
        <v>179</v>
      </c>
      <c r="E269" s="168">
        <v>18.309999999999999</v>
      </c>
      <c r="F269" s="168">
        <f t="shared" si="8"/>
        <v>659.16</v>
      </c>
      <c r="G269" s="26"/>
    </row>
    <row r="270" spans="1:7" x14ac:dyDescent="0.3">
      <c r="A270" s="20">
        <v>20</v>
      </c>
      <c r="B270" s="20" t="s">
        <v>30</v>
      </c>
      <c r="C270" s="20" t="s">
        <v>585</v>
      </c>
      <c r="D270" s="202" t="s">
        <v>82</v>
      </c>
      <c r="E270" s="168">
        <v>31.61</v>
      </c>
      <c r="F270" s="168">
        <f t="shared" si="8"/>
        <v>632.20000000000005</v>
      </c>
      <c r="G270" s="26"/>
    </row>
    <row r="271" spans="1:7" x14ac:dyDescent="0.3">
      <c r="A271" s="20"/>
      <c r="B271" s="20"/>
      <c r="C271" s="20"/>
      <c r="D271" s="202"/>
      <c r="E271" s="168"/>
      <c r="F271" s="168"/>
      <c r="G271" s="26"/>
    </row>
    <row r="272" spans="1:7" x14ac:dyDescent="0.3">
      <c r="A272" s="20"/>
      <c r="B272" s="20"/>
      <c r="C272" s="20"/>
      <c r="D272" s="202"/>
      <c r="E272" s="168"/>
      <c r="F272" s="168"/>
      <c r="G272" s="26"/>
    </row>
    <row r="273" spans="1:7" x14ac:dyDescent="0.3">
      <c r="A273" s="207"/>
      <c r="B273" s="207"/>
      <c r="C273" s="207"/>
      <c r="D273" s="33"/>
      <c r="E273" s="221"/>
      <c r="F273" s="221">
        <f t="shared" si="8"/>
        <v>0</v>
      </c>
      <c r="G273" s="33"/>
    </row>
    <row r="274" spans="1:7" ht="15.6" x14ac:dyDescent="0.3">
      <c r="A274" s="174"/>
      <c r="B274" s="175"/>
      <c r="C274" s="208" t="s">
        <v>17</v>
      </c>
      <c r="D274" s="35"/>
      <c r="E274" s="222"/>
      <c r="F274" s="222">
        <f>SUM(F259:F270)</f>
        <v>6172.4599999999991</v>
      </c>
      <c r="G274" s="178"/>
    </row>
    <row r="275" spans="1:7" ht="15.6" x14ac:dyDescent="0.3">
      <c r="A275" s="179"/>
      <c r="B275" s="55"/>
      <c r="C275" s="210" t="s">
        <v>18</v>
      </c>
      <c r="D275" s="41"/>
      <c r="E275" s="223"/>
      <c r="F275" s="223">
        <f>F274*0.16</f>
        <v>987.59359999999992</v>
      </c>
      <c r="G275" s="182"/>
    </row>
    <row r="276" spans="1:7" ht="15.6" x14ac:dyDescent="0.3">
      <c r="A276" s="179"/>
      <c r="B276" s="55"/>
      <c r="C276" s="212" t="s">
        <v>19</v>
      </c>
      <c r="D276" s="213"/>
      <c r="E276" s="224"/>
      <c r="F276" s="224">
        <f>F274+F275</f>
        <v>7160.0535999999993</v>
      </c>
      <c r="G276" s="187"/>
    </row>
    <row r="277" spans="1:7" x14ac:dyDescent="0.3">
      <c r="A277" s="379" t="s">
        <v>20</v>
      </c>
      <c r="B277" s="380"/>
      <c r="C277" s="190" t="s">
        <v>21</v>
      </c>
      <c r="D277" s="190"/>
      <c r="E277" s="380" t="s">
        <v>22</v>
      </c>
      <c r="F277" s="380"/>
      <c r="G277" s="381"/>
    </row>
    <row r="278" spans="1:7" x14ac:dyDescent="0.3">
      <c r="A278" s="371" t="s">
        <v>25</v>
      </c>
      <c r="B278" s="372"/>
      <c r="C278" s="193" t="s">
        <v>23</v>
      </c>
      <c r="D278" s="193"/>
      <c r="E278" s="372" t="s">
        <v>24</v>
      </c>
      <c r="F278" s="372"/>
      <c r="G278" s="373"/>
    </row>
    <row r="279" spans="1:7" x14ac:dyDescent="0.3">
      <c r="A279" s="55"/>
      <c r="B279" s="55"/>
      <c r="C279" s="55"/>
      <c r="D279" s="55"/>
      <c r="E279" s="55"/>
      <c r="F279" s="55"/>
      <c r="G279" s="55"/>
    </row>
    <row r="282" spans="1:7" ht="24.6" x14ac:dyDescent="0.4">
      <c r="A282" s="1"/>
      <c r="B282" s="355" t="s">
        <v>0</v>
      </c>
      <c r="C282" s="357"/>
      <c r="D282" s="364" t="s">
        <v>1</v>
      </c>
      <c r="E282" s="365"/>
      <c r="F282" s="365"/>
      <c r="G282" s="366"/>
    </row>
    <row r="283" spans="1:7" ht="21" x14ac:dyDescent="0.4">
      <c r="A283" s="2"/>
      <c r="B283" s="358"/>
      <c r="C283" s="360"/>
      <c r="D283" s="3" t="s">
        <v>2</v>
      </c>
      <c r="E283" s="155"/>
      <c r="F283" s="154" t="s">
        <v>587</v>
      </c>
      <c r="G283" s="4"/>
    </row>
    <row r="284" spans="1:7" ht="21" x14ac:dyDescent="0.4">
      <c r="A284" s="2"/>
      <c r="B284" s="358"/>
      <c r="C284" s="360"/>
      <c r="D284" s="3" t="s">
        <v>4</v>
      </c>
      <c r="E284" s="154"/>
      <c r="F284" s="154">
        <v>38</v>
      </c>
      <c r="G284" s="4"/>
    </row>
    <row r="285" spans="1:7" ht="30" x14ac:dyDescent="0.4">
      <c r="A285" s="5"/>
      <c r="B285" s="361"/>
      <c r="C285" s="363"/>
      <c r="D285" s="6" t="s">
        <v>5</v>
      </c>
      <c r="E285" s="219"/>
      <c r="F285" s="218" t="s">
        <v>611</v>
      </c>
      <c r="G285" s="7"/>
    </row>
    <row r="286" spans="1:7" ht="20.399999999999999" x14ac:dyDescent="0.35">
      <c r="A286" s="8" t="s">
        <v>6</v>
      </c>
      <c r="B286" s="9" t="s">
        <v>36</v>
      </c>
      <c r="C286" s="10"/>
      <c r="D286" s="10"/>
      <c r="E286" s="10"/>
      <c r="F286" s="10"/>
      <c r="G286" s="11"/>
    </row>
    <row r="287" spans="1:7" ht="20.399999999999999" x14ac:dyDescent="0.35">
      <c r="A287" s="8" t="s">
        <v>7</v>
      </c>
      <c r="B287" s="12" t="s">
        <v>588</v>
      </c>
      <c r="C287" s="13"/>
      <c r="D287" s="13"/>
      <c r="E287" s="13"/>
      <c r="F287" s="13"/>
      <c r="G287" s="14"/>
    </row>
    <row r="288" spans="1:7" ht="20.399999999999999" x14ac:dyDescent="0.35">
      <c r="A288" s="8" t="s">
        <v>8</v>
      </c>
      <c r="B288" s="12" t="s">
        <v>325</v>
      </c>
      <c r="C288" s="13"/>
      <c r="D288" s="13"/>
      <c r="E288" s="13"/>
      <c r="F288" s="13"/>
      <c r="G288" s="14"/>
    </row>
    <row r="289" spans="1:7" ht="20.399999999999999" x14ac:dyDescent="0.35">
      <c r="A289" s="8" t="s">
        <v>9</v>
      </c>
      <c r="B289" s="12" t="s">
        <v>363</v>
      </c>
      <c r="C289" s="13"/>
      <c r="D289" s="13"/>
      <c r="E289" s="13"/>
      <c r="F289" s="13"/>
      <c r="G289" s="14"/>
    </row>
    <row r="290" spans="1:7" ht="15.6" x14ac:dyDescent="0.3">
      <c r="A290" s="108" t="s">
        <v>10</v>
      </c>
      <c r="B290" s="108" t="s">
        <v>11</v>
      </c>
      <c r="C290" s="108" t="s">
        <v>12</v>
      </c>
      <c r="D290" s="109" t="s">
        <v>13</v>
      </c>
      <c r="E290" s="108" t="s">
        <v>14</v>
      </c>
      <c r="F290" s="108" t="s">
        <v>15</v>
      </c>
      <c r="G290" s="108" t="s">
        <v>16</v>
      </c>
    </row>
    <row r="291" spans="1:7" ht="15.6" x14ac:dyDescent="0.3">
      <c r="A291" s="15">
        <v>1</v>
      </c>
      <c r="B291" s="16" t="s">
        <v>589</v>
      </c>
      <c r="C291" s="16" t="s">
        <v>590</v>
      </c>
      <c r="D291" s="17"/>
      <c r="E291" s="18">
        <v>1447.03</v>
      </c>
      <c r="F291" s="19">
        <f t="shared" ref="F291:F302" si="9">A291*E291</f>
        <v>1447.03</v>
      </c>
      <c r="G291" s="20"/>
    </row>
    <row r="292" spans="1:7" ht="15.6" x14ac:dyDescent="0.3">
      <c r="A292" s="21">
        <v>10</v>
      </c>
      <c r="B292" s="22" t="s">
        <v>30</v>
      </c>
      <c r="C292" s="22" t="s">
        <v>365</v>
      </c>
      <c r="D292" s="23"/>
      <c r="E292" s="24">
        <v>6.6</v>
      </c>
      <c r="F292" s="25">
        <f t="shared" si="9"/>
        <v>66</v>
      </c>
      <c r="G292" s="20"/>
    </row>
    <row r="293" spans="1:7" ht="15.6" x14ac:dyDescent="0.3">
      <c r="A293" s="21">
        <v>50</v>
      </c>
      <c r="B293" s="22" t="s">
        <v>30</v>
      </c>
      <c r="C293" s="22" t="s">
        <v>591</v>
      </c>
      <c r="D293" s="23"/>
      <c r="E293" s="24">
        <v>22.88</v>
      </c>
      <c r="F293" s="25">
        <f t="shared" si="9"/>
        <v>1144</v>
      </c>
      <c r="G293" s="20"/>
    </row>
    <row r="294" spans="1:7" ht="15.6" x14ac:dyDescent="0.3">
      <c r="A294" s="21">
        <v>6</v>
      </c>
      <c r="B294" s="22" t="s">
        <v>30</v>
      </c>
      <c r="C294" s="22" t="s">
        <v>592</v>
      </c>
      <c r="D294" s="23"/>
      <c r="E294" s="24">
        <v>72.540000000000006</v>
      </c>
      <c r="F294" s="25">
        <f t="shared" si="9"/>
        <v>435.24</v>
      </c>
      <c r="G294" s="26"/>
    </row>
    <row r="295" spans="1:7" ht="15.6" x14ac:dyDescent="0.3">
      <c r="A295" s="27">
        <v>5</v>
      </c>
      <c r="B295" s="22" t="s">
        <v>30</v>
      </c>
      <c r="C295" s="22" t="s">
        <v>367</v>
      </c>
      <c r="D295" s="23"/>
      <c r="E295" s="24">
        <v>20.56</v>
      </c>
      <c r="F295" s="25">
        <f t="shared" si="9"/>
        <v>102.8</v>
      </c>
      <c r="G295" s="26"/>
    </row>
    <row r="296" spans="1:7" ht="15.6" x14ac:dyDescent="0.3">
      <c r="A296" s="27">
        <v>8</v>
      </c>
      <c r="B296" s="22" t="s">
        <v>30</v>
      </c>
      <c r="C296" s="22" t="s">
        <v>366</v>
      </c>
      <c r="D296" s="23"/>
      <c r="E296" s="24">
        <v>56.64</v>
      </c>
      <c r="F296" s="25">
        <f t="shared" si="9"/>
        <v>453.12</v>
      </c>
      <c r="G296" s="26"/>
    </row>
    <row r="297" spans="1:7" ht="15.6" x14ac:dyDescent="0.3">
      <c r="A297" s="27">
        <v>3</v>
      </c>
      <c r="B297" s="22" t="s">
        <v>589</v>
      </c>
      <c r="C297" s="22" t="s">
        <v>593</v>
      </c>
      <c r="D297" s="23"/>
      <c r="E297" s="24">
        <v>1735.62</v>
      </c>
      <c r="F297" s="25">
        <f t="shared" si="9"/>
        <v>5206.8599999999997</v>
      </c>
      <c r="G297" s="26"/>
    </row>
    <row r="298" spans="1:7" ht="15.6" x14ac:dyDescent="0.3">
      <c r="A298" s="27">
        <v>5</v>
      </c>
      <c r="B298" s="22" t="s">
        <v>30</v>
      </c>
      <c r="C298" s="22" t="s">
        <v>594</v>
      </c>
      <c r="D298" s="23"/>
      <c r="E298" s="24">
        <v>27.93</v>
      </c>
      <c r="F298" s="25">
        <f t="shared" si="9"/>
        <v>139.65</v>
      </c>
      <c r="G298" s="26"/>
    </row>
    <row r="299" spans="1:7" ht="15.6" x14ac:dyDescent="0.3">
      <c r="A299" s="27"/>
      <c r="B299" s="22"/>
      <c r="C299" s="22"/>
      <c r="D299" s="23"/>
      <c r="E299" s="24"/>
      <c r="F299" s="25">
        <f t="shared" si="9"/>
        <v>0</v>
      </c>
      <c r="G299" s="26"/>
    </row>
    <row r="300" spans="1:7" ht="15.6" x14ac:dyDescent="0.3">
      <c r="A300" s="27"/>
      <c r="B300" s="22"/>
      <c r="C300" s="22"/>
      <c r="D300" s="23"/>
      <c r="E300" s="24"/>
      <c r="F300" s="25">
        <f t="shared" si="9"/>
        <v>0</v>
      </c>
      <c r="G300" s="26"/>
    </row>
    <row r="301" spans="1:7" ht="15.6" x14ac:dyDescent="0.3">
      <c r="A301" s="27"/>
      <c r="B301" s="22"/>
      <c r="C301" s="22"/>
      <c r="D301" s="23"/>
      <c r="E301" s="24"/>
      <c r="F301" s="25">
        <f t="shared" si="9"/>
        <v>0</v>
      </c>
      <c r="G301" s="26"/>
    </row>
    <row r="302" spans="1:7" ht="15.6" x14ac:dyDescent="0.3">
      <c r="A302" s="28"/>
      <c r="B302" s="29"/>
      <c r="C302" s="29"/>
      <c r="D302" s="30"/>
      <c r="E302" s="31"/>
      <c r="F302" s="32">
        <f t="shared" si="9"/>
        <v>0</v>
      </c>
      <c r="G302" s="33"/>
    </row>
    <row r="303" spans="1:7" ht="17.399999999999999" x14ac:dyDescent="0.3">
      <c r="A303" s="34"/>
      <c r="B303" s="35"/>
      <c r="C303" s="36" t="s">
        <v>17</v>
      </c>
      <c r="D303" s="36"/>
      <c r="E303" s="37"/>
      <c r="F303" s="38">
        <f>SUM(F291:F301)</f>
        <v>8994.6999999999989</v>
      </c>
      <c r="G303" s="39"/>
    </row>
    <row r="304" spans="1:7" ht="17.399999999999999" x14ac:dyDescent="0.3">
      <c r="A304" s="40"/>
      <c r="B304" s="41"/>
      <c r="C304" s="42" t="s">
        <v>18</v>
      </c>
      <c r="D304" s="42"/>
      <c r="E304" s="43"/>
      <c r="F304" s="44">
        <f>F303*0.16</f>
        <v>1439.1519999999998</v>
      </c>
      <c r="G304" s="45"/>
    </row>
    <row r="305" spans="1:7" ht="17.399999999999999" x14ac:dyDescent="0.3">
      <c r="A305" s="40"/>
      <c r="B305" s="41"/>
      <c r="C305" s="46" t="s">
        <v>19</v>
      </c>
      <c r="D305" s="46"/>
      <c r="E305" s="47"/>
      <c r="F305" s="48">
        <f>F303+F304</f>
        <v>10433.851999999999</v>
      </c>
      <c r="G305" s="49"/>
    </row>
    <row r="306" spans="1:7" ht="15.6" x14ac:dyDescent="0.3">
      <c r="A306" s="50" t="s">
        <v>20</v>
      </c>
      <c r="B306" s="51"/>
      <c r="C306" s="51" t="s">
        <v>21</v>
      </c>
      <c r="D306" s="51"/>
      <c r="E306" s="51" t="s">
        <v>22</v>
      </c>
      <c r="F306" s="51"/>
      <c r="G306" s="52"/>
    </row>
    <row r="307" spans="1:7" ht="15.6" x14ac:dyDescent="0.3">
      <c r="A307" s="28" t="s">
        <v>595</v>
      </c>
      <c r="B307" s="53"/>
      <c r="C307" s="53" t="s">
        <v>23</v>
      </c>
      <c r="D307" s="53"/>
      <c r="E307" s="53" t="s">
        <v>24</v>
      </c>
      <c r="F307" s="53"/>
      <c r="G307" s="54"/>
    </row>
    <row r="308" spans="1:7" x14ac:dyDescent="0.3">
      <c r="A308" s="55"/>
      <c r="B308" s="55"/>
      <c r="C308" s="55"/>
      <c r="D308" s="55"/>
      <c r="E308" s="55"/>
      <c r="F308" s="55"/>
      <c r="G308" s="55"/>
    </row>
    <row r="310" spans="1:7" ht="21" x14ac:dyDescent="0.4">
      <c r="A310" s="1"/>
      <c r="B310" s="382" t="s">
        <v>0</v>
      </c>
      <c r="C310" s="383"/>
      <c r="D310" s="388" t="s">
        <v>1</v>
      </c>
      <c r="E310" s="389"/>
      <c r="F310" s="389"/>
      <c r="G310" s="390"/>
    </row>
    <row r="311" spans="1:7" ht="21" x14ac:dyDescent="0.4">
      <c r="A311" s="2"/>
      <c r="B311" s="384"/>
      <c r="C311" s="385"/>
      <c r="D311" s="391" t="s">
        <v>2</v>
      </c>
      <c r="E311" s="392"/>
      <c r="F311" s="368" t="s">
        <v>574</v>
      </c>
      <c r="G311" s="393"/>
    </row>
    <row r="312" spans="1:7" ht="21" x14ac:dyDescent="0.4">
      <c r="A312" s="2"/>
      <c r="B312" s="384"/>
      <c r="C312" s="385"/>
      <c r="D312" s="204" t="s">
        <v>419</v>
      </c>
      <c r="E312" s="205"/>
      <c r="F312" s="195" t="s">
        <v>555</v>
      </c>
      <c r="G312" s="4"/>
    </row>
    <row r="313" spans="1:7" ht="21" x14ac:dyDescent="0.4">
      <c r="A313" s="5"/>
      <c r="B313" s="386"/>
      <c r="C313" s="387"/>
      <c r="D313" s="407" t="s">
        <v>5</v>
      </c>
      <c r="E313" s="408"/>
      <c r="F313" s="429"/>
      <c r="G313" s="409"/>
    </row>
    <row r="314" spans="1:7" ht="20.399999999999999" x14ac:dyDescent="0.35">
      <c r="A314" s="8" t="s">
        <v>6</v>
      </c>
      <c r="B314" s="9" t="s">
        <v>36</v>
      </c>
      <c r="C314" s="10"/>
      <c r="D314" s="10"/>
      <c r="E314" s="374" t="s">
        <v>495</v>
      </c>
      <c r="F314" s="374"/>
      <c r="G314" s="375"/>
    </row>
    <row r="315" spans="1:7" ht="20.399999999999999" x14ac:dyDescent="0.35">
      <c r="A315" s="8" t="s">
        <v>7</v>
      </c>
      <c r="B315" s="376"/>
      <c r="C315" s="377"/>
      <c r="D315" s="377"/>
      <c r="E315" s="377"/>
      <c r="F315" s="377"/>
      <c r="G315" s="378"/>
    </row>
    <row r="316" spans="1:7" ht="20.399999999999999" x14ac:dyDescent="0.35">
      <c r="A316" s="8" t="s">
        <v>8</v>
      </c>
      <c r="B316" s="376" t="s">
        <v>596</v>
      </c>
      <c r="C316" s="377"/>
      <c r="D316" s="377"/>
      <c r="E316" s="377"/>
      <c r="F316" s="377"/>
      <c r="G316" s="378"/>
    </row>
    <row r="317" spans="1:7" ht="20.399999999999999" x14ac:dyDescent="0.35">
      <c r="A317" s="8" t="s">
        <v>9</v>
      </c>
      <c r="B317" s="376" t="s">
        <v>597</v>
      </c>
      <c r="C317" s="377"/>
      <c r="D317" s="377"/>
      <c r="E317" s="377"/>
      <c r="F317" s="377"/>
      <c r="G317" s="378"/>
    </row>
    <row r="318" spans="1:7" ht="15.6" x14ac:dyDescent="0.3">
      <c r="A318" s="108" t="s">
        <v>10</v>
      </c>
      <c r="B318" s="108" t="s">
        <v>11</v>
      </c>
      <c r="C318" s="108" t="s">
        <v>12</v>
      </c>
      <c r="D318" s="109" t="s">
        <v>13</v>
      </c>
      <c r="E318" s="108" t="s">
        <v>14</v>
      </c>
      <c r="F318" s="108" t="s">
        <v>15</v>
      </c>
      <c r="G318" s="108" t="s">
        <v>16</v>
      </c>
    </row>
    <row r="319" spans="1:7" ht="15.6" x14ac:dyDescent="0.3">
      <c r="A319" s="60">
        <v>5</v>
      </c>
      <c r="B319" s="60" t="s">
        <v>506</v>
      </c>
      <c r="C319" s="60" t="s">
        <v>598</v>
      </c>
      <c r="D319" s="123"/>
      <c r="E319" s="18"/>
      <c r="F319" s="225">
        <f t="shared" ref="F319:F327" si="10">A319*E319</f>
        <v>0</v>
      </c>
      <c r="G319" s="114"/>
    </row>
    <row r="320" spans="1:7" ht="15.6" x14ac:dyDescent="0.3">
      <c r="A320" s="20">
        <v>8</v>
      </c>
      <c r="B320" s="20" t="s">
        <v>30</v>
      </c>
      <c r="C320" s="20" t="s">
        <v>601</v>
      </c>
      <c r="D320" s="182"/>
      <c r="E320" s="24"/>
      <c r="F320" s="226">
        <f t="shared" si="10"/>
        <v>0</v>
      </c>
      <c r="G320" s="26"/>
    </row>
    <row r="321" spans="1:7" ht="15.6" x14ac:dyDescent="0.3">
      <c r="A321" s="20">
        <v>4</v>
      </c>
      <c r="B321" s="20" t="s">
        <v>477</v>
      </c>
      <c r="C321" s="20" t="s">
        <v>599</v>
      </c>
      <c r="D321" s="26"/>
      <c r="E321" s="24"/>
      <c r="F321" s="226">
        <f t="shared" si="10"/>
        <v>0</v>
      </c>
      <c r="G321" s="26"/>
    </row>
    <row r="322" spans="1:7" ht="15.6" x14ac:dyDescent="0.3">
      <c r="A322" s="20">
        <v>20</v>
      </c>
      <c r="B322" s="20" t="s">
        <v>313</v>
      </c>
      <c r="C322" s="20" t="s">
        <v>314</v>
      </c>
      <c r="D322" s="26"/>
      <c r="E322" s="227"/>
      <c r="F322" s="226">
        <f t="shared" si="10"/>
        <v>0</v>
      </c>
      <c r="G322" s="26"/>
    </row>
    <row r="323" spans="1:7" ht="15.6" x14ac:dyDescent="0.3">
      <c r="A323" s="20">
        <v>2</v>
      </c>
      <c r="B323" s="20" t="s">
        <v>602</v>
      </c>
      <c r="C323" s="20" t="s">
        <v>603</v>
      </c>
      <c r="D323" s="26"/>
      <c r="E323" s="227"/>
      <c r="F323" s="226">
        <f t="shared" si="10"/>
        <v>0</v>
      </c>
      <c r="G323" s="26"/>
    </row>
    <row r="324" spans="1:7" ht="15.6" x14ac:dyDescent="0.3">
      <c r="A324" s="20">
        <v>8</v>
      </c>
      <c r="B324" s="20" t="s">
        <v>30</v>
      </c>
      <c r="C324" s="20" t="s">
        <v>315</v>
      </c>
      <c r="D324" s="26"/>
      <c r="E324" s="227"/>
      <c r="F324" s="226">
        <f t="shared" si="10"/>
        <v>0</v>
      </c>
      <c r="G324" s="26"/>
    </row>
    <row r="325" spans="1:7" ht="15.6" x14ac:dyDescent="0.3">
      <c r="A325" s="20"/>
      <c r="B325" s="20"/>
      <c r="C325" s="20"/>
      <c r="D325" s="26"/>
      <c r="E325" s="227"/>
      <c r="F325" s="226">
        <f t="shared" si="10"/>
        <v>0</v>
      </c>
      <c r="G325" s="26"/>
    </row>
    <row r="326" spans="1:7" ht="15.6" x14ac:dyDescent="0.3">
      <c r="A326" s="20">
        <v>20</v>
      </c>
      <c r="B326" s="20" t="s">
        <v>313</v>
      </c>
      <c r="C326" s="20" t="s">
        <v>600</v>
      </c>
      <c r="D326" s="26"/>
      <c r="E326" s="227"/>
      <c r="F326" s="226">
        <f t="shared" si="10"/>
        <v>0</v>
      </c>
      <c r="G326" s="26"/>
    </row>
    <row r="327" spans="1:7" ht="15.6" x14ac:dyDescent="0.3">
      <c r="A327" s="207"/>
      <c r="B327" s="207"/>
      <c r="C327" s="207"/>
      <c r="D327" s="33"/>
      <c r="E327" s="228"/>
      <c r="F327" s="229">
        <f t="shared" si="10"/>
        <v>0</v>
      </c>
      <c r="G327" s="33"/>
    </row>
    <row r="328" spans="1:7" ht="17.399999999999999" x14ac:dyDescent="0.3">
      <c r="A328" s="34"/>
      <c r="B328" s="35"/>
      <c r="C328" s="406" t="s">
        <v>17</v>
      </c>
      <c r="D328" s="406"/>
      <c r="E328" s="37"/>
      <c r="F328" s="38">
        <f>SUM(F319:F326)</f>
        <v>0</v>
      </c>
      <c r="G328" s="39"/>
    </row>
    <row r="329" spans="1:7" ht="17.399999999999999" x14ac:dyDescent="0.3">
      <c r="A329" s="40"/>
      <c r="B329" s="41"/>
      <c r="C329" s="398" t="s">
        <v>18</v>
      </c>
      <c r="D329" s="398"/>
      <c r="E329" s="43"/>
      <c r="F329" s="44"/>
      <c r="G329" s="45"/>
    </row>
    <row r="330" spans="1:7" ht="17.399999999999999" x14ac:dyDescent="0.3">
      <c r="A330" s="40"/>
      <c r="B330" s="41"/>
      <c r="C330" s="399" t="s">
        <v>19</v>
      </c>
      <c r="D330" s="399"/>
      <c r="E330" s="47"/>
      <c r="F330" s="48">
        <f>F328+F329</f>
        <v>0</v>
      </c>
      <c r="G330" s="49"/>
    </row>
    <row r="331" spans="1:7" ht="15.6" x14ac:dyDescent="0.3">
      <c r="A331" s="400" t="s">
        <v>20</v>
      </c>
      <c r="B331" s="401"/>
      <c r="C331" s="51" t="s">
        <v>21</v>
      </c>
      <c r="D331" s="51"/>
      <c r="E331" s="401" t="s">
        <v>22</v>
      </c>
      <c r="F331" s="401"/>
      <c r="G331" s="402"/>
    </row>
    <row r="332" spans="1:7" ht="15.6" x14ac:dyDescent="0.3">
      <c r="A332" s="403" t="s">
        <v>25</v>
      </c>
      <c r="B332" s="404"/>
      <c r="C332" s="53" t="s">
        <v>23</v>
      </c>
      <c r="D332" s="53"/>
      <c r="E332" s="404" t="s">
        <v>24</v>
      </c>
      <c r="F332" s="404"/>
      <c r="G332" s="405"/>
    </row>
    <row r="335" spans="1:7" ht="21" x14ac:dyDescent="0.4">
      <c r="A335" s="1"/>
      <c r="B335" s="355" t="s">
        <v>0</v>
      </c>
      <c r="C335" s="357"/>
      <c r="D335" s="388" t="s">
        <v>1</v>
      </c>
      <c r="E335" s="389"/>
      <c r="F335" s="389"/>
      <c r="G335" s="390"/>
    </row>
    <row r="336" spans="1:7" ht="21" x14ac:dyDescent="0.4">
      <c r="A336" s="2"/>
      <c r="B336" s="358"/>
      <c r="C336" s="360"/>
      <c r="D336" s="391" t="s">
        <v>2</v>
      </c>
      <c r="E336" s="392"/>
      <c r="F336" s="368" t="s">
        <v>606</v>
      </c>
      <c r="G336" s="393"/>
    </row>
    <row r="337" spans="1:7" ht="21" x14ac:dyDescent="0.4">
      <c r="A337" s="2"/>
      <c r="B337" s="358"/>
      <c r="C337" s="360"/>
      <c r="D337" s="204" t="s">
        <v>419</v>
      </c>
      <c r="E337" s="205"/>
      <c r="F337" s="195" t="s">
        <v>604</v>
      </c>
      <c r="G337" s="4"/>
    </row>
    <row r="338" spans="1:7" ht="21" x14ac:dyDescent="0.4">
      <c r="A338" s="5"/>
      <c r="B338" s="361"/>
      <c r="C338" s="363"/>
      <c r="D338" s="407" t="s">
        <v>5</v>
      </c>
      <c r="E338" s="408"/>
      <c r="F338" s="370" t="s">
        <v>612</v>
      </c>
      <c r="G338" s="409"/>
    </row>
    <row r="339" spans="1:7" ht="20.399999999999999" x14ac:dyDescent="0.35">
      <c r="A339" s="8" t="s">
        <v>6</v>
      </c>
      <c r="B339" s="9" t="s">
        <v>36</v>
      </c>
      <c r="C339" s="10"/>
      <c r="D339" s="10"/>
      <c r="E339" s="374"/>
      <c r="F339" s="374"/>
      <c r="G339" s="375"/>
    </row>
    <row r="340" spans="1:7" ht="20.399999999999999" x14ac:dyDescent="0.35">
      <c r="A340" s="8" t="s">
        <v>7</v>
      </c>
      <c r="B340" s="376" t="s">
        <v>607</v>
      </c>
      <c r="C340" s="377"/>
      <c r="D340" s="377"/>
      <c r="E340" s="377"/>
      <c r="F340" s="377"/>
      <c r="G340" s="378"/>
    </row>
    <row r="341" spans="1:7" ht="20.399999999999999" x14ac:dyDescent="0.35">
      <c r="A341" s="8" t="s">
        <v>8</v>
      </c>
      <c r="B341" s="376" t="s">
        <v>613</v>
      </c>
      <c r="C341" s="377"/>
      <c r="D341" s="377"/>
      <c r="E341" s="377"/>
      <c r="F341" s="377"/>
      <c r="G341" s="378"/>
    </row>
    <row r="342" spans="1:7" ht="20.399999999999999" x14ac:dyDescent="0.35">
      <c r="A342" s="8" t="s">
        <v>9</v>
      </c>
      <c r="B342" s="376" t="s">
        <v>608</v>
      </c>
      <c r="C342" s="377"/>
      <c r="D342" s="377"/>
      <c r="E342" s="377"/>
      <c r="F342" s="377"/>
      <c r="G342" s="378"/>
    </row>
    <row r="343" spans="1:7" ht="15" x14ac:dyDescent="0.3">
      <c r="A343" s="57" t="s">
        <v>10</v>
      </c>
      <c r="B343" s="57" t="s">
        <v>11</v>
      </c>
      <c r="C343" s="57" t="s">
        <v>12</v>
      </c>
      <c r="D343" s="57" t="s">
        <v>13</v>
      </c>
      <c r="E343" s="57" t="s">
        <v>14</v>
      </c>
      <c r="F343" s="57" t="s">
        <v>15</v>
      </c>
      <c r="G343" s="57" t="s">
        <v>16</v>
      </c>
    </row>
    <row r="344" spans="1:7" ht="15.6" x14ac:dyDescent="0.3">
      <c r="A344" s="15"/>
      <c r="B344" s="16"/>
      <c r="C344" s="16"/>
      <c r="D344" s="17"/>
      <c r="E344" s="18"/>
      <c r="F344" s="19">
        <f t="shared" ref="F344:F351" si="11">A344*E344</f>
        <v>0</v>
      </c>
      <c r="G344" s="114"/>
    </row>
    <row r="345" spans="1:7" ht="15.6" x14ac:dyDescent="0.3">
      <c r="A345" s="21">
        <v>6</v>
      </c>
      <c r="B345" s="22" t="s">
        <v>30</v>
      </c>
      <c r="C345" s="22" t="s">
        <v>609</v>
      </c>
      <c r="D345" s="23"/>
      <c r="E345" s="24">
        <v>260.83</v>
      </c>
      <c r="F345" s="25">
        <f t="shared" si="11"/>
        <v>1564.98</v>
      </c>
      <c r="G345" s="26"/>
    </row>
    <row r="346" spans="1:7" ht="15.6" x14ac:dyDescent="0.3">
      <c r="A346" s="21"/>
      <c r="B346" s="22"/>
      <c r="C346" s="22"/>
      <c r="D346" s="23"/>
      <c r="E346" s="24"/>
      <c r="F346" s="25">
        <f t="shared" si="11"/>
        <v>0</v>
      </c>
      <c r="G346" s="26"/>
    </row>
    <row r="347" spans="1:7" ht="15.6" x14ac:dyDescent="0.3">
      <c r="A347" s="27"/>
      <c r="B347" s="22"/>
      <c r="C347" s="22"/>
      <c r="D347" s="23"/>
      <c r="E347" s="24"/>
      <c r="F347" s="25">
        <f t="shared" si="11"/>
        <v>0</v>
      </c>
      <c r="G347" s="26"/>
    </row>
    <row r="348" spans="1:7" ht="15.6" x14ac:dyDescent="0.3">
      <c r="A348" s="27"/>
      <c r="B348" s="22"/>
      <c r="C348" s="22"/>
      <c r="D348" s="23"/>
      <c r="E348" s="24"/>
      <c r="F348" s="25">
        <f t="shared" si="11"/>
        <v>0</v>
      </c>
      <c r="G348" s="26"/>
    </row>
    <row r="349" spans="1:7" ht="15.6" x14ac:dyDescent="0.3">
      <c r="A349" s="27"/>
      <c r="B349" s="22"/>
      <c r="C349" s="22"/>
      <c r="D349" s="23"/>
      <c r="E349" s="24"/>
      <c r="F349" s="25">
        <f t="shared" si="11"/>
        <v>0</v>
      </c>
      <c r="G349" s="26"/>
    </row>
    <row r="350" spans="1:7" ht="15.6" x14ac:dyDescent="0.3">
      <c r="A350" s="27"/>
      <c r="B350" s="22"/>
      <c r="C350" s="22"/>
      <c r="D350" s="23"/>
      <c r="E350" s="24"/>
      <c r="F350" s="25">
        <f t="shared" si="11"/>
        <v>0</v>
      </c>
      <c r="G350" s="26"/>
    </row>
    <row r="351" spans="1:7" ht="15.6" x14ac:dyDescent="0.3">
      <c r="A351" s="28"/>
      <c r="B351" s="29"/>
      <c r="C351" s="29"/>
      <c r="D351" s="30"/>
      <c r="E351" s="31"/>
      <c r="F351" s="32">
        <f t="shared" si="11"/>
        <v>0</v>
      </c>
      <c r="G351" s="33"/>
    </row>
    <row r="352" spans="1:7" ht="17.399999999999999" x14ac:dyDescent="0.3">
      <c r="A352" s="34"/>
      <c r="B352" s="35"/>
      <c r="C352" s="406" t="s">
        <v>17</v>
      </c>
      <c r="D352" s="406"/>
      <c r="E352" s="37"/>
      <c r="F352" s="38">
        <f>SUM(F344:F350)</f>
        <v>1564.98</v>
      </c>
      <c r="G352" s="39"/>
    </row>
    <row r="353" spans="1:7" ht="17.399999999999999" x14ac:dyDescent="0.3">
      <c r="A353" s="40"/>
      <c r="B353" s="41"/>
      <c r="C353" s="398" t="s">
        <v>18</v>
      </c>
      <c r="D353" s="398"/>
      <c r="E353" s="43"/>
      <c r="F353" s="44">
        <f>F352*0.16</f>
        <v>250.39680000000001</v>
      </c>
      <c r="G353" s="45"/>
    </row>
    <row r="354" spans="1:7" ht="17.399999999999999" x14ac:dyDescent="0.3">
      <c r="A354" s="40"/>
      <c r="B354" s="41"/>
      <c r="C354" s="399" t="s">
        <v>19</v>
      </c>
      <c r="D354" s="399"/>
      <c r="E354" s="47"/>
      <c r="F354" s="48">
        <f>F352+F353</f>
        <v>1815.3768</v>
      </c>
      <c r="G354" s="49"/>
    </row>
    <row r="355" spans="1:7" ht="15.6" x14ac:dyDescent="0.3">
      <c r="A355" s="400" t="s">
        <v>20</v>
      </c>
      <c r="B355" s="401"/>
      <c r="C355" s="51" t="s">
        <v>21</v>
      </c>
      <c r="D355" s="51"/>
      <c r="E355" s="401" t="s">
        <v>22</v>
      </c>
      <c r="F355" s="401"/>
      <c r="G355" s="402"/>
    </row>
    <row r="356" spans="1:7" ht="15.6" x14ac:dyDescent="0.3">
      <c r="A356" s="403" t="s">
        <v>614</v>
      </c>
      <c r="B356" s="404"/>
      <c r="C356" s="53" t="s">
        <v>23</v>
      </c>
      <c r="D356" s="53"/>
      <c r="E356" s="404" t="s">
        <v>24</v>
      </c>
      <c r="F356" s="404"/>
      <c r="G356" s="405"/>
    </row>
    <row r="357" spans="1:7" x14ac:dyDescent="0.3">
      <c r="A357" s="55"/>
      <c r="B357" s="55"/>
      <c r="C357" s="55"/>
      <c r="D357" s="55"/>
      <c r="E357" s="55"/>
      <c r="F357" s="55"/>
      <c r="G357" s="55"/>
    </row>
    <row r="359" spans="1:7" ht="24.6" x14ac:dyDescent="0.3">
      <c r="A359" s="355" t="s">
        <v>0</v>
      </c>
      <c r="B359" s="356"/>
      <c r="C359" s="357"/>
      <c r="D359" s="364" t="s">
        <v>1</v>
      </c>
      <c r="E359" s="365"/>
      <c r="F359" s="365"/>
      <c r="G359" s="366"/>
    </row>
    <row r="360" spans="1:7" ht="21" x14ac:dyDescent="0.4">
      <c r="A360" s="358"/>
      <c r="B360" s="359"/>
      <c r="C360" s="360"/>
      <c r="D360" s="3" t="s">
        <v>2</v>
      </c>
      <c r="E360" s="367" t="s">
        <v>606</v>
      </c>
      <c r="F360" s="368"/>
      <c r="G360" s="4"/>
    </row>
    <row r="361" spans="1:7" ht="21" x14ac:dyDescent="0.4">
      <c r="A361" s="358"/>
      <c r="B361" s="359"/>
      <c r="C361" s="360"/>
      <c r="D361" s="3" t="s">
        <v>4</v>
      </c>
      <c r="E361" s="369" t="s">
        <v>555</v>
      </c>
      <c r="F361" s="368"/>
      <c r="G361" s="4"/>
    </row>
    <row r="362" spans="1:7" ht="30" x14ac:dyDescent="0.3">
      <c r="A362" s="361"/>
      <c r="B362" s="362"/>
      <c r="C362" s="363"/>
      <c r="D362" s="6" t="s">
        <v>5</v>
      </c>
      <c r="E362" s="370" t="s">
        <v>617</v>
      </c>
      <c r="F362" s="370"/>
      <c r="G362" s="7"/>
    </row>
    <row r="363" spans="1:7" ht="20.399999999999999" x14ac:dyDescent="0.35">
      <c r="A363" s="8" t="s">
        <v>6</v>
      </c>
      <c r="B363" s="9" t="s">
        <v>27</v>
      </c>
      <c r="C363" s="10"/>
      <c r="D363" s="10"/>
      <c r="E363" s="10"/>
      <c r="F363" s="10"/>
      <c r="G363" s="11"/>
    </row>
    <row r="364" spans="1:7" ht="20.399999999999999" x14ac:dyDescent="0.35">
      <c r="A364" s="8" t="s">
        <v>7</v>
      </c>
      <c r="B364" s="12"/>
      <c r="C364" s="13"/>
      <c r="D364" s="13"/>
      <c r="E364" s="13"/>
      <c r="F364" s="13"/>
      <c r="G364" s="14"/>
    </row>
    <row r="365" spans="1:7" ht="20.399999999999999" x14ac:dyDescent="0.35">
      <c r="A365" s="8" t="s">
        <v>8</v>
      </c>
      <c r="B365" s="12" t="s">
        <v>413</v>
      </c>
      <c r="C365" s="13"/>
      <c r="D365" s="13"/>
      <c r="E365" s="13"/>
      <c r="F365" s="13"/>
      <c r="G365" s="14"/>
    </row>
    <row r="366" spans="1:7" ht="20.399999999999999" x14ac:dyDescent="0.35">
      <c r="A366" s="8" t="s">
        <v>9</v>
      </c>
      <c r="B366" s="12" t="s">
        <v>83</v>
      </c>
      <c r="C366" s="13"/>
      <c r="D366" s="13"/>
      <c r="E366" s="13"/>
      <c r="F366" s="13"/>
      <c r="G366" s="14"/>
    </row>
    <row r="367" spans="1:7" ht="15" x14ac:dyDescent="0.3">
      <c r="A367" s="57" t="s">
        <v>10</v>
      </c>
      <c r="B367" s="57" t="s">
        <v>11</v>
      </c>
      <c r="C367" s="57" t="s">
        <v>12</v>
      </c>
      <c r="D367" s="57" t="s">
        <v>13</v>
      </c>
      <c r="E367" s="57" t="s">
        <v>14</v>
      </c>
      <c r="F367" s="57" t="s">
        <v>15</v>
      </c>
      <c r="G367" s="57" t="s">
        <v>16</v>
      </c>
    </row>
    <row r="368" spans="1:7" ht="15.6" x14ac:dyDescent="0.3">
      <c r="A368" s="15"/>
      <c r="B368" s="16"/>
      <c r="C368" s="16"/>
      <c r="D368" s="123"/>
      <c r="E368" s="18"/>
      <c r="F368" s="18">
        <f t="shared" ref="F368:F382" si="12">A368*E368</f>
        <v>0</v>
      </c>
      <c r="G368" s="20"/>
    </row>
    <row r="369" spans="1:7" ht="31.2" x14ac:dyDescent="0.3">
      <c r="A369" s="21">
        <v>20</v>
      </c>
      <c r="B369" s="22" t="s">
        <v>30</v>
      </c>
      <c r="C369" s="22" t="s">
        <v>615</v>
      </c>
      <c r="D369" s="58" t="s">
        <v>616</v>
      </c>
      <c r="E369" s="24">
        <v>36.94</v>
      </c>
      <c r="F369" s="24">
        <f t="shared" si="12"/>
        <v>738.8</v>
      </c>
      <c r="G369" s="20"/>
    </row>
    <row r="370" spans="1:7" ht="15.6" x14ac:dyDescent="0.3">
      <c r="A370" s="21"/>
      <c r="B370" s="22"/>
      <c r="C370" s="22"/>
      <c r="D370" s="58"/>
      <c r="E370" s="24"/>
      <c r="F370" s="24">
        <f t="shared" si="12"/>
        <v>0</v>
      </c>
      <c r="G370" s="20"/>
    </row>
    <row r="371" spans="1:7" ht="15.6" x14ac:dyDescent="0.3">
      <c r="A371" s="21"/>
      <c r="B371" s="59"/>
      <c r="C371" s="59"/>
      <c r="D371" s="58"/>
      <c r="E371" s="24"/>
      <c r="F371" s="24">
        <f t="shared" si="12"/>
        <v>0</v>
      </c>
      <c r="G371" s="26"/>
    </row>
    <row r="372" spans="1:7" ht="15.6" x14ac:dyDescent="0.3">
      <c r="A372" s="21"/>
      <c r="B372" s="59"/>
      <c r="C372" s="59"/>
      <c r="D372" s="58"/>
      <c r="E372" s="24"/>
      <c r="F372" s="24">
        <f t="shared" si="12"/>
        <v>0</v>
      </c>
      <c r="G372" s="26"/>
    </row>
    <row r="373" spans="1:7" ht="15.6" x14ac:dyDescent="0.3">
      <c r="A373" s="21"/>
      <c r="B373" s="59"/>
      <c r="C373" s="59"/>
      <c r="D373" s="58"/>
      <c r="E373" s="24"/>
      <c r="F373" s="24">
        <f t="shared" si="12"/>
        <v>0</v>
      </c>
      <c r="G373" s="26"/>
    </row>
    <row r="374" spans="1:7" ht="15.6" x14ac:dyDescent="0.3">
      <c r="A374" s="21"/>
      <c r="B374" s="59"/>
      <c r="C374" s="59"/>
      <c r="D374" s="58"/>
      <c r="E374" s="24"/>
      <c r="F374" s="24">
        <f t="shared" si="12"/>
        <v>0</v>
      </c>
      <c r="G374" s="26"/>
    </row>
    <row r="375" spans="1:7" ht="15.6" x14ac:dyDescent="0.3">
      <c r="A375" s="27"/>
      <c r="B375" s="59"/>
      <c r="C375" s="59"/>
      <c r="D375" s="58"/>
      <c r="E375" s="24"/>
      <c r="F375" s="24">
        <f t="shared" si="12"/>
        <v>0</v>
      </c>
      <c r="G375" s="26"/>
    </row>
    <row r="376" spans="1:7" ht="15.6" x14ac:dyDescent="0.3">
      <c r="A376" s="27"/>
      <c r="B376" s="59"/>
      <c r="C376" s="59"/>
      <c r="D376" s="65"/>
      <c r="E376" s="24"/>
      <c r="F376" s="24">
        <f t="shared" si="12"/>
        <v>0</v>
      </c>
      <c r="G376" s="26"/>
    </row>
    <row r="377" spans="1:7" ht="15.6" x14ac:dyDescent="0.3">
      <c r="A377" s="27"/>
      <c r="B377" s="22"/>
      <c r="C377" s="22"/>
      <c r="D377" s="23"/>
      <c r="E377" s="24"/>
      <c r="F377" s="24">
        <f t="shared" si="12"/>
        <v>0</v>
      </c>
      <c r="G377" s="26"/>
    </row>
    <row r="378" spans="1:7" ht="15.6" x14ac:dyDescent="0.3">
      <c r="A378" s="27"/>
      <c r="B378" s="22"/>
      <c r="C378" s="22"/>
      <c r="D378" s="23"/>
      <c r="E378" s="24"/>
      <c r="F378" s="24">
        <f t="shared" si="12"/>
        <v>0</v>
      </c>
      <c r="G378" s="26"/>
    </row>
    <row r="379" spans="1:7" ht="15.6" x14ac:dyDescent="0.3">
      <c r="A379" s="27"/>
      <c r="B379" s="22"/>
      <c r="C379" s="22"/>
      <c r="D379" s="23"/>
      <c r="E379" s="24"/>
      <c r="F379" s="24">
        <f t="shared" si="12"/>
        <v>0</v>
      </c>
      <c r="G379" s="26"/>
    </row>
    <row r="380" spans="1:7" ht="15.6" x14ac:dyDescent="0.3">
      <c r="A380" s="27"/>
      <c r="B380" s="22"/>
      <c r="C380" s="22"/>
      <c r="D380" s="23"/>
      <c r="E380" s="24"/>
      <c r="F380" s="24">
        <f t="shared" si="12"/>
        <v>0</v>
      </c>
      <c r="G380" s="26"/>
    </row>
    <row r="381" spans="1:7" ht="15.6" x14ac:dyDescent="0.3">
      <c r="A381" s="27"/>
      <c r="B381" s="22"/>
      <c r="C381" s="22"/>
      <c r="D381" s="23"/>
      <c r="E381" s="24"/>
      <c r="F381" s="24">
        <f t="shared" si="12"/>
        <v>0</v>
      </c>
      <c r="G381" s="26"/>
    </row>
    <row r="382" spans="1:7" ht="15.6" x14ac:dyDescent="0.3">
      <c r="A382" s="28"/>
      <c r="B382" s="29"/>
      <c r="C382" s="29"/>
      <c r="D382" s="30"/>
      <c r="E382" s="31"/>
      <c r="F382" s="31">
        <f t="shared" si="12"/>
        <v>0</v>
      </c>
      <c r="G382" s="33"/>
    </row>
    <row r="383" spans="1:7" ht="17.399999999999999" x14ac:dyDescent="0.3">
      <c r="A383" s="34"/>
      <c r="B383" s="35"/>
      <c r="C383" s="36" t="s">
        <v>17</v>
      </c>
      <c r="D383" s="36"/>
      <c r="E383" s="37"/>
      <c r="F383" s="38">
        <f>SUM(F368:F381)</f>
        <v>738.8</v>
      </c>
      <c r="G383" s="39"/>
    </row>
    <row r="384" spans="1:7" ht="17.399999999999999" x14ac:dyDescent="0.3">
      <c r="A384" s="40"/>
      <c r="B384" s="41"/>
      <c r="C384" s="42" t="s">
        <v>18</v>
      </c>
      <c r="D384" s="42"/>
      <c r="E384" s="43"/>
      <c r="F384" s="44">
        <f>F383*0.16</f>
        <v>118.208</v>
      </c>
      <c r="G384" s="45"/>
    </row>
    <row r="385" spans="1:7" ht="17.399999999999999" x14ac:dyDescent="0.3">
      <c r="A385" s="40"/>
      <c r="B385" s="41"/>
      <c r="C385" s="46" t="s">
        <v>19</v>
      </c>
      <c r="D385" s="46"/>
      <c r="E385" s="47"/>
      <c r="F385" s="48">
        <f>F383+F384</f>
        <v>857.00799999999992</v>
      </c>
      <c r="G385" s="49"/>
    </row>
    <row r="386" spans="1:7" ht="15.6" x14ac:dyDescent="0.3">
      <c r="A386" s="50" t="s">
        <v>20</v>
      </c>
      <c r="B386" s="51"/>
      <c r="C386" s="51" t="s">
        <v>21</v>
      </c>
      <c r="D386" s="51"/>
      <c r="E386" s="51" t="s">
        <v>22</v>
      </c>
      <c r="F386" s="51"/>
      <c r="G386" s="52"/>
    </row>
    <row r="387" spans="1:7" ht="15.6" x14ac:dyDescent="0.3">
      <c r="A387" s="63" t="s">
        <v>614</v>
      </c>
      <c r="B387" s="53"/>
      <c r="C387" s="53" t="s">
        <v>23</v>
      </c>
      <c r="D387" s="53"/>
      <c r="E387" s="53" t="s">
        <v>24</v>
      </c>
      <c r="F387" s="53"/>
      <c r="G387" s="54"/>
    </row>
    <row r="390" spans="1:7" ht="24.6" x14ac:dyDescent="0.4">
      <c r="A390" s="1"/>
      <c r="B390" s="355"/>
      <c r="C390" s="357"/>
      <c r="D390" s="364"/>
      <c r="E390" s="365"/>
      <c r="F390" s="365"/>
      <c r="G390" s="366"/>
    </row>
    <row r="391" spans="1:7" ht="21" x14ac:dyDescent="0.4">
      <c r="A391" s="2"/>
      <c r="B391" s="358"/>
      <c r="C391" s="360"/>
      <c r="D391" s="3"/>
      <c r="E391" s="368"/>
      <c r="F391" s="368"/>
      <c r="G391" s="4"/>
    </row>
    <row r="392" spans="1:7" ht="21" x14ac:dyDescent="0.4">
      <c r="A392" s="2"/>
      <c r="B392" s="358"/>
      <c r="C392" s="360"/>
      <c r="D392" s="3"/>
      <c r="E392" s="369"/>
      <c r="F392" s="368"/>
      <c r="G392" s="4"/>
    </row>
    <row r="393" spans="1:7" ht="21" x14ac:dyDescent="0.4">
      <c r="A393" s="5"/>
      <c r="B393" s="361"/>
      <c r="C393" s="363"/>
      <c r="D393" s="6"/>
      <c r="E393" s="370"/>
      <c r="F393" s="370"/>
      <c r="G393" s="7"/>
    </row>
    <row r="394" spans="1:7" ht="20.399999999999999" x14ac:dyDescent="0.35">
      <c r="A394" s="8"/>
      <c r="B394" s="9"/>
      <c r="C394" s="10"/>
      <c r="D394" s="10"/>
      <c r="E394" s="10"/>
      <c r="F394" s="10"/>
      <c r="G394" s="11"/>
    </row>
    <row r="395" spans="1:7" ht="20.399999999999999" x14ac:dyDescent="0.35">
      <c r="A395" s="8"/>
      <c r="B395" s="12"/>
      <c r="C395" s="13"/>
      <c r="D395" s="13"/>
      <c r="E395" s="13"/>
      <c r="F395" s="13"/>
      <c r="G395" s="14"/>
    </row>
    <row r="396" spans="1:7" ht="20.399999999999999" x14ac:dyDescent="0.35">
      <c r="A396" s="8"/>
      <c r="B396" s="12"/>
      <c r="C396" s="13"/>
      <c r="D396" s="13"/>
      <c r="E396" s="13"/>
      <c r="F396" s="13"/>
      <c r="G396" s="14"/>
    </row>
    <row r="397" spans="1:7" ht="20.399999999999999" x14ac:dyDescent="0.35">
      <c r="A397" s="8"/>
      <c r="B397" s="12"/>
      <c r="C397" s="13"/>
      <c r="D397" s="13"/>
      <c r="E397" s="13"/>
      <c r="F397" s="13"/>
      <c r="G397" s="14"/>
    </row>
    <row r="398" spans="1:7" ht="15" x14ac:dyDescent="0.3">
      <c r="A398" s="57"/>
      <c r="B398" s="57"/>
      <c r="C398" s="57"/>
      <c r="D398" s="57"/>
      <c r="E398" s="57"/>
      <c r="F398" s="57"/>
      <c r="G398" s="57"/>
    </row>
    <row r="399" spans="1:7" ht="15.6" x14ac:dyDescent="0.3">
      <c r="A399" s="15"/>
      <c r="B399" s="16"/>
      <c r="C399" s="16"/>
      <c r="D399" s="123"/>
      <c r="E399" s="18"/>
      <c r="F399" s="18"/>
      <c r="G399" s="20"/>
    </row>
    <row r="400" spans="1:7" ht="15.6" x14ac:dyDescent="0.3">
      <c r="A400" s="21"/>
      <c r="B400" s="22"/>
      <c r="C400" s="22"/>
      <c r="D400" s="58"/>
      <c r="E400" s="24"/>
      <c r="F400" s="24"/>
      <c r="G400" s="20"/>
    </row>
    <row r="401" spans="1:7" ht="15.6" x14ac:dyDescent="0.3">
      <c r="A401" s="21"/>
      <c r="B401" s="22"/>
      <c r="C401" s="22"/>
      <c r="D401" s="58"/>
      <c r="E401" s="24"/>
      <c r="F401" s="24"/>
      <c r="G401" s="20"/>
    </row>
    <row r="402" spans="1:7" ht="15.6" x14ac:dyDescent="0.3">
      <c r="A402" s="21"/>
      <c r="B402" s="59"/>
      <c r="C402" s="59"/>
      <c r="D402" s="58"/>
      <c r="E402" s="24"/>
      <c r="F402" s="24"/>
      <c r="G402" s="26"/>
    </row>
    <row r="403" spans="1:7" ht="15.6" x14ac:dyDescent="0.3">
      <c r="A403" s="21"/>
      <c r="B403" s="59"/>
      <c r="C403" s="59"/>
      <c r="D403" s="58"/>
      <c r="E403" s="24"/>
      <c r="F403" s="24"/>
      <c r="G403" s="26"/>
    </row>
    <row r="404" spans="1:7" ht="15.6" x14ac:dyDescent="0.3">
      <c r="A404" s="21"/>
      <c r="B404" s="59"/>
      <c r="C404" s="59"/>
      <c r="D404" s="58"/>
      <c r="E404" s="24"/>
      <c r="F404" s="24"/>
      <c r="G404" s="26"/>
    </row>
    <row r="405" spans="1:7" ht="15.6" x14ac:dyDescent="0.3">
      <c r="A405" s="21"/>
      <c r="B405" s="59"/>
      <c r="C405" s="59"/>
      <c r="D405" s="66"/>
      <c r="E405" s="24"/>
      <c r="F405" s="24"/>
      <c r="G405" s="26"/>
    </row>
    <row r="406" spans="1:7" ht="15.6" x14ac:dyDescent="0.3">
      <c r="A406" s="27"/>
      <c r="B406" s="59"/>
      <c r="C406" s="59"/>
      <c r="D406" s="65"/>
      <c r="E406" s="24"/>
      <c r="F406" s="24"/>
      <c r="G406" s="26"/>
    </row>
    <row r="407" spans="1:7" ht="15.6" x14ac:dyDescent="0.3">
      <c r="A407" s="27"/>
      <c r="B407" s="59"/>
      <c r="C407" s="59"/>
      <c r="D407" s="65"/>
      <c r="E407" s="24"/>
      <c r="F407" s="24"/>
      <c r="G407" s="26"/>
    </row>
    <row r="408" spans="1:7" ht="15.6" x14ac:dyDescent="0.3">
      <c r="A408" s="27"/>
      <c r="B408" s="22"/>
      <c r="C408" s="22"/>
      <c r="D408" s="23"/>
      <c r="E408" s="24"/>
      <c r="F408" s="24"/>
      <c r="G408" s="26"/>
    </row>
    <row r="409" spans="1:7" ht="15.6" x14ac:dyDescent="0.3">
      <c r="A409" s="27"/>
      <c r="B409" s="22"/>
      <c r="C409" s="22"/>
      <c r="D409" s="23"/>
      <c r="E409" s="24"/>
      <c r="F409" s="24"/>
      <c r="G409" s="26"/>
    </row>
    <row r="410" spans="1:7" ht="15.6" x14ac:dyDescent="0.3">
      <c r="A410" s="27"/>
      <c r="B410" s="22"/>
      <c r="C410" s="22"/>
      <c r="D410" s="23"/>
      <c r="E410" s="24"/>
      <c r="F410" s="24"/>
      <c r="G410" s="26"/>
    </row>
    <row r="411" spans="1:7" ht="15.6" x14ac:dyDescent="0.3">
      <c r="A411" s="27"/>
      <c r="B411" s="22"/>
      <c r="C411" s="22"/>
      <c r="D411" s="23"/>
      <c r="E411" s="24"/>
      <c r="F411" s="24"/>
      <c r="G411" s="26"/>
    </row>
    <row r="412" spans="1:7" ht="15.6" x14ac:dyDescent="0.3">
      <c r="A412" s="27"/>
      <c r="B412" s="22"/>
      <c r="C412" s="22"/>
      <c r="D412" s="23"/>
      <c r="E412" s="24"/>
      <c r="F412" s="24"/>
      <c r="G412" s="26"/>
    </row>
    <row r="413" spans="1:7" ht="15.6" x14ac:dyDescent="0.3">
      <c r="A413" s="28"/>
      <c r="B413" s="29"/>
      <c r="C413" s="29"/>
      <c r="D413" s="30"/>
      <c r="E413" s="31"/>
      <c r="F413" s="32"/>
      <c r="G413" s="33"/>
    </row>
    <row r="414" spans="1:7" ht="17.399999999999999" x14ac:dyDescent="0.3">
      <c r="A414" s="34"/>
      <c r="B414" s="35"/>
      <c r="C414" s="36"/>
      <c r="D414" s="36"/>
      <c r="E414" s="37"/>
      <c r="F414" s="38"/>
      <c r="G414" s="39"/>
    </row>
    <row r="415" spans="1:7" ht="17.399999999999999" x14ac:dyDescent="0.3">
      <c r="A415" s="40"/>
      <c r="B415" s="41"/>
      <c r="C415" s="42"/>
      <c r="D415" s="42"/>
      <c r="E415" s="43"/>
      <c r="F415" s="44"/>
      <c r="G415" s="45"/>
    </row>
    <row r="416" spans="1:7" ht="17.399999999999999" x14ac:dyDescent="0.3">
      <c r="A416" s="40"/>
      <c r="B416" s="41"/>
      <c r="C416" s="46"/>
      <c r="D416" s="46"/>
      <c r="E416" s="47"/>
      <c r="F416" s="48"/>
      <c r="G416" s="49"/>
    </row>
    <row r="417" spans="1:7" ht="15.6" x14ac:dyDescent="0.3">
      <c r="A417" s="50"/>
      <c r="B417" s="51"/>
      <c r="C417" s="51"/>
      <c r="D417" s="51"/>
      <c r="E417" s="51"/>
      <c r="F417" s="51"/>
      <c r="G417" s="52"/>
    </row>
    <row r="418" spans="1:7" ht="15.6" x14ac:dyDescent="0.3">
      <c r="A418" s="63"/>
      <c r="B418" s="53"/>
      <c r="C418" s="53"/>
      <c r="D418" s="53"/>
      <c r="E418" s="53"/>
      <c r="F418" s="53"/>
      <c r="G418" s="54"/>
    </row>
    <row r="419" spans="1:7" x14ac:dyDescent="0.3">
      <c r="A419" s="55"/>
      <c r="B419" s="55"/>
      <c r="C419" s="55"/>
      <c r="D419" s="55"/>
      <c r="E419" s="55"/>
      <c r="F419" s="55"/>
      <c r="G419" s="55"/>
    </row>
  </sheetData>
  <mergeCells count="110">
    <mergeCell ref="B390:C393"/>
    <mergeCell ref="D390:G390"/>
    <mergeCell ref="E391:F391"/>
    <mergeCell ref="E392:F392"/>
    <mergeCell ref="E393:F393"/>
    <mergeCell ref="B96:C99"/>
    <mergeCell ref="D96:G96"/>
    <mergeCell ref="E97:F97"/>
    <mergeCell ref="E98:F98"/>
    <mergeCell ref="E99:F99"/>
    <mergeCell ref="E158:G160"/>
    <mergeCell ref="A154:C157"/>
    <mergeCell ref="D154:G154"/>
    <mergeCell ref="E155:F155"/>
    <mergeCell ref="E156:F156"/>
    <mergeCell ref="E157:F157"/>
    <mergeCell ref="A151:B151"/>
    <mergeCell ref="E151:G151"/>
    <mergeCell ref="D130:E130"/>
    <mergeCell ref="F130:G130"/>
    <mergeCell ref="E132:G132"/>
    <mergeCell ref="B133:G133"/>
    <mergeCell ref="B134:G134"/>
    <mergeCell ref="B135:G135"/>
    <mergeCell ref="B3:C6"/>
    <mergeCell ref="D3:G3"/>
    <mergeCell ref="F6:G6"/>
    <mergeCell ref="B7:F7"/>
    <mergeCell ref="B34:C37"/>
    <mergeCell ref="D34:G34"/>
    <mergeCell ref="F37:G37"/>
    <mergeCell ref="B38:F38"/>
    <mergeCell ref="B66:C69"/>
    <mergeCell ref="D66:G66"/>
    <mergeCell ref="E67:F67"/>
    <mergeCell ref="E68:F68"/>
    <mergeCell ref="E69:F69"/>
    <mergeCell ref="A150:B150"/>
    <mergeCell ref="E150:G150"/>
    <mergeCell ref="B128:C131"/>
    <mergeCell ref="D128:G128"/>
    <mergeCell ref="D129:E129"/>
    <mergeCell ref="F129:G129"/>
    <mergeCell ref="D131:E131"/>
    <mergeCell ref="F131:G131"/>
    <mergeCell ref="B219:C222"/>
    <mergeCell ref="D219:G219"/>
    <mergeCell ref="E220:F220"/>
    <mergeCell ref="E221:F221"/>
    <mergeCell ref="E222:F222"/>
    <mergeCell ref="B184:C187"/>
    <mergeCell ref="D184:G184"/>
    <mergeCell ref="E185:F185"/>
    <mergeCell ref="E186:F186"/>
    <mergeCell ref="E187:F187"/>
    <mergeCell ref="E254:G254"/>
    <mergeCell ref="B255:G255"/>
    <mergeCell ref="B256:G256"/>
    <mergeCell ref="B257:G257"/>
    <mergeCell ref="A277:B277"/>
    <mergeCell ref="E277:G277"/>
    <mergeCell ref="B250:C253"/>
    <mergeCell ref="D250:G250"/>
    <mergeCell ref="D251:E251"/>
    <mergeCell ref="F251:G251"/>
    <mergeCell ref="D253:E253"/>
    <mergeCell ref="F253:G253"/>
    <mergeCell ref="A278:B278"/>
    <mergeCell ref="E278:G278"/>
    <mergeCell ref="B282:C285"/>
    <mergeCell ref="D282:G282"/>
    <mergeCell ref="B310:C313"/>
    <mergeCell ref="D310:G310"/>
    <mergeCell ref="D311:E311"/>
    <mergeCell ref="F311:G311"/>
    <mergeCell ref="D313:E313"/>
    <mergeCell ref="F313:G313"/>
    <mergeCell ref="C329:D329"/>
    <mergeCell ref="C330:D330"/>
    <mergeCell ref="A331:B331"/>
    <mergeCell ref="E331:G331"/>
    <mergeCell ref="A332:B332"/>
    <mergeCell ref="E332:G332"/>
    <mergeCell ref="E314:G314"/>
    <mergeCell ref="B315:G315"/>
    <mergeCell ref="B316:G316"/>
    <mergeCell ref="B317:G317"/>
    <mergeCell ref="C328:D328"/>
    <mergeCell ref="E339:G339"/>
    <mergeCell ref="B340:G340"/>
    <mergeCell ref="B341:G341"/>
    <mergeCell ref="B342:G342"/>
    <mergeCell ref="C352:D352"/>
    <mergeCell ref="B335:C338"/>
    <mergeCell ref="D335:G335"/>
    <mergeCell ref="D336:E336"/>
    <mergeCell ref="F336:G336"/>
    <mergeCell ref="D338:E338"/>
    <mergeCell ref="F338:G338"/>
    <mergeCell ref="A359:C362"/>
    <mergeCell ref="D359:G359"/>
    <mergeCell ref="E360:F360"/>
    <mergeCell ref="E361:F361"/>
    <mergeCell ref="E362:F362"/>
    <mergeCell ref="C353:D353"/>
    <mergeCell ref="C354:D354"/>
    <mergeCell ref="A355:B355"/>
    <mergeCell ref="E355:G355"/>
    <mergeCell ref="A356:B356"/>
    <mergeCell ref="E356:G356"/>
  </mergeCells>
  <dataValidations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A17:A18 A30:A31 A48:A49 A61:A62 A93 A124 A150 A181 A215 A246 A277 A264 A306 A331 A355 A386 A417" xr:uid="{AA829E06-D539-44E0-B90E-2FAE29678353}">
      <formula1>0</formula1>
      <formula2>256</formula2>
    </dataValidation>
  </dataValidations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5C739-CF1B-4084-AD87-5C94837CD39F}">
  <dimension ref="A2:G256"/>
  <sheetViews>
    <sheetView workbookViewId="0">
      <selection activeCell="A204" sqref="A204:E204"/>
    </sheetView>
  </sheetViews>
  <sheetFormatPr baseColWidth="10" defaultRowHeight="14.4" x14ac:dyDescent="0.3"/>
  <cols>
    <col min="1" max="1" width="22.21875" customWidth="1"/>
    <col min="2" max="2" width="13.44140625" customWidth="1"/>
    <col min="3" max="3" width="28.6640625" customWidth="1"/>
    <col min="4" max="4" width="28.5546875" customWidth="1"/>
    <col min="5" max="5" width="15.44140625" customWidth="1"/>
    <col min="6" max="6" width="17" customWidth="1"/>
    <col min="7" max="7" width="22" customWidth="1"/>
  </cols>
  <sheetData>
    <row r="2" spans="1:7" ht="24.6" x14ac:dyDescent="0.3">
      <c r="A2" s="355" t="s">
        <v>0</v>
      </c>
      <c r="B2" s="356"/>
      <c r="C2" s="357"/>
      <c r="D2" s="364" t="s">
        <v>1</v>
      </c>
      <c r="E2" s="365"/>
      <c r="F2" s="365"/>
      <c r="G2" s="366"/>
    </row>
    <row r="3" spans="1:7" ht="21" x14ac:dyDescent="0.4">
      <c r="A3" s="358"/>
      <c r="B3" s="359"/>
      <c r="C3" s="360"/>
      <c r="D3" s="3" t="s">
        <v>2</v>
      </c>
      <c r="E3" s="367" t="s">
        <v>521</v>
      </c>
      <c r="F3" s="368"/>
      <c r="G3" s="4"/>
    </row>
    <row r="4" spans="1:7" ht="21" x14ac:dyDescent="0.4">
      <c r="A4" s="358"/>
      <c r="B4" s="359"/>
      <c r="C4" s="360"/>
      <c r="D4" s="3" t="s">
        <v>4</v>
      </c>
      <c r="E4" s="369" t="s">
        <v>522</v>
      </c>
      <c r="F4" s="368"/>
      <c r="G4" s="4"/>
    </row>
    <row r="5" spans="1:7" ht="30" x14ac:dyDescent="0.3">
      <c r="A5" s="361"/>
      <c r="B5" s="362"/>
      <c r="C5" s="363"/>
      <c r="D5" s="6" t="s">
        <v>5</v>
      </c>
      <c r="E5" s="370" t="s">
        <v>523</v>
      </c>
      <c r="F5" s="370"/>
      <c r="G5" s="7"/>
    </row>
    <row r="6" spans="1:7" ht="20.399999999999999" x14ac:dyDescent="0.35">
      <c r="A6" s="8" t="s">
        <v>6</v>
      </c>
      <c r="B6" s="9" t="s">
        <v>27</v>
      </c>
      <c r="C6" s="10"/>
      <c r="D6" s="10"/>
      <c r="E6" s="346"/>
      <c r="F6" s="347"/>
      <c r="G6" s="348"/>
    </row>
    <row r="7" spans="1:7" ht="20.399999999999999" x14ac:dyDescent="0.35">
      <c r="A7" s="8" t="s">
        <v>7</v>
      </c>
      <c r="B7" s="12"/>
      <c r="C7" s="13"/>
      <c r="D7" s="13"/>
      <c r="E7" s="349"/>
      <c r="F7" s="350"/>
      <c r="G7" s="351"/>
    </row>
    <row r="8" spans="1:7" ht="20.399999999999999" x14ac:dyDescent="0.35">
      <c r="A8" s="8" t="s">
        <v>8</v>
      </c>
      <c r="B8" s="12" t="s">
        <v>29</v>
      </c>
      <c r="C8" s="13"/>
      <c r="D8" s="13"/>
      <c r="E8" s="352"/>
      <c r="F8" s="353"/>
      <c r="G8" s="354"/>
    </row>
    <row r="9" spans="1:7" ht="20.399999999999999" x14ac:dyDescent="0.35">
      <c r="A9" s="8" t="s">
        <v>9</v>
      </c>
      <c r="B9" s="12" t="s">
        <v>91</v>
      </c>
      <c r="C9" s="13"/>
      <c r="D9" s="13"/>
      <c r="E9" s="13"/>
      <c r="F9" s="13"/>
      <c r="G9" s="14"/>
    </row>
    <row r="10" spans="1:7" ht="15" x14ac:dyDescent="0.3">
      <c r="A10" s="57" t="s">
        <v>10</v>
      </c>
      <c r="B10" s="57" t="s">
        <v>11</v>
      </c>
      <c r="C10" s="57" t="s">
        <v>12</v>
      </c>
      <c r="D10" s="57" t="s">
        <v>13</v>
      </c>
      <c r="E10" s="57" t="s">
        <v>14</v>
      </c>
      <c r="F10" s="57" t="s">
        <v>15</v>
      </c>
      <c r="G10" s="57" t="s">
        <v>16</v>
      </c>
    </row>
    <row r="11" spans="1:7" ht="15.6" x14ac:dyDescent="0.3">
      <c r="A11" s="15">
        <v>120</v>
      </c>
      <c r="B11" s="16" t="s">
        <v>222</v>
      </c>
      <c r="C11" s="16" t="s">
        <v>481</v>
      </c>
      <c r="D11" s="123"/>
      <c r="E11" s="18">
        <v>96.5</v>
      </c>
      <c r="F11" s="18">
        <f>A11*E11</f>
        <v>11580</v>
      </c>
      <c r="G11" s="20"/>
    </row>
    <row r="12" spans="1:7" ht="15.6" x14ac:dyDescent="0.3">
      <c r="A12" s="21"/>
      <c r="B12" s="22"/>
      <c r="C12" s="22"/>
      <c r="D12" s="58"/>
      <c r="E12" s="24"/>
      <c r="F12" s="24">
        <f t="shared" ref="F12:F25" si="0">A12*E12</f>
        <v>0</v>
      </c>
      <c r="G12" s="20"/>
    </row>
    <row r="13" spans="1:7" ht="15.6" x14ac:dyDescent="0.3">
      <c r="A13" s="21"/>
      <c r="B13" s="22"/>
      <c r="C13" s="22"/>
      <c r="D13" s="58"/>
      <c r="E13" s="24"/>
      <c r="F13" s="24">
        <f t="shared" si="0"/>
        <v>0</v>
      </c>
      <c r="G13" s="20"/>
    </row>
    <row r="14" spans="1:7" ht="15.6" x14ac:dyDescent="0.3">
      <c r="A14" s="21"/>
      <c r="B14" s="59"/>
      <c r="C14" s="59"/>
      <c r="D14" s="58"/>
      <c r="E14" s="24"/>
      <c r="F14" s="24">
        <f t="shared" si="0"/>
        <v>0</v>
      </c>
      <c r="G14" s="26"/>
    </row>
    <row r="15" spans="1:7" ht="15.6" x14ac:dyDescent="0.3">
      <c r="A15" s="21"/>
      <c r="B15" s="59"/>
      <c r="C15" s="59"/>
      <c r="D15" s="58"/>
      <c r="E15" s="24"/>
      <c r="F15" s="24">
        <f t="shared" si="0"/>
        <v>0</v>
      </c>
      <c r="G15" s="26"/>
    </row>
    <row r="16" spans="1:7" ht="15.6" x14ac:dyDescent="0.3">
      <c r="A16" s="21"/>
      <c r="B16" s="59"/>
      <c r="C16" s="59"/>
      <c r="D16" s="58"/>
      <c r="E16" s="24"/>
      <c r="F16" s="24">
        <f t="shared" si="0"/>
        <v>0</v>
      </c>
      <c r="G16" s="26"/>
    </row>
    <row r="17" spans="1:7" ht="15.6" x14ac:dyDescent="0.3">
      <c r="A17" s="21"/>
      <c r="B17" s="59"/>
      <c r="C17" s="59"/>
      <c r="D17" s="58"/>
      <c r="E17" s="24"/>
      <c r="F17" s="24">
        <f t="shared" si="0"/>
        <v>0</v>
      </c>
      <c r="G17" s="26"/>
    </row>
    <row r="18" spans="1:7" ht="15.6" x14ac:dyDescent="0.3">
      <c r="A18" s="27"/>
      <c r="B18" s="59"/>
      <c r="C18" s="59"/>
      <c r="D18" s="58"/>
      <c r="E18" s="24"/>
      <c r="F18" s="24">
        <f t="shared" si="0"/>
        <v>0</v>
      </c>
      <c r="G18" s="26"/>
    </row>
    <row r="19" spans="1:7" ht="15.6" x14ac:dyDescent="0.3">
      <c r="A19" s="27"/>
      <c r="B19" s="59"/>
      <c r="C19" s="59"/>
      <c r="D19" s="65"/>
      <c r="E19" s="24"/>
      <c r="F19" s="24">
        <f t="shared" si="0"/>
        <v>0</v>
      </c>
      <c r="G19" s="26"/>
    </row>
    <row r="20" spans="1:7" ht="15.6" x14ac:dyDescent="0.3">
      <c r="A20" s="27"/>
      <c r="B20" s="22"/>
      <c r="C20" s="22"/>
      <c r="D20" s="23"/>
      <c r="E20" s="24"/>
      <c r="F20" s="24">
        <f t="shared" si="0"/>
        <v>0</v>
      </c>
      <c r="G20" s="26"/>
    </row>
    <row r="21" spans="1:7" ht="15.6" x14ac:dyDescent="0.3">
      <c r="A21" s="27"/>
      <c r="B21" s="22"/>
      <c r="C21" s="22"/>
      <c r="D21" s="23"/>
      <c r="E21" s="24"/>
      <c r="F21" s="24">
        <f t="shared" si="0"/>
        <v>0</v>
      </c>
      <c r="G21" s="26"/>
    </row>
    <row r="22" spans="1:7" ht="15.6" x14ac:dyDescent="0.3">
      <c r="A22" s="27"/>
      <c r="B22" s="22"/>
      <c r="C22" s="22"/>
      <c r="D22" s="23"/>
      <c r="E22" s="24"/>
      <c r="F22" s="24">
        <f t="shared" si="0"/>
        <v>0</v>
      </c>
      <c r="G22" s="26"/>
    </row>
    <row r="23" spans="1:7" ht="15.6" x14ac:dyDescent="0.3">
      <c r="A23" s="27"/>
      <c r="B23" s="22"/>
      <c r="C23" s="22"/>
      <c r="D23" s="23"/>
      <c r="E23" s="24"/>
      <c r="F23" s="24">
        <f t="shared" si="0"/>
        <v>0</v>
      </c>
      <c r="G23" s="26"/>
    </row>
    <row r="24" spans="1:7" ht="15.6" x14ac:dyDescent="0.3">
      <c r="A24" s="27"/>
      <c r="B24" s="22"/>
      <c r="C24" s="22"/>
      <c r="D24" s="23"/>
      <c r="E24" s="24"/>
      <c r="F24" s="24">
        <f t="shared" si="0"/>
        <v>0</v>
      </c>
      <c r="G24" s="26"/>
    </row>
    <row r="25" spans="1:7" ht="15.6" x14ac:dyDescent="0.3">
      <c r="A25" s="28"/>
      <c r="B25" s="29"/>
      <c r="C25" s="29"/>
      <c r="D25" s="30"/>
      <c r="E25" s="31"/>
      <c r="F25" s="31">
        <f t="shared" si="0"/>
        <v>0</v>
      </c>
      <c r="G25" s="33"/>
    </row>
    <row r="26" spans="1:7" ht="17.399999999999999" x14ac:dyDescent="0.3">
      <c r="A26" s="34"/>
      <c r="B26" s="35"/>
      <c r="C26" s="36" t="s">
        <v>17</v>
      </c>
      <c r="D26" s="36"/>
      <c r="E26" s="37"/>
      <c r="F26" s="38">
        <f>SUM(F11:F24)</f>
        <v>11580</v>
      </c>
      <c r="G26" s="39"/>
    </row>
    <row r="27" spans="1:7" ht="17.399999999999999" x14ac:dyDescent="0.3">
      <c r="A27" s="40"/>
      <c r="B27" s="41"/>
      <c r="C27" s="42" t="s">
        <v>18</v>
      </c>
      <c r="D27" s="42"/>
      <c r="E27" s="43"/>
      <c r="F27" s="44">
        <f>F26*0.16</f>
        <v>1852.8</v>
      </c>
      <c r="G27" s="45"/>
    </row>
    <row r="28" spans="1:7" ht="17.399999999999999" x14ac:dyDescent="0.3">
      <c r="A28" s="40"/>
      <c r="B28" s="41"/>
      <c r="C28" s="46" t="s">
        <v>19</v>
      </c>
      <c r="D28" s="46"/>
      <c r="E28" s="47"/>
      <c r="F28" s="48">
        <f>F26+F27</f>
        <v>13432.8</v>
      </c>
      <c r="G28" s="49"/>
    </row>
    <row r="29" spans="1:7" ht="15.6" x14ac:dyDescent="0.3">
      <c r="A29" s="50" t="s">
        <v>20</v>
      </c>
      <c r="B29" s="51"/>
      <c r="C29" s="51" t="s">
        <v>21</v>
      </c>
      <c r="D29" s="51"/>
      <c r="E29" s="51" t="s">
        <v>22</v>
      </c>
      <c r="F29" s="51"/>
      <c r="G29" s="52"/>
    </row>
    <row r="30" spans="1:7" ht="15.6" x14ac:dyDescent="0.3">
      <c r="A30" s="63" t="s">
        <v>25</v>
      </c>
      <c r="B30" s="53"/>
      <c r="C30" s="53" t="s">
        <v>23</v>
      </c>
      <c r="D30" s="53"/>
      <c r="E30" s="53" t="s">
        <v>24</v>
      </c>
      <c r="F30" s="53"/>
      <c r="G30" s="54"/>
    </row>
    <row r="33" spans="1:7" ht="24.6" x14ac:dyDescent="0.4">
      <c r="A33" s="1"/>
      <c r="B33" s="355" t="s">
        <v>0</v>
      </c>
      <c r="C33" s="357"/>
      <c r="D33" s="364" t="s">
        <v>1</v>
      </c>
      <c r="E33" s="365"/>
      <c r="F33" s="365"/>
      <c r="G33" s="366"/>
    </row>
    <row r="34" spans="1:7" ht="21" x14ac:dyDescent="0.4">
      <c r="A34" s="2"/>
      <c r="B34" s="358"/>
      <c r="C34" s="360"/>
      <c r="D34" s="3" t="s">
        <v>2</v>
      </c>
      <c r="E34" s="368" t="s">
        <v>530</v>
      </c>
      <c r="F34" s="368"/>
      <c r="G34" s="4"/>
    </row>
    <row r="35" spans="1:7" ht="21" x14ac:dyDescent="0.4">
      <c r="A35" s="2"/>
      <c r="B35" s="358"/>
      <c r="C35" s="360"/>
      <c r="D35" s="3" t="s">
        <v>4</v>
      </c>
      <c r="E35" s="369" t="s">
        <v>522</v>
      </c>
      <c r="F35" s="368"/>
      <c r="G35" s="4"/>
    </row>
    <row r="36" spans="1:7" ht="30" x14ac:dyDescent="0.4">
      <c r="A36" s="5"/>
      <c r="B36" s="361"/>
      <c r="C36" s="363"/>
      <c r="D36" s="6" t="s">
        <v>5</v>
      </c>
      <c r="E36" s="370" t="s">
        <v>531</v>
      </c>
      <c r="F36" s="370"/>
      <c r="G36" s="7"/>
    </row>
    <row r="37" spans="1:7" ht="20.399999999999999" x14ac:dyDescent="0.35">
      <c r="A37" s="8" t="s">
        <v>6</v>
      </c>
      <c r="B37" s="9" t="s">
        <v>36</v>
      </c>
      <c r="C37" s="10"/>
      <c r="D37" s="10"/>
      <c r="E37" s="10"/>
      <c r="F37" s="10"/>
      <c r="G37" s="11"/>
    </row>
    <row r="38" spans="1:7" ht="20.399999999999999" x14ac:dyDescent="0.35">
      <c r="A38" s="8" t="s">
        <v>7</v>
      </c>
      <c r="B38" s="12" t="s">
        <v>532</v>
      </c>
      <c r="C38" s="13"/>
      <c r="D38" s="13"/>
      <c r="E38" s="13"/>
      <c r="F38" s="13"/>
      <c r="G38" s="14"/>
    </row>
    <row r="39" spans="1:7" ht="20.399999999999999" x14ac:dyDescent="0.35">
      <c r="A39" s="8" t="s">
        <v>8</v>
      </c>
      <c r="B39" s="12" t="s">
        <v>29</v>
      </c>
      <c r="C39" s="13"/>
      <c r="D39" s="13"/>
      <c r="E39" s="13"/>
      <c r="F39" s="13"/>
      <c r="G39" s="14"/>
    </row>
    <row r="40" spans="1:7" ht="20.399999999999999" x14ac:dyDescent="0.35">
      <c r="A40" s="8" t="s">
        <v>9</v>
      </c>
      <c r="B40" s="12" t="s">
        <v>38</v>
      </c>
      <c r="C40" s="13"/>
      <c r="D40" s="13"/>
      <c r="E40" s="13"/>
      <c r="F40" s="13"/>
      <c r="G40" s="14"/>
    </row>
    <row r="41" spans="1:7" ht="15" x14ac:dyDescent="0.3">
      <c r="A41" s="57" t="s">
        <v>10</v>
      </c>
      <c r="B41" s="57" t="s">
        <v>11</v>
      </c>
      <c r="C41" s="57" t="s">
        <v>12</v>
      </c>
      <c r="D41" s="57" t="s">
        <v>13</v>
      </c>
      <c r="E41" s="57" t="s">
        <v>14</v>
      </c>
      <c r="F41" s="57" t="s">
        <v>15</v>
      </c>
      <c r="G41" s="57" t="s">
        <v>16</v>
      </c>
    </row>
    <row r="42" spans="1:7" ht="15.6" x14ac:dyDescent="0.3">
      <c r="A42" s="15">
        <v>30</v>
      </c>
      <c r="B42" s="16" t="s">
        <v>30</v>
      </c>
      <c r="C42" s="16" t="s">
        <v>47</v>
      </c>
      <c r="D42" s="123" t="s">
        <v>40</v>
      </c>
      <c r="E42" s="18">
        <v>4.88</v>
      </c>
      <c r="F42" s="18">
        <f>A42*E42</f>
        <v>146.4</v>
      </c>
      <c r="G42" s="20"/>
    </row>
    <row r="43" spans="1:7" ht="15.6" x14ac:dyDescent="0.3">
      <c r="A43" s="21">
        <v>15</v>
      </c>
      <c r="B43" s="22" t="s">
        <v>30</v>
      </c>
      <c r="C43" s="22" t="s">
        <v>176</v>
      </c>
      <c r="D43" s="58" t="s">
        <v>40</v>
      </c>
      <c r="E43" s="24">
        <v>2.52</v>
      </c>
      <c r="F43" s="24">
        <f>A43*E43</f>
        <v>37.799999999999997</v>
      </c>
      <c r="G43" s="20"/>
    </row>
    <row r="44" spans="1:7" ht="31.2" x14ac:dyDescent="0.3">
      <c r="A44" s="21">
        <v>10</v>
      </c>
      <c r="B44" s="59" t="s">
        <v>30</v>
      </c>
      <c r="C44" s="59" t="s">
        <v>524</v>
      </c>
      <c r="D44" s="58" t="s">
        <v>40</v>
      </c>
      <c r="E44" s="24">
        <v>24.48</v>
      </c>
      <c r="F44" s="24">
        <f t="shared" ref="F44:F57" si="1">A44*E44</f>
        <v>244.8</v>
      </c>
      <c r="G44" s="26"/>
    </row>
    <row r="45" spans="1:7" ht="15.6" x14ac:dyDescent="0.3">
      <c r="A45" s="21"/>
      <c r="B45" s="59"/>
      <c r="C45" s="59"/>
      <c r="D45" s="58"/>
      <c r="E45" s="24"/>
      <c r="F45" s="24">
        <f t="shared" si="1"/>
        <v>0</v>
      </c>
      <c r="G45" s="26"/>
    </row>
    <row r="46" spans="1:7" ht="15.6" x14ac:dyDescent="0.3">
      <c r="A46" s="21">
        <v>20</v>
      </c>
      <c r="B46" s="59" t="s">
        <v>30</v>
      </c>
      <c r="C46" s="59" t="s">
        <v>46</v>
      </c>
      <c r="D46" s="24" t="s">
        <v>40</v>
      </c>
      <c r="E46" s="24">
        <v>4.5</v>
      </c>
      <c r="F46" s="24">
        <f t="shared" si="1"/>
        <v>90</v>
      </c>
      <c r="G46" s="26"/>
    </row>
    <row r="47" spans="1:7" ht="15.6" x14ac:dyDescent="0.3">
      <c r="A47" s="27">
        <v>20</v>
      </c>
      <c r="B47" s="59" t="s">
        <v>30</v>
      </c>
      <c r="C47" s="59" t="s">
        <v>525</v>
      </c>
      <c r="D47" s="58" t="s">
        <v>82</v>
      </c>
      <c r="E47" s="24">
        <v>2.91</v>
      </c>
      <c r="F47" s="24">
        <f t="shared" si="1"/>
        <v>58.2</v>
      </c>
      <c r="G47" s="26"/>
    </row>
    <row r="48" spans="1:7" ht="15.6" x14ac:dyDescent="0.3">
      <c r="A48" s="27">
        <v>10</v>
      </c>
      <c r="B48" s="59" t="s">
        <v>30</v>
      </c>
      <c r="C48" s="59" t="s">
        <v>459</v>
      </c>
      <c r="D48" s="58" t="s">
        <v>82</v>
      </c>
      <c r="E48" s="24">
        <v>3.74</v>
      </c>
      <c r="F48" s="24">
        <f t="shared" si="1"/>
        <v>37.400000000000006</v>
      </c>
      <c r="G48" s="26"/>
    </row>
    <row r="49" spans="1:7" ht="15.6" x14ac:dyDescent="0.3">
      <c r="A49" s="27">
        <v>25</v>
      </c>
      <c r="B49" s="22" t="s">
        <v>30</v>
      </c>
      <c r="C49" s="22" t="s">
        <v>203</v>
      </c>
      <c r="D49" s="58" t="s">
        <v>82</v>
      </c>
      <c r="E49" s="24">
        <v>1.94</v>
      </c>
      <c r="F49" s="24">
        <f t="shared" si="1"/>
        <v>48.5</v>
      </c>
      <c r="G49" s="26"/>
    </row>
    <row r="50" spans="1:7" ht="15.6" x14ac:dyDescent="0.3">
      <c r="A50" s="27">
        <v>10</v>
      </c>
      <c r="B50" s="22" t="s">
        <v>30</v>
      </c>
      <c r="C50" s="22" t="s">
        <v>255</v>
      </c>
      <c r="D50" s="58" t="s">
        <v>163</v>
      </c>
      <c r="E50" s="24">
        <v>5.81</v>
      </c>
      <c r="F50" s="24">
        <f t="shared" si="1"/>
        <v>58.099999999999994</v>
      </c>
      <c r="G50" s="26"/>
    </row>
    <row r="51" spans="1:7" ht="15.6" x14ac:dyDescent="0.3">
      <c r="A51" s="27">
        <v>10</v>
      </c>
      <c r="B51" s="22" t="s">
        <v>30</v>
      </c>
      <c r="C51" s="22" t="s">
        <v>526</v>
      </c>
      <c r="D51" s="58" t="s">
        <v>40</v>
      </c>
      <c r="E51" s="24">
        <v>11.44</v>
      </c>
      <c r="F51" s="24">
        <f t="shared" si="1"/>
        <v>114.39999999999999</v>
      </c>
      <c r="G51" s="26"/>
    </row>
    <row r="52" spans="1:7" ht="15.6" x14ac:dyDescent="0.3">
      <c r="A52" s="27">
        <v>8</v>
      </c>
      <c r="B52" s="22" t="s">
        <v>30</v>
      </c>
      <c r="C52" s="22" t="s">
        <v>527</v>
      </c>
      <c r="D52" s="58"/>
      <c r="E52" s="24">
        <v>102.22</v>
      </c>
      <c r="F52" s="24">
        <f t="shared" si="1"/>
        <v>817.76</v>
      </c>
      <c r="G52" s="26"/>
    </row>
    <row r="53" spans="1:7" ht="15.6" x14ac:dyDescent="0.3">
      <c r="A53" s="27">
        <v>50</v>
      </c>
      <c r="B53" s="22" t="s">
        <v>30</v>
      </c>
      <c r="C53" s="22" t="s">
        <v>528</v>
      </c>
      <c r="D53" s="58" t="s">
        <v>358</v>
      </c>
      <c r="E53" s="24">
        <v>4.25</v>
      </c>
      <c r="F53" s="24">
        <f t="shared" si="1"/>
        <v>212.5</v>
      </c>
      <c r="G53" s="26"/>
    </row>
    <row r="54" spans="1:7" ht="15.6" x14ac:dyDescent="0.3">
      <c r="A54" s="27">
        <v>30</v>
      </c>
      <c r="B54" s="22" t="s">
        <v>30</v>
      </c>
      <c r="C54" s="22" t="s">
        <v>529</v>
      </c>
      <c r="D54" s="58" t="s">
        <v>358</v>
      </c>
      <c r="E54" s="24">
        <v>4.25</v>
      </c>
      <c r="F54" s="24">
        <f t="shared" si="1"/>
        <v>127.5</v>
      </c>
      <c r="G54" s="26"/>
    </row>
    <row r="55" spans="1:7" ht="15.6" x14ac:dyDescent="0.3">
      <c r="A55" s="27"/>
      <c r="B55" s="22"/>
      <c r="C55" s="22"/>
      <c r="D55" s="58"/>
      <c r="E55" s="24"/>
      <c r="F55" s="24">
        <f t="shared" si="1"/>
        <v>0</v>
      </c>
      <c r="G55" s="26"/>
    </row>
    <row r="56" spans="1:7" ht="15.6" x14ac:dyDescent="0.3">
      <c r="A56" s="27"/>
      <c r="B56" s="22"/>
      <c r="C56" s="22"/>
      <c r="D56" s="58"/>
      <c r="E56" s="24"/>
      <c r="F56" s="24">
        <f t="shared" si="1"/>
        <v>0</v>
      </c>
      <c r="G56" s="26"/>
    </row>
    <row r="57" spans="1:7" ht="15.6" x14ac:dyDescent="0.3">
      <c r="A57" s="27"/>
      <c r="B57" s="22"/>
      <c r="C57" s="22"/>
      <c r="D57" s="58"/>
      <c r="E57" s="24"/>
      <c r="F57" s="24">
        <f t="shared" si="1"/>
        <v>0</v>
      </c>
      <c r="G57" s="26"/>
    </row>
    <row r="58" spans="1:7" ht="15.6" x14ac:dyDescent="0.3">
      <c r="A58" s="27"/>
      <c r="B58" s="22"/>
      <c r="C58" s="22"/>
      <c r="D58" s="23"/>
      <c r="E58" s="24"/>
      <c r="F58" s="24"/>
      <c r="G58" s="26"/>
    </row>
    <row r="59" spans="1:7" ht="15.6" x14ac:dyDescent="0.3">
      <c r="A59" s="27"/>
      <c r="B59" s="22"/>
      <c r="C59" s="22"/>
      <c r="D59" s="23"/>
      <c r="E59" s="24"/>
      <c r="F59" s="24"/>
      <c r="G59" s="26"/>
    </row>
    <row r="60" spans="1:7" ht="15.6" x14ac:dyDescent="0.3">
      <c r="A60" s="27"/>
      <c r="B60" s="22"/>
      <c r="C60" s="22"/>
      <c r="D60" s="23"/>
      <c r="E60" s="24"/>
      <c r="F60" s="24"/>
      <c r="G60" s="26"/>
    </row>
    <row r="61" spans="1:7" ht="15.6" x14ac:dyDescent="0.3">
      <c r="A61" s="27"/>
      <c r="B61" s="22"/>
      <c r="C61" s="22"/>
      <c r="D61" s="23"/>
      <c r="E61" s="24"/>
      <c r="F61" s="24"/>
      <c r="G61" s="26"/>
    </row>
    <row r="62" spans="1:7" ht="15.6" x14ac:dyDescent="0.3">
      <c r="A62" s="152"/>
      <c r="B62" s="29"/>
      <c r="C62" s="29"/>
      <c r="D62" s="29"/>
      <c r="E62" s="31"/>
      <c r="F62" s="32"/>
      <c r="G62" s="33"/>
    </row>
    <row r="63" spans="1:7" ht="17.399999999999999" x14ac:dyDescent="0.3">
      <c r="A63" s="27"/>
      <c r="B63" s="35"/>
      <c r="C63" s="36" t="s">
        <v>17</v>
      </c>
      <c r="D63" s="153"/>
      <c r="E63" s="37"/>
      <c r="F63" s="149">
        <f>SUM(F42:F61)</f>
        <v>1993.3600000000001</v>
      </c>
      <c r="G63" s="39"/>
    </row>
    <row r="64" spans="1:7" ht="17.399999999999999" x14ac:dyDescent="0.3">
      <c r="A64" s="40"/>
      <c r="B64" s="41"/>
      <c r="C64" s="42" t="s">
        <v>18</v>
      </c>
      <c r="D64" s="42"/>
      <c r="E64" s="43"/>
      <c r="F64" s="150">
        <f>F63*0.16</f>
        <v>318.93760000000003</v>
      </c>
      <c r="G64" s="45"/>
    </row>
    <row r="65" spans="1:7" ht="17.399999999999999" x14ac:dyDescent="0.3">
      <c r="A65" s="40"/>
      <c r="B65" s="41"/>
      <c r="C65" s="46" t="s">
        <v>19</v>
      </c>
      <c r="D65" s="46"/>
      <c r="E65" s="47"/>
      <c r="F65" s="151">
        <f>F63+F64</f>
        <v>2312.2976000000003</v>
      </c>
      <c r="G65" s="49"/>
    </row>
    <row r="66" spans="1:7" ht="15.6" x14ac:dyDescent="0.3">
      <c r="A66" s="50" t="s">
        <v>20</v>
      </c>
      <c r="B66" s="51"/>
      <c r="C66" s="51" t="s">
        <v>21</v>
      </c>
      <c r="D66" s="51"/>
      <c r="E66" s="51" t="s">
        <v>22</v>
      </c>
      <c r="F66" s="51"/>
      <c r="G66" s="52"/>
    </row>
    <row r="67" spans="1:7" ht="15.6" x14ac:dyDescent="0.3">
      <c r="A67" s="63" t="s">
        <v>25</v>
      </c>
      <c r="B67" s="53"/>
      <c r="C67" s="53" t="s">
        <v>23</v>
      </c>
      <c r="D67" s="53"/>
      <c r="E67" s="53" t="s">
        <v>24</v>
      </c>
      <c r="F67" s="53"/>
      <c r="G67" s="54"/>
    </row>
    <row r="68" spans="1:7" x14ac:dyDescent="0.3">
      <c r="B68" s="55"/>
      <c r="C68" s="55"/>
      <c r="E68" s="55"/>
      <c r="F68" s="55"/>
      <c r="G68" s="55"/>
    </row>
    <row r="70" spans="1:7" ht="24.6" x14ac:dyDescent="0.4">
      <c r="A70" s="1"/>
      <c r="B70" s="355" t="s">
        <v>0</v>
      </c>
      <c r="C70" s="357"/>
      <c r="D70" s="364" t="s">
        <v>1</v>
      </c>
      <c r="E70" s="365"/>
      <c r="F70" s="365"/>
      <c r="G70" s="366"/>
    </row>
    <row r="71" spans="1:7" ht="21" x14ac:dyDescent="0.4">
      <c r="A71" s="2"/>
      <c r="B71" s="358"/>
      <c r="C71" s="360"/>
      <c r="D71" s="3" t="s">
        <v>2</v>
      </c>
      <c r="E71" s="368" t="s">
        <v>530</v>
      </c>
      <c r="F71" s="368"/>
      <c r="G71" s="4"/>
    </row>
    <row r="72" spans="1:7" ht="21" x14ac:dyDescent="0.4">
      <c r="A72" s="2"/>
      <c r="B72" s="358"/>
      <c r="C72" s="360"/>
      <c r="D72" s="3" t="s">
        <v>4</v>
      </c>
      <c r="E72" s="369" t="s">
        <v>533</v>
      </c>
      <c r="F72" s="368"/>
      <c r="G72" s="4"/>
    </row>
    <row r="73" spans="1:7" ht="30" x14ac:dyDescent="0.4">
      <c r="A73" s="5"/>
      <c r="B73" s="361"/>
      <c r="C73" s="363"/>
      <c r="D73" s="6" t="s">
        <v>5</v>
      </c>
      <c r="E73" s="370" t="s">
        <v>534</v>
      </c>
      <c r="F73" s="370"/>
      <c r="G73" s="7"/>
    </row>
    <row r="74" spans="1:7" ht="20.399999999999999" x14ac:dyDescent="0.35">
      <c r="A74" s="8" t="s">
        <v>6</v>
      </c>
      <c r="B74" s="9" t="s">
        <v>36</v>
      </c>
      <c r="C74" s="10"/>
      <c r="D74" s="10"/>
      <c r="E74" s="10"/>
      <c r="F74" s="10"/>
      <c r="G74" s="11"/>
    </row>
    <row r="75" spans="1:7" ht="20.399999999999999" x14ac:dyDescent="0.35">
      <c r="A75" s="8" t="s">
        <v>7</v>
      </c>
      <c r="B75" s="12" t="s">
        <v>362</v>
      </c>
      <c r="C75" s="13"/>
      <c r="D75" s="13"/>
      <c r="E75" s="13"/>
      <c r="F75" s="13"/>
      <c r="G75" s="14"/>
    </row>
    <row r="76" spans="1:7" ht="20.399999999999999" x14ac:dyDescent="0.35">
      <c r="A76" s="8" t="s">
        <v>8</v>
      </c>
      <c r="B76" s="12" t="s">
        <v>29</v>
      </c>
      <c r="C76" s="13"/>
      <c r="D76" s="13"/>
      <c r="E76" s="13"/>
      <c r="F76" s="13"/>
      <c r="G76" s="14"/>
    </row>
    <row r="77" spans="1:7" ht="20.399999999999999" x14ac:dyDescent="0.35">
      <c r="A77" s="8" t="s">
        <v>9</v>
      </c>
      <c r="B77" s="12" t="s">
        <v>363</v>
      </c>
      <c r="C77" s="13"/>
      <c r="D77" s="13"/>
      <c r="E77" s="13"/>
      <c r="F77" s="13"/>
      <c r="G77" s="14"/>
    </row>
    <row r="78" spans="1:7" ht="15" x14ac:dyDescent="0.3">
      <c r="A78" s="57" t="s">
        <v>10</v>
      </c>
      <c r="B78" s="57" t="s">
        <v>11</v>
      </c>
      <c r="C78" s="57" t="s">
        <v>12</v>
      </c>
      <c r="D78" s="57" t="s">
        <v>13</v>
      </c>
      <c r="E78" s="57" t="s">
        <v>14</v>
      </c>
      <c r="F78" s="57" t="s">
        <v>15</v>
      </c>
      <c r="G78" s="57" t="s">
        <v>16</v>
      </c>
    </row>
    <row r="79" spans="1:7" ht="15.6" x14ac:dyDescent="0.3">
      <c r="A79" s="15">
        <v>2</v>
      </c>
      <c r="B79" s="16" t="s">
        <v>535</v>
      </c>
      <c r="C79" s="16" t="s">
        <v>536</v>
      </c>
      <c r="D79" s="123"/>
      <c r="E79" s="18">
        <v>99.57</v>
      </c>
      <c r="F79" s="18">
        <f t="shared" ref="F79:F92" si="2">A79*E79</f>
        <v>199.14</v>
      </c>
      <c r="G79" s="20"/>
    </row>
    <row r="80" spans="1:7" ht="15.6" x14ac:dyDescent="0.3">
      <c r="A80" s="21">
        <v>10</v>
      </c>
      <c r="B80" s="22" t="s">
        <v>30</v>
      </c>
      <c r="C80" s="22" t="s">
        <v>365</v>
      </c>
      <c r="D80" s="58"/>
      <c r="E80" s="24">
        <v>7.76</v>
      </c>
      <c r="F80" s="24">
        <f t="shared" si="2"/>
        <v>77.599999999999994</v>
      </c>
      <c r="G80" s="20"/>
    </row>
    <row r="81" spans="1:7" ht="15.6" x14ac:dyDescent="0.3">
      <c r="A81" s="21">
        <v>7</v>
      </c>
      <c r="B81" s="22" t="s">
        <v>30</v>
      </c>
      <c r="C81" s="22" t="s">
        <v>366</v>
      </c>
      <c r="D81" s="58"/>
      <c r="E81" s="24">
        <v>63.79</v>
      </c>
      <c r="F81" s="24">
        <f t="shared" si="2"/>
        <v>446.53</v>
      </c>
      <c r="G81" s="20"/>
    </row>
    <row r="82" spans="1:7" ht="15.6" x14ac:dyDescent="0.3">
      <c r="A82" s="21">
        <v>7</v>
      </c>
      <c r="B82" s="59" t="s">
        <v>30</v>
      </c>
      <c r="C82" s="59" t="s">
        <v>367</v>
      </c>
      <c r="D82" s="58"/>
      <c r="E82" s="24">
        <v>23.28</v>
      </c>
      <c r="F82" s="24">
        <f t="shared" si="2"/>
        <v>162.96</v>
      </c>
      <c r="G82" s="26"/>
    </row>
    <row r="83" spans="1:7" ht="15.6" x14ac:dyDescent="0.3">
      <c r="A83" s="21">
        <v>7</v>
      </c>
      <c r="B83" s="59" t="s">
        <v>30</v>
      </c>
      <c r="C83" s="59" t="s">
        <v>537</v>
      </c>
      <c r="D83" s="58"/>
      <c r="E83" s="24">
        <v>13.79</v>
      </c>
      <c r="F83" s="24">
        <f t="shared" si="2"/>
        <v>96.53</v>
      </c>
      <c r="G83" s="26"/>
    </row>
    <row r="84" spans="1:7" ht="15.6" x14ac:dyDescent="0.3">
      <c r="A84" s="21">
        <v>5</v>
      </c>
      <c r="B84" s="59" t="s">
        <v>30</v>
      </c>
      <c r="C84" s="59" t="s">
        <v>538</v>
      </c>
      <c r="D84" s="58"/>
      <c r="E84" s="24">
        <v>43.53</v>
      </c>
      <c r="F84" s="24">
        <f t="shared" si="2"/>
        <v>217.65</v>
      </c>
      <c r="G84" s="26"/>
    </row>
    <row r="85" spans="1:7" ht="15.6" x14ac:dyDescent="0.3">
      <c r="A85" s="21"/>
      <c r="B85" s="59"/>
      <c r="C85" s="59"/>
      <c r="D85" s="24"/>
      <c r="E85" s="24"/>
      <c r="F85" s="24">
        <f t="shared" si="2"/>
        <v>0</v>
      </c>
      <c r="G85" s="26"/>
    </row>
    <row r="86" spans="1:7" ht="15.6" x14ac:dyDescent="0.3">
      <c r="A86" s="27"/>
      <c r="B86" s="59"/>
      <c r="C86" s="59"/>
      <c r="D86" s="58"/>
      <c r="E86" s="24"/>
      <c r="F86" s="24">
        <f t="shared" si="2"/>
        <v>0</v>
      </c>
      <c r="G86" s="26"/>
    </row>
    <row r="87" spans="1:7" ht="15.6" x14ac:dyDescent="0.3">
      <c r="A87" s="27"/>
      <c r="B87" s="59"/>
      <c r="C87" s="59"/>
      <c r="D87" s="58"/>
      <c r="E87" s="24"/>
      <c r="F87" s="24">
        <f t="shared" si="2"/>
        <v>0</v>
      </c>
      <c r="G87" s="26"/>
    </row>
    <row r="88" spans="1:7" ht="15.6" x14ac:dyDescent="0.3">
      <c r="A88" s="27"/>
      <c r="B88" s="22"/>
      <c r="C88" s="22"/>
      <c r="D88" s="58"/>
      <c r="E88" s="24"/>
      <c r="F88" s="24">
        <f t="shared" si="2"/>
        <v>0</v>
      </c>
      <c r="G88" s="26"/>
    </row>
    <row r="89" spans="1:7" ht="15.6" x14ac:dyDescent="0.3">
      <c r="A89" s="27"/>
      <c r="B89" s="22"/>
      <c r="C89" s="22"/>
      <c r="D89" s="58"/>
      <c r="E89" s="24"/>
      <c r="F89" s="24">
        <f t="shared" si="2"/>
        <v>0</v>
      </c>
      <c r="G89" s="26"/>
    </row>
    <row r="90" spans="1:7" ht="15.6" x14ac:dyDescent="0.3">
      <c r="A90" s="27"/>
      <c r="B90" s="22"/>
      <c r="C90" s="22"/>
      <c r="D90" s="58"/>
      <c r="E90" s="24"/>
      <c r="F90" s="24">
        <f t="shared" si="2"/>
        <v>0</v>
      </c>
      <c r="G90" s="26"/>
    </row>
    <row r="91" spans="1:7" ht="15.6" x14ac:dyDescent="0.3">
      <c r="A91" s="27"/>
      <c r="B91" s="22"/>
      <c r="C91" s="22"/>
      <c r="D91" s="58"/>
      <c r="E91" s="24"/>
      <c r="F91" s="24">
        <f t="shared" si="2"/>
        <v>0</v>
      </c>
      <c r="G91" s="26"/>
    </row>
    <row r="92" spans="1:7" ht="15.6" x14ac:dyDescent="0.3">
      <c r="A92" s="27"/>
      <c r="B92" s="22"/>
      <c r="C92" s="22"/>
      <c r="D92" s="58"/>
      <c r="E92" s="24"/>
      <c r="F92" s="24">
        <f t="shared" si="2"/>
        <v>0</v>
      </c>
      <c r="G92" s="26"/>
    </row>
    <row r="93" spans="1:7" ht="15.6" x14ac:dyDescent="0.3">
      <c r="A93" s="27"/>
      <c r="B93" s="22"/>
      <c r="C93" s="22"/>
      <c r="D93" s="23"/>
      <c r="E93" s="24"/>
      <c r="F93" s="24">
        <f>A93*E93</f>
        <v>0</v>
      </c>
      <c r="G93" s="26"/>
    </row>
    <row r="94" spans="1:7" ht="15.6" x14ac:dyDescent="0.3">
      <c r="A94" s="27"/>
      <c r="B94" s="22"/>
      <c r="C94" s="22"/>
      <c r="D94" s="23"/>
      <c r="E94" s="24"/>
      <c r="F94" s="24">
        <f>A94*E94</f>
        <v>0</v>
      </c>
      <c r="G94" s="26"/>
    </row>
    <row r="95" spans="1:7" ht="15.6" x14ac:dyDescent="0.3">
      <c r="A95" s="27"/>
      <c r="B95" s="22"/>
      <c r="C95" s="22"/>
      <c r="D95" s="23"/>
      <c r="E95" s="24"/>
      <c r="F95" s="24">
        <f>A95*E95</f>
        <v>0</v>
      </c>
      <c r="G95" s="26"/>
    </row>
    <row r="96" spans="1:7" ht="15.6" x14ac:dyDescent="0.3">
      <c r="A96" s="28"/>
      <c r="B96" s="29"/>
      <c r="C96" s="29"/>
      <c r="D96" s="30"/>
      <c r="E96" s="31"/>
      <c r="F96" s="32">
        <f>A96*E96</f>
        <v>0</v>
      </c>
      <c r="G96" s="33"/>
    </row>
    <row r="97" spans="1:7" ht="17.399999999999999" x14ac:dyDescent="0.3">
      <c r="A97" s="34"/>
      <c r="B97" s="35"/>
      <c r="C97" s="36" t="s">
        <v>17</v>
      </c>
      <c r="D97" s="36"/>
      <c r="E97" s="37"/>
      <c r="F97" s="38">
        <f>SUM(F79:F95)</f>
        <v>1200.4100000000001</v>
      </c>
      <c r="G97" s="39"/>
    </row>
    <row r="98" spans="1:7" ht="17.399999999999999" x14ac:dyDescent="0.3">
      <c r="A98" s="40"/>
      <c r="B98" s="41"/>
      <c r="C98" s="42" t="s">
        <v>18</v>
      </c>
      <c r="D98" s="42"/>
      <c r="E98" s="43"/>
      <c r="F98" s="44">
        <f>F97*0.16</f>
        <v>192.06560000000002</v>
      </c>
      <c r="G98" s="45"/>
    </row>
    <row r="99" spans="1:7" ht="17.399999999999999" x14ac:dyDescent="0.3">
      <c r="A99" s="40"/>
      <c r="B99" s="41"/>
      <c r="C99" s="46" t="s">
        <v>19</v>
      </c>
      <c r="D99" s="46"/>
      <c r="E99" s="47"/>
      <c r="F99" s="48">
        <f>F97+F98</f>
        <v>1392.4756000000002</v>
      </c>
      <c r="G99" s="49"/>
    </row>
    <row r="100" spans="1:7" ht="15.6" x14ac:dyDescent="0.3">
      <c r="A100" s="50" t="s">
        <v>20</v>
      </c>
      <c r="B100" s="51"/>
      <c r="C100" s="51" t="s">
        <v>21</v>
      </c>
      <c r="D100" s="51"/>
      <c r="E100" s="51" t="s">
        <v>22</v>
      </c>
      <c r="F100" s="51"/>
      <c r="G100" s="52"/>
    </row>
    <row r="101" spans="1:7" ht="15.6" x14ac:dyDescent="0.3">
      <c r="A101" s="63" t="s">
        <v>25</v>
      </c>
      <c r="B101" s="53"/>
      <c r="C101" s="53" t="s">
        <v>23</v>
      </c>
      <c r="D101" s="53"/>
      <c r="E101" s="53" t="s">
        <v>24</v>
      </c>
      <c r="F101" s="53"/>
      <c r="G101" s="54"/>
    </row>
    <row r="102" spans="1:7" x14ac:dyDescent="0.3">
      <c r="A102" s="55"/>
      <c r="B102" s="55"/>
      <c r="C102" s="55"/>
      <c r="D102" s="55"/>
      <c r="E102" s="55"/>
      <c r="F102" s="55"/>
      <c r="G102" s="55"/>
    </row>
    <row r="104" spans="1:7" ht="24.6" x14ac:dyDescent="0.3">
      <c r="A104" s="355" t="s">
        <v>0</v>
      </c>
      <c r="B104" s="356"/>
      <c r="C104" s="357"/>
      <c r="D104" s="364" t="s">
        <v>1</v>
      </c>
      <c r="E104" s="365"/>
      <c r="F104" s="365"/>
      <c r="G104" s="366"/>
    </row>
    <row r="105" spans="1:7" ht="21" x14ac:dyDescent="0.4">
      <c r="A105" s="358"/>
      <c r="B105" s="359"/>
      <c r="C105" s="360"/>
      <c r="D105" s="3" t="s">
        <v>2</v>
      </c>
      <c r="E105" s="367" t="s">
        <v>530</v>
      </c>
      <c r="F105" s="368"/>
      <c r="G105" s="4"/>
    </row>
    <row r="106" spans="1:7" ht="21" x14ac:dyDescent="0.4">
      <c r="A106" s="358"/>
      <c r="B106" s="359"/>
      <c r="C106" s="360"/>
      <c r="D106" s="3" t="s">
        <v>4</v>
      </c>
      <c r="E106" s="369" t="s">
        <v>522</v>
      </c>
      <c r="F106" s="368"/>
      <c r="G106" s="4"/>
    </row>
    <row r="107" spans="1:7" ht="30" x14ac:dyDescent="0.3">
      <c r="A107" s="361"/>
      <c r="B107" s="362"/>
      <c r="C107" s="363"/>
      <c r="D107" s="6" t="s">
        <v>5</v>
      </c>
      <c r="E107" s="370" t="s">
        <v>539</v>
      </c>
      <c r="F107" s="370"/>
      <c r="G107" s="7"/>
    </row>
    <row r="108" spans="1:7" ht="20.399999999999999" x14ac:dyDescent="0.35">
      <c r="A108" s="8" t="s">
        <v>6</v>
      </c>
      <c r="B108" s="9" t="s">
        <v>27</v>
      </c>
      <c r="C108" s="10"/>
      <c r="D108" s="10"/>
      <c r="E108" s="346"/>
      <c r="F108" s="347"/>
      <c r="G108" s="348"/>
    </row>
    <row r="109" spans="1:7" ht="20.399999999999999" x14ac:dyDescent="0.35">
      <c r="A109" s="8" t="s">
        <v>7</v>
      </c>
      <c r="B109" s="12"/>
      <c r="C109" s="13"/>
      <c r="D109" s="13"/>
      <c r="E109" s="349"/>
      <c r="F109" s="350"/>
      <c r="G109" s="351"/>
    </row>
    <row r="110" spans="1:7" ht="20.399999999999999" x14ac:dyDescent="0.35">
      <c r="A110" s="8" t="s">
        <v>8</v>
      </c>
      <c r="B110" s="12" t="s">
        <v>29</v>
      </c>
      <c r="C110" s="13"/>
      <c r="D110" s="13"/>
      <c r="E110" s="352"/>
      <c r="F110" s="353"/>
      <c r="G110" s="354"/>
    </row>
    <row r="111" spans="1:7" ht="20.399999999999999" x14ac:dyDescent="0.35">
      <c r="A111" s="8" t="s">
        <v>9</v>
      </c>
      <c r="B111" s="12" t="s">
        <v>91</v>
      </c>
      <c r="C111" s="13"/>
      <c r="D111" s="13"/>
      <c r="E111" s="13"/>
      <c r="F111" s="13"/>
      <c r="G111" s="14"/>
    </row>
    <row r="112" spans="1:7" ht="15" x14ac:dyDescent="0.3">
      <c r="A112" s="57" t="s">
        <v>10</v>
      </c>
      <c r="B112" s="57" t="s">
        <v>11</v>
      </c>
      <c r="C112" s="57" t="s">
        <v>12</v>
      </c>
      <c r="D112" s="57" t="s">
        <v>13</v>
      </c>
      <c r="E112" s="57" t="s">
        <v>14</v>
      </c>
      <c r="F112" s="57" t="s">
        <v>15</v>
      </c>
      <c r="G112" s="57" t="s">
        <v>16</v>
      </c>
    </row>
    <row r="113" spans="1:7" ht="15.6" x14ac:dyDescent="0.3">
      <c r="A113" s="15">
        <v>5</v>
      </c>
      <c r="B113" s="16" t="s">
        <v>477</v>
      </c>
      <c r="C113" s="16" t="s">
        <v>93</v>
      </c>
      <c r="D113" s="123">
        <v>397509</v>
      </c>
      <c r="E113" s="18">
        <v>93.19</v>
      </c>
      <c r="F113" s="18">
        <f>A113*E113</f>
        <v>465.95</v>
      </c>
      <c r="G113" s="20"/>
    </row>
    <row r="114" spans="1:7" ht="31.2" x14ac:dyDescent="0.3">
      <c r="A114" s="21">
        <v>5</v>
      </c>
      <c r="B114" s="22" t="s">
        <v>30</v>
      </c>
      <c r="C114" s="22" t="s">
        <v>282</v>
      </c>
      <c r="D114" s="58">
        <v>205595</v>
      </c>
      <c r="E114" s="24">
        <v>53.79</v>
      </c>
      <c r="F114" s="24">
        <f t="shared" ref="F114:F127" si="3">A114*E114</f>
        <v>268.95</v>
      </c>
      <c r="G114" s="20"/>
    </row>
    <row r="115" spans="1:7" ht="15.6" x14ac:dyDescent="0.3">
      <c r="A115" s="21">
        <v>15</v>
      </c>
      <c r="B115" s="22" t="s">
        <v>30</v>
      </c>
      <c r="C115" s="22" t="s">
        <v>369</v>
      </c>
      <c r="D115" s="58">
        <v>126860</v>
      </c>
      <c r="E115" s="24">
        <v>53.11</v>
      </c>
      <c r="F115" s="24">
        <f t="shared" si="3"/>
        <v>796.65</v>
      </c>
      <c r="G115" s="20"/>
    </row>
    <row r="116" spans="1:7" ht="31.2" x14ac:dyDescent="0.3">
      <c r="A116" s="21">
        <v>1</v>
      </c>
      <c r="B116" s="59" t="s">
        <v>30</v>
      </c>
      <c r="C116" s="59" t="s">
        <v>540</v>
      </c>
      <c r="D116" s="58">
        <v>131931</v>
      </c>
      <c r="E116" s="24">
        <v>158.02000000000001</v>
      </c>
      <c r="F116" s="24">
        <f t="shared" si="3"/>
        <v>158.02000000000001</v>
      </c>
      <c r="G116" s="26"/>
    </row>
    <row r="117" spans="1:7" ht="15.6" x14ac:dyDescent="0.3">
      <c r="A117" s="21"/>
      <c r="B117" s="59"/>
      <c r="C117" s="59"/>
      <c r="D117" s="58"/>
      <c r="E117" s="24"/>
      <c r="F117" s="24">
        <f t="shared" si="3"/>
        <v>0</v>
      </c>
      <c r="G117" s="26"/>
    </row>
    <row r="118" spans="1:7" ht="15.6" x14ac:dyDescent="0.3">
      <c r="A118" s="21"/>
      <c r="B118" s="59"/>
      <c r="C118" s="59"/>
      <c r="D118" s="58"/>
      <c r="E118" s="24"/>
      <c r="F118" s="24">
        <f t="shared" si="3"/>
        <v>0</v>
      </c>
      <c r="G118" s="26"/>
    </row>
    <row r="119" spans="1:7" ht="15.6" x14ac:dyDescent="0.3">
      <c r="A119" s="21"/>
      <c r="B119" s="59"/>
      <c r="C119" s="59"/>
      <c r="D119" s="58"/>
      <c r="E119" s="24"/>
      <c r="F119" s="24">
        <f t="shared" si="3"/>
        <v>0</v>
      </c>
      <c r="G119" s="26"/>
    </row>
    <row r="120" spans="1:7" ht="15.6" x14ac:dyDescent="0.3">
      <c r="A120" s="27"/>
      <c r="B120" s="59"/>
      <c r="C120" s="59"/>
      <c r="D120" s="58"/>
      <c r="E120" s="24"/>
      <c r="F120" s="24">
        <f t="shared" si="3"/>
        <v>0</v>
      </c>
      <c r="G120" s="26"/>
    </row>
    <row r="121" spans="1:7" ht="15.6" x14ac:dyDescent="0.3">
      <c r="A121" s="27"/>
      <c r="B121" s="59"/>
      <c r="C121" s="59"/>
      <c r="D121" s="65"/>
      <c r="E121" s="24"/>
      <c r="F121" s="24">
        <f t="shared" si="3"/>
        <v>0</v>
      </c>
      <c r="G121" s="26"/>
    </row>
    <row r="122" spans="1:7" ht="15.6" x14ac:dyDescent="0.3">
      <c r="A122" s="27"/>
      <c r="B122" s="22"/>
      <c r="C122" s="22"/>
      <c r="D122" s="23"/>
      <c r="E122" s="24"/>
      <c r="F122" s="24">
        <f t="shared" si="3"/>
        <v>0</v>
      </c>
      <c r="G122" s="26"/>
    </row>
    <row r="123" spans="1:7" ht="15.6" x14ac:dyDescent="0.3">
      <c r="A123" s="27"/>
      <c r="B123" s="22"/>
      <c r="C123" s="22"/>
      <c r="D123" s="23"/>
      <c r="E123" s="24"/>
      <c r="F123" s="24">
        <f t="shared" si="3"/>
        <v>0</v>
      </c>
      <c r="G123" s="26"/>
    </row>
    <row r="124" spans="1:7" ht="15.6" x14ac:dyDescent="0.3">
      <c r="A124" s="27"/>
      <c r="B124" s="22"/>
      <c r="C124" s="22"/>
      <c r="D124" s="23"/>
      <c r="E124" s="24"/>
      <c r="F124" s="24">
        <f t="shared" si="3"/>
        <v>0</v>
      </c>
      <c r="G124" s="26"/>
    </row>
    <row r="125" spans="1:7" ht="15.6" x14ac:dyDescent="0.3">
      <c r="A125" s="27"/>
      <c r="B125" s="22"/>
      <c r="C125" s="22"/>
      <c r="D125" s="23"/>
      <c r="E125" s="24"/>
      <c r="F125" s="24">
        <f t="shared" si="3"/>
        <v>0</v>
      </c>
      <c r="G125" s="26"/>
    </row>
    <row r="126" spans="1:7" ht="15.6" x14ac:dyDescent="0.3">
      <c r="A126" s="27"/>
      <c r="B126" s="22"/>
      <c r="C126" s="22"/>
      <c r="D126" s="23"/>
      <c r="E126" s="24"/>
      <c r="F126" s="24">
        <f t="shared" si="3"/>
        <v>0</v>
      </c>
      <c r="G126" s="26"/>
    </row>
    <row r="127" spans="1:7" ht="15.6" x14ac:dyDescent="0.3">
      <c r="A127" s="28"/>
      <c r="B127" s="29"/>
      <c r="C127" s="29"/>
      <c r="D127" s="30"/>
      <c r="E127" s="31"/>
      <c r="F127" s="31">
        <f t="shared" si="3"/>
        <v>0</v>
      </c>
      <c r="G127" s="33"/>
    </row>
    <row r="128" spans="1:7" ht="17.399999999999999" x14ac:dyDescent="0.3">
      <c r="A128" s="34"/>
      <c r="B128" s="35"/>
      <c r="C128" s="36" t="s">
        <v>17</v>
      </c>
      <c r="D128" s="36"/>
      <c r="E128" s="37"/>
      <c r="F128" s="38">
        <f>SUM(F113:F126)</f>
        <v>1689.57</v>
      </c>
      <c r="G128" s="39"/>
    </row>
    <row r="129" spans="1:7" ht="17.399999999999999" x14ac:dyDescent="0.3">
      <c r="A129" s="40"/>
      <c r="B129" s="41"/>
      <c r="C129" s="42" t="s">
        <v>18</v>
      </c>
      <c r="D129" s="42"/>
      <c r="E129" s="43"/>
      <c r="F129" s="44">
        <f>F128*0.16</f>
        <v>270.33119999999997</v>
      </c>
      <c r="G129" s="45"/>
    </row>
    <row r="130" spans="1:7" ht="17.399999999999999" x14ac:dyDescent="0.3">
      <c r="A130" s="40"/>
      <c r="B130" s="41"/>
      <c r="C130" s="46" t="s">
        <v>19</v>
      </c>
      <c r="D130" s="46"/>
      <c r="E130" s="47"/>
      <c r="F130" s="48">
        <f>F128+F129</f>
        <v>1959.9011999999998</v>
      </c>
      <c r="G130" s="49"/>
    </row>
    <row r="131" spans="1:7" ht="15.6" x14ac:dyDescent="0.3">
      <c r="A131" s="50" t="s">
        <v>20</v>
      </c>
      <c r="B131" s="51"/>
      <c r="C131" s="51" t="s">
        <v>21</v>
      </c>
      <c r="D131" s="51"/>
      <c r="E131" s="51" t="s">
        <v>22</v>
      </c>
      <c r="F131" s="51"/>
      <c r="G131" s="52"/>
    </row>
    <row r="132" spans="1:7" ht="15.6" x14ac:dyDescent="0.3">
      <c r="A132" s="63" t="s">
        <v>25</v>
      </c>
      <c r="B132" s="53"/>
      <c r="C132" s="53" t="s">
        <v>23</v>
      </c>
      <c r="D132" s="53"/>
      <c r="E132" s="53" t="s">
        <v>24</v>
      </c>
      <c r="F132" s="53"/>
      <c r="G132" s="54"/>
    </row>
    <row r="134" spans="1:7" ht="24.6" customHeight="1" x14ac:dyDescent="0.3">
      <c r="A134" s="355" t="s">
        <v>0</v>
      </c>
      <c r="B134" s="356"/>
      <c r="C134" s="357"/>
      <c r="D134" s="364" t="s">
        <v>1</v>
      </c>
      <c r="E134" s="365"/>
      <c r="F134" s="365"/>
      <c r="G134" s="366"/>
    </row>
    <row r="135" spans="1:7" ht="21" customHeight="1" x14ac:dyDescent="0.4">
      <c r="A135" s="358"/>
      <c r="B135" s="359"/>
      <c r="C135" s="360"/>
      <c r="D135" s="3" t="s">
        <v>2</v>
      </c>
      <c r="E135" s="367" t="s">
        <v>543</v>
      </c>
      <c r="F135" s="368"/>
      <c r="G135" s="4"/>
    </row>
    <row r="136" spans="1:7" ht="21" customHeight="1" x14ac:dyDescent="0.4">
      <c r="A136" s="358"/>
      <c r="B136" s="359"/>
      <c r="C136" s="360"/>
      <c r="D136" s="3" t="s">
        <v>4</v>
      </c>
      <c r="E136" s="369" t="s">
        <v>522</v>
      </c>
      <c r="F136" s="368"/>
      <c r="G136" s="4"/>
    </row>
    <row r="137" spans="1:7" ht="30" x14ac:dyDescent="0.3">
      <c r="A137" s="361"/>
      <c r="B137" s="362"/>
      <c r="C137" s="363"/>
      <c r="D137" s="6" t="s">
        <v>5</v>
      </c>
      <c r="E137" s="370">
        <v>103</v>
      </c>
      <c r="F137" s="370"/>
      <c r="G137" s="7"/>
    </row>
    <row r="138" spans="1:7" ht="20.399999999999999" x14ac:dyDescent="0.35">
      <c r="A138" s="8" t="s">
        <v>6</v>
      </c>
      <c r="B138" s="9" t="s">
        <v>27</v>
      </c>
      <c r="C138" s="10"/>
      <c r="D138" s="10"/>
      <c r="E138" s="10"/>
      <c r="F138" s="10"/>
      <c r="G138" s="11"/>
    </row>
    <row r="139" spans="1:7" ht="20.399999999999999" x14ac:dyDescent="0.35">
      <c r="A139" s="8" t="s">
        <v>7</v>
      </c>
      <c r="B139" s="12"/>
      <c r="C139" s="13"/>
      <c r="D139" s="13"/>
      <c r="E139" s="13"/>
      <c r="F139" s="13"/>
      <c r="G139" s="14"/>
    </row>
    <row r="140" spans="1:7" ht="20.399999999999999" x14ac:dyDescent="0.35">
      <c r="A140" s="8" t="s">
        <v>8</v>
      </c>
      <c r="B140" s="12" t="s">
        <v>29</v>
      </c>
      <c r="C140" s="13"/>
      <c r="D140" s="13"/>
      <c r="E140" s="13"/>
      <c r="F140" s="13"/>
      <c r="G140" s="14"/>
    </row>
    <row r="141" spans="1:7" ht="20.399999999999999" x14ac:dyDescent="0.35">
      <c r="A141" s="8" t="s">
        <v>9</v>
      </c>
      <c r="B141" s="12" t="s">
        <v>91</v>
      </c>
      <c r="C141" s="13"/>
      <c r="D141" s="13"/>
      <c r="E141" s="13"/>
      <c r="F141" s="13"/>
      <c r="G141" s="14"/>
    </row>
    <row r="142" spans="1:7" ht="15" x14ac:dyDescent="0.3">
      <c r="A142" s="57" t="s">
        <v>10</v>
      </c>
      <c r="B142" s="57" t="s">
        <v>11</v>
      </c>
      <c r="C142" s="57" t="s">
        <v>12</v>
      </c>
      <c r="D142" s="57" t="s">
        <v>13</v>
      </c>
      <c r="E142" s="57" t="s">
        <v>14</v>
      </c>
      <c r="F142" s="57" t="s">
        <v>15</v>
      </c>
      <c r="G142" s="57" t="s">
        <v>16</v>
      </c>
    </row>
    <row r="143" spans="1:7" ht="31.2" x14ac:dyDescent="0.3">
      <c r="A143" s="15">
        <v>2</v>
      </c>
      <c r="B143" s="16" t="s">
        <v>541</v>
      </c>
      <c r="C143" s="16" t="s">
        <v>542</v>
      </c>
      <c r="D143" s="123">
        <v>235981</v>
      </c>
      <c r="E143" s="18">
        <v>601.94000000000005</v>
      </c>
      <c r="F143" s="18">
        <f>A143*E143</f>
        <v>1203.8800000000001</v>
      </c>
      <c r="G143" s="20"/>
    </row>
    <row r="144" spans="1:7" ht="15.6" x14ac:dyDescent="0.3">
      <c r="A144" s="21"/>
      <c r="B144" s="22"/>
      <c r="C144" s="22"/>
      <c r="D144" s="58"/>
      <c r="E144" s="24"/>
      <c r="F144" s="24">
        <f t="shared" ref="F144:F157" si="4">A144*E144</f>
        <v>0</v>
      </c>
      <c r="G144" s="20"/>
    </row>
    <row r="145" spans="1:7" ht="15.6" x14ac:dyDescent="0.3">
      <c r="A145" s="21"/>
      <c r="B145" s="22"/>
      <c r="C145" s="22"/>
      <c r="D145" s="58"/>
      <c r="E145" s="24"/>
      <c r="F145" s="24">
        <f t="shared" si="4"/>
        <v>0</v>
      </c>
      <c r="G145" s="20"/>
    </row>
    <row r="146" spans="1:7" ht="15.6" x14ac:dyDescent="0.3">
      <c r="A146" s="21"/>
      <c r="B146" s="59"/>
      <c r="C146" s="59"/>
      <c r="D146" s="58"/>
      <c r="E146" s="24"/>
      <c r="F146" s="24">
        <f t="shared" si="4"/>
        <v>0</v>
      </c>
      <c r="G146" s="26"/>
    </row>
    <row r="147" spans="1:7" ht="15.6" x14ac:dyDescent="0.3">
      <c r="A147" s="21"/>
      <c r="B147" s="59"/>
      <c r="C147" s="59"/>
      <c r="D147" s="58"/>
      <c r="E147" s="24"/>
      <c r="F147" s="24">
        <f t="shared" si="4"/>
        <v>0</v>
      </c>
      <c r="G147" s="26"/>
    </row>
    <row r="148" spans="1:7" ht="15.6" x14ac:dyDescent="0.3">
      <c r="A148" s="21"/>
      <c r="B148" s="59"/>
      <c r="C148" s="59"/>
      <c r="D148" s="58"/>
      <c r="E148" s="24"/>
      <c r="F148" s="24">
        <f t="shared" si="4"/>
        <v>0</v>
      </c>
      <c r="G148" s="26"/>
    </row>
    <row r="149" spans="1:7" ht="15.6" x14ac:dyDescent="0.3">
      <c r="A149" s="21"/>
      <c r="B149" s="59"/>
      <c r="C149" s="59"/>
      <c r="D149" s="58"/>
      <c r="E149" s="24"/>
      <c r="F149" s="24">
        <f t="shared" si="4"/>
        <v>0</v>
      </c>
      <c r="G149" s="26"/>
    </row>
    <row r="150" spans="1:7" ht="15.6" x14ac:dyDescent="0.3">
      <c r="A150" s="27"/>
      <c r="B150" s="59"/>
      <c r="C150" s="59"/>
      <c r="D150" s="58"/>
      <c r="E150" s="24"/>
      <c r="F150" s="24">
        <f t="shared" si="4"/>
        <v>0</v>
      </c>
      <c r="G150" s="26"/>
    </row>
    <row r="151" spans="1:7" ht="15.6" x14ac:dyDescent="0.3">
      <c r="A151" s="27"/>
      <c r="B151" s="59"/>
      <c r="C151" s="59"/>
      <c r="D151" s="65"/>
      <c r="E151" s="24"/>
      <c r="F151" s="24">
        <f t="shared" si="4"/>
        <v>0</v>
      </c>
      <c r="G151" s="26"/>
    </row>
    <row r="152" spans="1:7" ht="15.6" x14ac:dyDescent="0.3">
      <c r="A152" s="27"/>
      <c r="B152" s="22"/>
      <c r="C152" s="22"/>
      <c r="D152" s="23"/>
      <c r="E152" s="24"/>
      <c r="F152" s="24">
        <f t="shared" si="4"/>
        <v>0</v>
      </c>
      <c r="G152" s="26"/>
    </row>
    <row r="153" spans="1:7" ht="15.6" x14ac:dyDescent="0.3">
      <c r="A153" s="27"/>
      <c r="B153" s="22"/>
      <c r="C153" s="22"/>
      <c r="D153" s="23"/>
      <c r="E153" s="24"/>
      <c r="F153" s="24">
        <f t="shared" si="4"/>
        <v>0</v>
      </c>
      <c r="G153" s="26"/>
    </row>
    <row r="154" spans="1:7" ht="15.6" x14ac:dyDescent="0.3">
      <c r="A154" s="27"/>
      <c r="B154" s="22"/>
      <c r="C154" s="22"/>
      <c r="D154" s="23"/>
      <c r="E154" s="24"/>
      <c r="F154" s="24">
        <f t="shared" si="4"/>
        <v>0</v>
      </c>
      <c r="G154" s="26"/>
    </row>
    <row r="155" spans="1:7" ht="15.6" x14ac:dyDescent="0.3">
      <c r="A155" s="27"/>
      <c r="B155" s="22"/>
      <c r="C155" s="22"/>
      <c r="D155" s="23"/>
      <c r="E155" s="24"/>
      <c r="F155" s="24">
        <f t="shared" si="4"/>
        <v>0</v>
      </c>
      <c r="G155" s="26"/>
    </row>
    <row r="156" spans="1:7" ht="15.6" x14ac:dyDescent="0.3">
      <c r="A156" s="27"/>
      <c r="B156" s="22"/>
      <c r="C156" s="22"/>
      <c r="D156" s="23"/>
      <c r="E156" s="24"/>
      <c r="F156" s="24">
        <f t="shared" si="4"/>
        <v>0</v>
      </c>
      <c r="G156" s="26"/>
    </row>
    <row r="157" spans="1:7" ht="15.6" x14ac:dyDescent="0.3">
      <c r="A157" s="28"/>
      <c r="B157" s="29"/>
      <c r="C157" s="29"/>
      <c r="D157" s="30"/>
      <c r="E157" s="31"/>
      <c r="F157" s="31">
        <f t="shared" si="4"/>
        <v>0</v>
      </c>
      <c r="G157" s="33"/>
    </row>
    <row r="158" spans="1:7" ht="17.399999999999999" x14ac:dyDescent="0.3">
      <c r="A158" s="34"/>
      <c r="B158" s="35"/>
      <c r="C158" s="36" t="s">
        <v>17</v>
      </c>
      <c r="D158" s="36"/>
      <c r="E158" s="37"/>
      <c r="F158" s="38">
        <f>SUM(F143:F156)</f>
        <v>1203.8800000000001</v>
      </c>
      <c r="G158" s="39"/>
    </row>
    <row r="159" spans="1:7" ht="17.399999999999999" x14ac:dyDescent="0.3">
      <c r="A159" s="40"/>
      <c r="B159" s="41"/>
      <c r="C159" s="42" t="s">
        <v>18</v>
      </c>
      <c r="D159" s="42"/>
      <c r="E159" s="43"/>
      <c r="F159" s="44">
        <f>F158*0.16</f>
        <v>192.62080000000003</v>
      </c>
      <c r="G159" s="45"/>
    </row>
    <row r="160" spans="1:7" ht="17.399999999999999" x14ac:dyDescent="0.3">
      <c r="A160" s="40"/>
      <c r="B160" s="41"/>
      <c r="C160" s="46" t="s">
        <v>19</v>
      </c>
      <c r="D160" s="46"/>
      <c r="E160" s="47"/>
      <c r="F160" s="48">
        <f>F158+F159</f>
        <v>1396.5008000000003</v>
      </c>
      <c r="G160" s="49"/>
    </row>
    <row r="161" spans="1:7" ht="15.6" x14ac:dyDescent="0.3">
      <c r="A161" s="50" t="s">
        <v>20</v>
      </c>
      <c r="B161" s="51"/>
      <c r="C161" s="51" t="s">
        <v>21</v>
      </c>
      <c r="D161" s="51"/>
      <c r="E161" s="51" t="s">
        <v>22</v>
      </c>
      <c r="F161" s="51"/>
      <c r="G161" s="52"/>
    </row>
    <row r="162" spans="1:7" ht="15.6" x14ac:dyDescent="0.3">
      <c r="A162" s="63" t="s">
        <v>25</v>
      </c>
      <c r="B162" s="53"/>
      <c r="C162" s="53" t="s">
        <v>23</v>
      </c>
      <c r="D162" s="53"/>
      <c r="E162" s="53" t="s">
        <v>24</v>
      </c>
      <c r="F162" s="53"/>
      <c r="G162" s="54"/>
    </row>
    <row r="164" spans="1:7" ht="21" x14ac:dyDescent="0.4">
      <c r="A164" s="1"/>
      <c r="B164" s="382" t="s">
        <v>0</v>
      </c>
      <c r="C164" s="383"/>
      <c r="D164" s="388" t="s">
        <v>1</v>
      </c>
      <c r="E164" s="389"/>
      <c r="F164" s="389"/>
      <c r="G164" s="390"/>
    </row>
    <row r="165" spans="1:7" ht="21" x14ac:dyDescent="0.4">
      <c r="A165" s="2"/>
      <c r="B165" s="384"/>
      <c r="C165" s="385"/>
      <c r="D165" s="3" t="s">
        <v>2</v>
      </c>
      <c r="E165" s="155"/>
      <c r="F165" s="154" t="s">
        <v>544</v>
      </c>
      <c r="G165" s="4"/>
    </row>
    <row r="166" spans="1:7" ht="21" x14ac:dyDescent="0.4">
      <c r="A166" s="2"/>
      <c r="B166" s="384"/>
      <c r="C166" s="385"/>
      <c r="D166" s="3" t="s">
        <v>419</v>
      </c>
      <c r="E166" s="154"/>
      <c r="F166" s="195" t="s">
        <v>522</v>
      </c>
      <c r="G166" s="4"/>
    </row>
    <row r="167" spans="1:7" ht="21" x14ac:dyDescent="0.4">
      <c r="A167" s="5"/>
      <c r="B167" s="386"/>
      <c r="C167" s="387"/>
      <c r="D167" s="156" t="s">
        <v>5</v>
      </c>
      <c r="E167" s="157"/>
      <c r="F167" s="370">
        <v>104</v>
      </c>
      <c r="G167" s="409"/>
    </row>
    <row r="168" spans="1:7" ht="20.399999999999999" x14ac:dyDescent="0.35">
      <c r="A168" s="8" t="s">
        <v>6</v>
      </c>
      <c r="B168" s="376" t="s">
        <v>36</v>
      </c>
      <c r="C168" s="377"/>
      <c r="D168" s="377"/>
      <c r="E168" s="377"/>
      <c r="F168" s="377"/>
      <c r="G168" s="11"/>
    </row>
    <row r="169" spans="1:7" ht="20.399999999999999" x14ac:dyDescent="0.35">
      <c r="A169" s="8" t="s">
        <v>7</v>
      </c>
      <c r="B169" s="158"/>
      <c r="C169" s="159"/>
      <c r="D169" s="159"/>
      <c r="E169" s="159"/>
      <c r="F169" s="159"/>
      <c r="G169" s="160"/>
    </row>
    <row r="170" spans="1:7" ht="20.399999999999999" x14ac:dyDescent="0.35">
      <c r="A170" s="8" t="s">
        <v>8</v>
      </c>
      <c r="B170" s="12" t="s">
        <v>29</v>
      </c>
      <c r="C170" s="13"/>
      <c r="D170" s="13"/>
      <c r="E170" s="13"/>
      <c r="F170" s="13"/>
      <c r="G170" s="14"/>
    </row>
    <row r="171" spans="1:7" ht="20.399999999999999" x14ac:dyDescent="0.35">
      <c r="A171" s="8" t="s">
        <v>9</v>
      </c>
      <c r="B171" s="12" t="s">
        <v>91</v>
      </c>
      <c r="C171" s="13"/>
      <c r="D171" s="13"/>
      <c r="E171" s="161"/>
      <c r="F171" s="161"/>
      <c r="G171" s="162"/>
    </row>
    <row r="172" spans="1:7" x14ac:dyDescent="0.3">
      <c r="A172" s="163" t="s">
        <v>10</v>
      </c>
      <c r="B172" s="163" t="s">
        <v>11</v>
      </c>
      <c r="C172" s="163" t="s">
        <v>12</v>
      </c>
      <c r="D172" s="163" t="s">
        <v>422</v>
      </c>
      <c r="E172" s="163" t="s">
        <v>14</v>
      </c>
      <c r="F172" s="163" t="s">
        <v>15</v>
      </c>
      <c r="G172" s="163" t="s">
        <v>16</v>
      </c>
    </row>
    <row r="173" spans="1:7" ht="15.6" x14ac:dyDescent="0.3">
      <c r="A173" s="147">
        <v>100</v>
      </c>
      <c r="B173" s="147" t="s">
        <v>222</v>
      </c>
      <c r="C173" s="164" t="s">
        <v>426</v>
      </c>
      <c r="D173" s="60"/>
      <c r="E173" s="165">
        <v>96.5</v>
      </c>
      <c r="F173" s="165">
        <f t="shared" ref="F173:F186" si="5">A173*E173</f>
        <v>9650</v>
      </c>
      <c r="G173" s="114"/>
    </row>
    <row r="174" spans="1:7" ht="15.6" x14ac:dyDescent="0.3">
      <c r="A174" s="20">
        <v>80</v>
      </c>
      <c r="B174" s="20" t="s">
        <v>222</v>
      </c>
      <c r="C174" s="166" t="s">
        <v>545</v>
      </c>
      <c r="D174" s="61"/>
      <c r="E174" s="167">
        <v>77</v>
      </c>
      <c r="F174" s="167">
        <f t="shared" si="5"/>
        <v>6160</v>
      </c>
      <c r="G174" s="26"/>
    </row>
    <row r="175" spans="1:7" ht="15.6" x14ac:dyDescent="0.3">
      <c r="A175" s="20"/>
      <c r="B175" s="20"/>
      <c r="C175" s="166"/>
      <c r="D175" s="61"/>
      <c r="E175" s="168"/>
      <c r="F175" s="167">
        <f t="shared" si="5"/>
        <v>0</v>
      </c>
      <c r="G175" s="26"/>
    </row>
    <row r="176" spans="1:7" x14ac:dyDescent="0.3">
      <c r="A176" s="20"/>
      <c r="B176" s="20"/>
      <c r="C176" s="166"/>
      <c r="D176" s="20"/>
      <c r="E176" s="167"/>
      <c r="F176" s="167">
        <f t="shared" si="5"/>
        <v>0</v>
      </c>
      <c r="G176" s="26"/>
    </row>
    <row r="177" spans="1:7" ht="15.6" x14ac:dyDescent="0.3">
      <c r="A177" s="26"/>
      <c r="B177" s="26"/>
      <c r="C177" s="59"/>
      <c r="D177" s="26"/>
      <c r="E177" s="169"/>
      <c r="F177" s="167">
        <f t="shared" si="5"/>
        <v>0</v>
      </c>
      <c r="G177" s="26"/>
    </row>
    <row r="178" spans="1:7" ht="15.6" x14ac:dyDescent="0.3">
      <c r="A178" s="26"/>
      <c r="B178" s="26"/>
      <c r="C178" s="26"/>
      <c r="D178" s="170"/>
      <c r="E178" s="169"/>
      <c r="F178" s="167">
        <f t="shared" si="5"/>
        <v>0</v>
      </c>
      <c r="G178" s="26"/>
    </row>
    <row r="179" spans="1:7" x14ac:dyDescent="0.3">
      <c r="A179" s="26"/>
      <c r="B179" s="26"/>
      <c r="C179" s="26"/>
      <c r="D179" s="26"/>
      <c r="E179" s="169"/>
      <c r="F179" s="167">
        <f t="shared" si="5"/>
        <v>0</v>
      </c>
      <c r="G179" s="26"/>
    </row>
    <row r="180" spans="1:7" x14ac:dyDescent="0.3">
      <c r="A180" s="26"/>
      <c r="B180" s="26"/>
      <c r="C180" s="26"/>
      <c r="D180" s="26"/>
      <c r="E180" s="169"/>
      <c r="F180" s="167">
        <f t="shared" si="5"/>
        <v>0</v>
      </c>
      <c r="G180" s="26"/>
    </row>
    <row r="181" spans="1:7" ht="15.6" x14ac:dyDescent="0.3">
      <c r="A181" s="171"/>
      <c r="B181" s="26"/>
      <c r="C181" s="26"/>
      <c r="D181" s="26"/>
      <c r="E181" s="169"/>
      <c r="F181" s="167">
        <f t="shared" si="5"/>
        <v>0</v>
      </c>
      <c r="G181" s="26"/>
    </row>
    <row r="182" spans="1:7" ht="15.6" x14ac:dyDescent="0.3">
      <c r="A182" s="171"/>
      <c r="B182" s="26"/>
      <c r="C182" s="26"/>
      <c r="D182" s="26"/>
      <c r="E182" s="169"/>
      <c r="F182" s="167">
        <f t="shared" si="5"/>
        <v>0</v>
      </c>
      <c r="G182" s="26"/>
    </row>
    <row r="183" spans="1:7" ht="15.6" x14ac:dyDescent="0.3">
      <c r="A183" s="171"/>
      <c r="B183" s="26"/>
      <c r="C183" s="26"/>
      <c r="D183" s="26"/>
      <c r="E183" s="169"/>
      <c r="F183" s="167">
        <f t="shared" si="5"/>
        <v>0</v>
      </c>
      <c r="G183" s="26"/>
    </row>
    <row r="184" spans="1:7" ht="15.6" x14ac:dyDescent="0.3">
      <c r="A184" s="171"/>
      <c r="B184" s="26"/>
      <c r="C184" s="26"/>
      <c r="D184" s="26"/>
      <c r="E184" s="169"/>
      <c r="F184" s="167">
        <f t="shared" si="5"/>
        <v>0</v>
      </c>
      <c r="G184" s="26"/>
    </row>
    <row r="185" spans="1:7" ht="15.6" x14ac:dyDescent="0.3">
      <c r="A185" s="171"/>
      <c r="B185" s="26"/>
      <c r="C185" s="26"/>
      <c r="D185" s="26"/>
      <c r="E185" s="169"/>
      <c r="F185" s="167">
        <f t="shared" si="5"/>
        <v>0</v>
      </c>
      <c r="G185" s="26"/>
    </row>
    <row r="186" spans="1:7" x14ac:dyDescent="0.3">
      <c r="A186" s="33"/>
      <c r="B186" s="33"/>
      <c r="C186" s="33"/>
      <c r="D186" s="33"/>
      <c r="E186" s="172"/>
      <c r="F186" s="173">
        <f t="shared" si="5"/>
        <v>0</v>
      </c>
      <c r="G186" s="33"/>
    </row>
    <row r="187" spans="1:7" x14ac:dyDescent="0.3">
      <c r="A187" s="174"/>
      <c r="B187" s="175"/>
      <c r="C187" s="174" t="s">
        <v>17</v>
      </c>
      <c r="D187" s="175"/>
      <c r="E187" s="176"/>
      <c r="F187" s="177">
        <f>SUM(F173:F185)</f>
        <v>15810</v>
      </c>
      <c r="G187" s="178"/>
    </row>
    <row r="188" spans="1:7" x14ac:dyDescent="0.3">
      <c r="A188" s="179"/>
      <c r="B188" s="55"/>
      <c r="C188" s="179" t="s">
        <v>18</v>
      </c>
      <c r="D188" s="55"/>
      <c r="E188" s="180"/>
      <c r="F188" s="181">
        <f>F187*0.16</f>
        <v>2529.6</v>
      </c>
      <c r="G188" s="182"/>
    </row>
    <row r="189" spans="1:7" x14ac:dyDescent="0.3">
      <c r="A189" s="179"/>
      <c r="B189" s="55"/>
      <c r="C189" s="183" t="s">
        <v>19</v>
      </c>
      <c r="D189" s="184"/>
      <c r="E189" s="185"/>
      <c r="F189" s="186">
        <f>F187+F188</f>
        <v>18339.599999999999</v>
      </c>
      <c r="G189" s="187"/>
    </row>
    <row r="190" spans="1:7" x14ac:dyDescent="0.3">
      <c r="A190" s="179"/>
      <c r="B190" s="55"/>
      <c r="C190" s="55"/>
      <c r="D190" s="55"/>
      <c r="E190" s="188"/>
      <c r="F190" s="188"/>
      <c r="G190" s="182"/>
    </row>
    <row r="191" spans="1:7" x14ac:dyDescent="0.3">
      <c r="A191" s="179"/>
      <c r="B191" s="55"/>
      <c r="C191" s="55"/>
      <c r="D191" s="55"/>
      <c r="E191" s="55"/>
      <c r="F191" s="55"/>
      <c r="G191" s="182"/>
    </row>
    <row r="192" spans="1:7" x14ac:dyDescent="0.3">
      <c r="A192" s="189" t="s">
        <v>20</v>
      </c>
      <c r="B192" s="190"/>
      <c r="C192" s="190" t="s">
        <v>21</v>
      </c>
      <c r="D192" s="190"/>
      <c r="E192" s="190" t="s">
        <v>22</v>
      </c>
      <c r="F192" s="190"/>
      <c r="G192" s="191"/>
    </row>
    <row r="193" spans="1:7" x14ac:dyDescent="0.3">
      <c r="A193" s="192" t="s">
        <v>25</v>
      </c>
      <c r="B193" s="193"/>
      <c r="C193" s="193" t="s">
        <v>23</v>
      </c>
      <c r="D193" s="193"/>
      <c r="E193" s="193" t="s">
        <v>24</v>
      </c>
      <c r="F193" s="193"/>
      <c r="G193" s="194"/>
    </row>
    <row r="195" spans="1:7" ht="21" x14ac:dyDescent="0.4">
      <c r="A195" s="1"/>
      <c r="B195" s="382" t="s">
        <v>0</v>
      </c>
      <c r="C195" s="383"/>
      <c r="D195" s="388" t="s">
        <v>1</v>
      </c>
      <c r="E195" s="389"/>
      <c r="F195" s="389"/>
      <c r="G195" s="390"/>
    </row>
    <row r="196" spans="1:7" ht="21" x14ac:dyDescent="0.4">
      <c r="A196" s="2"/>
      <c r="B196" s="384"/>
      <c r="C196" s="385"/>
      <c r="D196" s="3" t="s">
        <v>2</v>
      </c>
      <c r="E196" s="155"/>
      <c r="F196" s="154" t="s">
        <v>547</v>
      </c>
      <c r="G196" s="4"/>
    </row>
    <row r="197" spans="1:7" ht="21" x14ac:dyDescent="0.4">
      <c r="A197" s="2"/>
      <c r="B197" s="384"/>
      <c r="C197" s="385"/>
      <c r="D197" s="3" t="s">
        <v>419</v>
      </c>
      <c r="E197" s="154"/>
      <c r="F197" s="195" t="s">
        <v>522</v>
      </c>
      <c r="G197" s="4"/>
    </row>
    <row r="198" spans="1:7" ht="21" x14ac:dyDescent="0.4">
      <c r="A198" s="5"/>
      <c r="B198" s="386"/>
      <c r="C198" s="387"/>
      <c r="D198" s="156" t="s">
        <v>5</v>
      </c>
      <c r="E198" s="157"/>
      <c r="F198" s="370">
        <v>105</v>
      </c>
      <c r="G198" s="409"/>
    </row>
    <row r="199" spans="1:7" ht="20.399999999999999" x14ac:dyDescent="0.35">
      <c r="A199" s="8" t="s">
        <v>6</v>
      </c>
      <c r="B199" s="376" t="s">
        <v>36</v>
      </c>
      <c r="C199" s="377"/>
      <c r="D199" s="377"/>
      <c r="E199" s="377"/>
      <c r="F199" s="377"/>
      <c r="G199" s="11"/>
    </row>
    <row r="200" spans="1:7" ht="20.399999999999999" x14ac:dyDescent="0.35">
      <c r="A200" s="8" t="s">
        <v>7</v>
      </c>
      <c r="B200" s="158"/>
      <c r="C200" s="159"/>
      <c r="D200" s="159"/>
      <c r="E200" s="159"/>
      <c r="F200" s="159"/>
      <c r="G200" s="160"/>
    </row>
    <row r="201" spans="1:7" ht="20.399999999999999" x14ac:dyDescent="0.35">
      <c r="A201" s="8" t="s">
        <v>8</v>
      </c>
      <c r="B201" s="12" t="s">
        <v>29</v>
      </c>
      <c r="C201" s="13"/>
      <c r="D201" s="13"/>
      <c r="E201" s="13"/>
      <c r="F201" s="13"/>
      <c r="G201" s="14"/>
    </row>
    <row r="202" spans="1:7" ht="20.399999999999999" x14ac:dyDescent="0.35">
      <c r="A202" s="8" t="s">
        <v>9</v>
      </c>
      <c r="B202" s="12" t="s">
        <v>91</v>
      </c>
      <c r="C202" s="13"/>
      <c r="D202" s="13"/>
      <c r="E202" s="161"/>
      <c r="F202" s="161"/>
      <c r="G202" s="162"/>
    </row>
    <row r="203" spans="1:7" x14ac:dyDescent="0.3">
      <c r="A203" s="163" t="s">
        <v>10</v>
      </c>
      <c r="B203" s="163" t="s">
        <v>11</v>
      </c>
      <c r="C203" s="163" t="s">
        <v>12</v>
      </c>
      <c r="D203" s="163" t="s">
        <v>422</v>
      </c>
      <c r="E203" s="163" t="s">
        <v>14</v>
      </c>
      <c r="F203" s="163" t="s">
        <v>15</v>
      </c>
      <c r="G203" s="163" t="s">
        <v>16</v>
      </c>
    </row>
    <row r="204" spans="1:7" ht="27.6" x14ac:dyDescent="0.3">
      <c r="A204" s="147">
        <v>1</v>
      </c>
      <c r="B204" s="147" t="s">
        <v>100</v>
      </c>
      <c r="C204" s="164" t="s">
        <v>546</v>
      </c>
      <c r="D204" s="60">
        <v>133495</v>
      </c>
      <c r="E204" s="165">
        <v>1391.42</v>
      </c>
      <c r="F204" s="165">
        <f t="shared" ref="F204:F217" si="6">A204*E204</f>
        <v>1391.42</v>
      </c>
      <c r="G204" s="114"/>
    </row>
    <row r="205" spans="1:7" ht="15.6" x14ac:dyDescent="0.3">
      <c r="A205" s="20"/>
      <c r="B205" s="20"/>
      <c r="C205" s="166"/>
      <c r="D205" s="61"/>
      <c r="E205" s="167"/>
      <c r="F205" s="167">
        <f t="shared" si="6"/>
        <v>0</v>
      </c>
      <c r="G205" s="26"/>
    </row>
    <row r="206" spans="1:7" ht="15.6" x14ac:dyDescent="0.3">
      <c r="A206" s="20"/>
      <c r="B206" s="20"/>
      <c r="C206" s="166"/>
      <c r="D206" s="61"/>
      <c r="E206" s="168"/>
      <c r="F206" s="167">
        <f t="shared" si="6"/>
        <v>0</v>
      </c>
      <c r="G206" s="26"/>
    </row>
    <row r="207" spans="1:7" x14ac:dyDescent="0.3">
      <c r="A207" s="20"/>
      <c r="B207" s="20"/>
      <c r="C207" s="166"/>
      <c r="D207" s="20"/>
      <c r="E207" s="167"/>
      <c r="F207" s="167">
        <f t="shared" si="6"/>
        <v>0</v>
      </c>
      <c r="G207" s="26"/>
    </row>
    <row r="208" spans="1:7" ht="15.6" x14ac:dyDescent="0.3">
      <c r="A208" s="26"/>
      <c r="B208" s="26"/>
      <c r="C208" s="59"/>
      <c r="D208" s="26"/>
      <c r="E208" s="169"/>
      <c r="F208" s="167">
        <f t="shared" si="6"/>
        <v>0</v>
      </c>
      <c r="G208" s="26"/>
    </row>
    <row r="209" spans="1:7" ht="15.6" x14ac:dyDescent="0.3">
      <c r="A209" s="26"/>
      <c r="B209" s="26"/>
      <c r="C209" s="26"/>
      <c r="D209" s="170"/>
      <c r="E209" s="169"/>
      <c r="F209" s="167">
        <f t="shared" si="6"/>
        <v>0</v>
      </c>
      <c r="G209" s="26"/>
    </row>
    <row r="210" spans="1:7" x14ac:dyDescent="0.3">
      <c r="A210" s="26"/>
      <c r="B210" s="26"/>
      <c r="C210" s="26"/>
      <c r="D210" s="26"/>
      <c r="E210" s="169"/>
      <c r="F210" s="167">
        <f t="shared" si="6"/>
        <v>0</v>
      </c>
      <c r="G210" s="26"/>
    </row>
    <row r="211" spans="1:7" x14ac:dyDescent="0.3">
      <c r="A211" s="26"/>
      <c r="B211" s="26"/>
      <c r="C211" s="26"/>
      <c r="D211" s="26"/>
      <c r="E211" s="169"/>
      <c r="F211" s="167">
        <f t="shared" si="6"/>
        <v>0</v>
      </c>
      <c r="G211" s="26"/>
    </row>
    <row r="212" spans="1:7" ht="15.6" x14ac:dyDescent="0.3">
      <c r="A212" s="171"/>
      <c r="B212" s="26"/>
      <c r="C212" s="26"/>
      <c r="D212" s="26"/>
      <c r="E212" s="169"/>
      <c r="F212" s="167">
        <f t="shared" si="6"/>
        <v>0</v>
      </c>
      <c r="G212" s="26"/>
    </row>
    <row r="213" spans="1:7" ht="15.6" x14ac:dyDescent="0.3">
      <c r="A213" s="171"/>
      <c r="B213" s="26"/>
      <c r="C213" s="26"/>
      <c r="D213" s="26"/>
      <c r="E213" s="169"/>
      <c r="F213" s="167">
        <f t="shared" si="6"/>
        <v>0</v>
      </c>
      <c r="G213" s="26"/>
    </row>
    <row r="214" spans="1:7" ht="15.6" x14ac:dyDescent="0.3">
      <c r="A214" s="171"/>
      <c r="B214" s="26"/>
      <c r="C214" s="26"/>
      <c r="D214" s="26"/>
      <c r="E214" s="169"/>
      <c r="F214" s="167">
        <f t="shared" si="6"/>
        <v>0</v>
      </c>
      <c r="G214" s="26"/>
    </row>
    <row r="215" spans="1:7" ht="15.6" x14ac:dyDescent="0.3">
      <c r="A215" s="171"/>
      <c r="B215" s="26"/>
      <c r="C215" s="26"/>
      <c r="D215" s="26"/>
      <c r="E215" s="169"/>
      <c r="F215" s="167">
        <f t="shared" si="6"/>
        <v>0</v>
      </c>
      <c r="G215" s="26"/>
    </row>
    <row r="216" spans="1:7" ht="15.6" x14ac:dyDescent="0.3">
      <c r="A216" s="171"/>
      <c r="B216" s="26"/>
      <c r="C216" s="26"/>
      <c r="D216" s="26"/>
      <c r="E216" s="169"/>
      <c r="F216" s="167">
        <f t="shared" si="6"/>
        <v>0</v>
      </c>
      <c r="G216" s="26"/>
    </row>
    <row r="217" spans="1:7" x14ac:dyDescent="0.3">
      <c r="A217" s="33"/>
      <c r="B217" s="33"/>
      <c r="C217" s="33"/>
      <c r="D217" s="33"/>
      <c r="E217" s="172"/>
      <c r="F217" s="173">
        <f t="shared" si="6"/>
        <v>0</v>
      </c>
      <c r="G217" s="33"/>
    </row>
    <row r="218" spans="1:7" x14ac:dyDescent="0.3">
      <c r="A218" s="174"/>
      <c r="B218" s="175"/>
      <c r="C218" s="174" t="s">
        <v>17</v>
      </c>
      <c r="D218" s="175"/>
      <c r="E218" s="176"/>
      <c r="F218" s="177">
        <f>SUM(F204:F216)</f>
        <v>1391.42</v>
      </c>
      <c r="G218" s="178"/>
    </row>
    <row r="219" spans="1:7" x14ac:dyDescent="0.3">
      <c r="A219" s="179"/>
      <c r="B219" s="55"/>
      <c r="C219" s="179" t="s">
        <v>18</v>
      </c>
      <c r="D219" s="55"/>
      <c r="E219" s="180"/>
      <c r="F219" s="181">
        <f>F218*0.16</f>
        <v>222.62720000000002</v>
      </c>
      <c r="G219" s="182"/>
    </row>
    <row r="220" spans="1:7" x14ac:dyDescent="0.3">
      <c r="A220" s="179"/>
      <c r="B220" s="55"/>
      <c r="C220" s="183" t="s">
        <v>19</v>
      </c>
      <c r="D220" s="184"/>
      <c r="E220" s="185"/>
      <c r="F220" s="186">
        <f>F218+F219</f>
        <v>1614.0472</v>
      </c>
      <c r="G220" s="187"/>
    </row>
    <row r="221" spans="1:7" x14ac:dyDescent="0.3">
      <c r="A221" s="179"/>
      <c r="B221" s="55"/>
      <c r="C221" s="55"/>
      <c r="D221" s="55"/>
      <c r="E221" s="188"/>
      <c r="F221" s="188"/>
      <c r="G221" s="182"/>
    </row>
    <row r="222" spans="1:7" x14ac:dyDescent="0.3">
      <c r="A222" s="179"/>
      <c r="B222" s="55"/>
      <c r="C222" s="55"/>
      <c r="D222" s="55"/>
      <c r="E222" s="55"/>
      <c r="F222" s="55"/>
      <c r="G222" s="182"/>
    </row>
    <row r="223" spans="1:7" x14ac:dyDescent="0.3">
      <c r="A223" s="189" t="s">
        <v>20</v>
      </c>
      <c r="B223" s="190"/>
      <c r="C223" s="190" t="s">
        <v>21</v>
      </c>
      <c r="D223" s="190"/>
      <c r="E223" s="190" t="s">
        <v>22</v>
      </c>
      <c r="F223" s="190"/>
      <c r="G223" s="191"/>
    </row>
    <row r="224" spans="1:7" x14ac:dyDescent="0.3">
      <c r="A224" s="192" t="s">
        <v>25</v>
      </c>
      <c r="B224" s="193"/>
      <c r="C224" s="193" t="s">
        <v>23</v>
      </c>
      <c r="D224" s="193"/>
      <c r="E224" s="193" t="s">
        <v>24</v>
      </c>
      <c r="F224" s="193"/>
      <c r="G224" s="194"/>
    </row>
    <row r="227" spans="1:7" ht="21" x14ac:dyDescent="0.4">
      <c r="A227" s="1"/>
      <c r="B227" s="382" t="s">
        <v>0</v>
      </c>
      <c r="C227" s="383"/>
      <c r="D227" s="388" t="s">
        <v>1</v>
      </c>
      <c r="E227" s="389"/>
      <c r="F227" s="389"/>
      <c r="G227" s="390"/>
    </row>
    <row r="228" spans="1:7" ht="21" x14ac:dyDescent="0.4">
      <c r="A228" s="2"/>
      <c r="B228" s="384"/>
      <c r="C228" s="385"/>
      <c r="D228" s="3" t="s">
        <v>2</v>
      </c>
      <c r="E228" s="155"/>
      <c r="F228" s="154" t="s">
        <v>547</v>
      </c>
      <c r="G228" s="4"/>
    </row>
    <row r="229" spans="1:7" ht="21" x14ac:dyDescent="0.4">
      <c r="A229" s="2"/>
      <c r="B229" s="384"/>
      <c r="C229" s="385"/>
      <c r="D229" s="3" t="s">
        <v>419</v>
      </c>
      <c r="E229" s="154"/>
      <c r="F229" s="195" t="s">
        <v>522</v>
      </c>
      <c r="G229" s="4"/>
    </row>
    <row r="230" spans="1:7" ht="21" x14ac:dyDescent="0.4">
      <c r="A230" s="5"/>
      <c r="B230" s="386"/>
      <c r="C230" s="387"/>
      <c r="D230" s="156" t="s">
        <v>5</v>
      </c>
      <c r="E230" s="157"/>
      <c r="F230" s="370">
        <v>105</v>
      </c>
      <c r="G230" s="409"/>
    </row>
    <row r="231" spans="1:7" ht="20.399999999999999" x14ac:dyDescent="0.35">
      <c r="A231" s="8" t="s">
        <v>6</v>
      </c>
      <c r="B231" s="376" t="s">
        <v>27</v>
      </c>
      <c r="C231" s="377"/>
      <c r="D231" s="377"/>
      <c r="E231" s="377"/>
      <c r="F231" s="377"/>
      <c r="G231" s="11"/>
    </row>
    <row r="232" spans="1:7" ht="20.399999999999999" x14ac:dyDescent="0.35">
      <c r="A232" s="8" t="s">
        <v>7</v>
      </c>
      <c r="B232" s="158"/>
      <c r="C232" s="159"/>
      <c r="D232" s="159"/>
      <c r="E232" s="159"/>
      <c r="F232" s="159"/>
      <c r="G232" s="160"/>
    </row>
    <row r="233" spans="1:7" ht="20.399999999999999" x14ac:dyDescent="0.35">
      <c r="A233" s="8" t="s">
        <v>8</v>
      </c>
      <c r="B233" s="12" t="s">
        <v>29</v>
      </c>
      <c r="C233" s="13"/>
      <c r="D233" s="13"/>
      <c r="E233" s="13"/>
      <c r="F233" s="13"/>
      <c r="G233" s="14"/>
    </row>
    <row r="234" spans="1:7" ht="20.399999999999999" x14ac:dyDescent="0.35">
      <c r="A234" s="8" t="s">
        <v>9</v>
      </c>
      <c r="B234" s="12" t="s">
        <v>548</v>
      </c>
      <c r="C234" s="13"/>
      <c r="D234" s="13"/>
      <c r="E234" s="161"/>
      <c r="F234" s="161"/>
      <c r="G234" s="162"/>
    </row>
    <row r="235" spans="1:7" x14ac:dyDescent="0.3">
      <c r="A235" s="163" t="s">
        <v>10</v>
      </c>
      <c r="B235" s="163" t="s">
        <v>11</v>
      </c>
      <c r="C235" s="163" t="s">
        <v>12</v>
      </c>
      <c r="D235" s="163" t="s">
        <v>422</v>
      </c>
      <c r="E235" s="163" t="s">
        <v>14</v>
      </c>
      <c r="F235" s="163" t="s">
        <v>15</v>
      </c>
      <c r="G235" s="163" t="s">
        <v>16</v>
      </c>
    </row>
    <row r="236" spans="1:7" ht="15.6" x14ac:dyDescent="0.3">
      <c r="A236" s="147">
        <v>8</v>
      </c>
      <c r="B236" s="147" t="s">
        <v>100</v>
      </c>
      <c r="C236" s="164" t="s">
        <v>549</v>
      </c>
      <c r="D236" s="60" t="s">
        <v>163</v>
      </c>
      <c r="E236" s="165">
        <v>6.06</v>
      </c>
      <c r="F236" s="165">
        <f t="shared" ref="F236:F249" si="7">A236*E236</f>
        <v>48.48</v>
      </c>
      <c r="G236" s="114"/>
    </row>
    <row r="237" spans="1:7" ht="15.6" x14ac:dyDescent="0.3">
      <c r="A237" s="20">
        <v>8</v>
      </c>
      <c r="B237" s="20" t="s">
        <v>100</v>
      </c>
      <c r="C237" s="166" t="s">
        <v>255</v>
      </c>
      <c r="D237" s="61" t="s">
        <v>163</v>
      </c>
      <c r="E237" s="167">
        <v>7.58</v>
      </c>
      <c r="F237" s="167">
        <f t="shared" si="7"/>
        <v>60.64</v>
      </c>
      <c r="G237" s="26"/>
    </row>
    <row r="238" spans="1:7" ht="15.6" x14ac:dyDescent="0.3">
      <c r="A238" s="20">
        <v>4</v>
      </c>
      <c r="B238" s="20" t="s">
        <v>100</v>
      </c>
      <c r="C238" s="166" t="s">
        <v>550</v>
      </c>
      <c r="D238" s="61" t="s">
        <v>163</v>
      </c>
      <c r="E238" s="168">
        <v>9.74</v>
      </c>
      <c r="F238" s="167">
        <f t="shared" si="7"/>
        <v>38.96</v>
      </c>
      <c r="G238" s="26"/>
    </row>
    <row r="239" spans="1:7" ht="27.6" x14ac:dyDescent="0.3">
      <c r="A239" s="20">
        <v>8</v>
      </c>
      <c r="B239" s="20" t="s">
        <v>100</v>
      </c>
      <c r="C239" s="166" t="s">
        <v>551</v>
      </c>
      <c r="D239" s="20" t="s">
        <v>163</v>
      </c>
      <c r="E239" s="167">
        <v>7.51</v>
      </c>
      <c r="F239" s="167">
        <f t="shared" si="7"/>
        <v>60.08</v>
      </c>
      <c r="G239" s="26"/>
    </row>
    <row r="240" spans="1:7" ht="31.2" x14ac:dyDescent="0.3">
      <c r="A240" s="20">
        <v>4</v>
      </c>
      <c r="B240" s="20" t="s">
        <v>100</v>
      </c>
      <c r="C240" s="59" t="s">
        <v>552</v>
      </c>
      <c r="D240" s="26"/>
      <c r="E240" s="167">
        <v>92.04</v>
      </c>
      <c r="F240" s="167">
        <f t="shared" si="7"/>
        <v>368.16</v>
      </c>
      <c r="G240" s="26"/>
    </row>
    <row r="241" spans="1:7" ht="15.6" x14ac:dyDescent="0.3">
      <c r="A241" s="20">
        <v>4</v>
      </c>
      <c r="B241" s="20" t="s">
        <v>100</v>
      </c>
      <c r="C241" s="26" t="s">
        <v>553</v>
      </c>
      <c r="D241" s="170"/>
      <c r="E241" s="167">
        <v>199.65</v>
      </c>
      <c r="F241" s="167">
        <f>A241*E241</f>
        <v>798.6</v>
      </c>
      <c r="G241" s="26"/>
    </row>
    <row r="242" spans="1:7" x14ac:dyDescent="0.3">
      <c r="A242" s="26"/>
      <c r="B242" s="26"/>
      <c r="C242" s="26"/>
      <c r="D242" s="26"/>
      <c r="E242" s="169"/>
      <c r="F242" s="167">
        <f>A242*E242</f>
        <v>0</v>
      </c>
      <c r="G242" s="26"/>
    </row>
    <row r="243" spans="1:7" x14ac:dyDescent="0.3">
      <c r="A243" s="26"/>
      <c r="B243" s="26"/>
      <c r="C243" s="26"/>
      <c r="D243" s="26"/>
      <c r="E243" s="169"/>
      <c r="F243" s="167">
        <f t="shared" si="7"/>
        <v>0</v>
      </c>
      <c r="G243" s="26"/>
    </row>
    <row r="244" spans="1:7" ht="15.6" x14ac:dyDescent="0.3">
      <c r="A244" s="171"/>
      <c r="B244" s="26"/>
      <c r="C244" s="26"/>
      <c r="D244" s="26"/>
      <c r="E244" s="169"/>
      <c r="F244" s="167">
        <f t="shared" si="7"/>
        <v>0</v>
      </c>
      <c r="G244" s="26"/>
    </row>
    <row r="245" spans="1:7" ht="15.6" x14ac:dyDescent="0.3">
      <c r="A245" s="171"/>
      <c r="B245" s="26"/>
      <c r="C245" s="26"/>
      <c r="D245" s="26"/>
      <c r="E245" s="169"/>
      <c r="F245" s="167">
        <f t="shared" si="7"/>
        <v>0</v>
      </c>
      <c r="G245" s="26"/>
    </row>
    <row r="246" spans="1:7" ht="15.6" x14ac:dyDescent="0.3">
      <c r="A246" s="171"/>
      <c r="B246" s="26"/>
      <c r="C246" s="26"/>
      <c r="D246" s="26"/>
      <c r="E246" s="169"/>
      <c r="F246" s="167">
        <f t="shared" si="7"/>
        <v>0</v>
      </c>
      <c r="G246" s="26"/>
    </row>
    <row r="247" spans="1:7" ht="15.6" x14ac:dyDescent="0.3">
      <c r="A247" s="171"/>
      <c r="B247" s="26"/>
      <c r="C247" s="26"/>
      <c r="D247" s="26"/>
      <c r="E247" s="169"/>
      <c r="F247" s="167">
        <f t="shared" si="7"/>
        <v>0</v>
      </c>
      <c r="G247" s="26"/>
    </row>
    <row r="248" spans="1:7" ht="15.6" x14ac:dyDescent="0.3">
      <c r="A248" s="171"/>
      <c r="B248" s="26"/>
      <c r="C248" s="26"/>
      <c r="D248" s="26"/>
      <c r="E248" s="169"/>
      <c r="F248" s="167">
        <f t="shared" si="7"/>
        <v>0</v>
      </c>
      <c r="G248" s="26"/>
    </row>
    <row r="249" spans="1:7" x14ac:dyDescent="0.3">
      <c r="A249" s="33"/>
      <c r="B249" s="33"/>
      <c r="C249" s="33"/>
      <c r="D249" s="33"/>
      <c r="E249" s="172"/>
      <c r="F249" s="173">
        <f t="shared" si="7"/>
        <v>0</v>
      </c>
      <c r="G249" s="33"/>
    </row>
    <row r="250" spans="1:7" x14ac:dyDescent="0.3">
      <c r="A250" s="174"/>
      <c r="B250" s="175"/>
      <c r="C250" s="174" t="s">
        <v>17</v>
      </c>
      <c r="D250" s="175"/>
      <c r="E250" s="176"/>
      <c r="F250" s="177">
        <f>SUM(F236:F248)</f>
        <v>1374.92</v>
      </c>
      <c r="G250" s="178"/>
    </row>
    <row r="251" spans="1:7" x14ac:dyDescent="0.3">
      <c r="A251" s="179"/>
      <c r="B251" s="55"/>
      <c r="C251" s="179" t="s">
        <v>18</v>
      </c>
      <c r="D251" s="55"/>
      <c r="E251" s="180"/>
      <c r="F251" s="181">
        <f>F250*0.16</f>
        <v>219.98720000000003</v>
      </c>
      <c r="G251" s="182"/>
    </row>
    <row r="252" spans="1:7" x14ac:dyDescent="0.3">
      <c r="A252" s="179"/>
      <c r="B252" s="55"/>
      <c r="C252" s="183" t="s">
        <v>19</v>
      </c>
      <c r="D252" s="184"/>
      <c r="E252" s="185"/>
      <c r="F252" s="186">
        <f>F250+F251</f>
        <v>1594.9072000000001</v>
      </c>
      <c r="G252" s="187"/>
    </row>
    <row r="253" spans="1:7" x14ac:dyDescent="0.3">
      <c r="A253" s="179"/>
      <c r="B253" s="55"/>
      <c r="C253" s="55"/>
      <c r="D253" s="55"/>
      <c r="E253" s="188"/>
      <c r="F253" s="188"/>
      <c r="G253" s="182"/>
    </row>
    <row r="254" spans="1:7" x14ac:dyDescent="0.3">
      <c r="A254" s="179"/>
      <c r="B254" s="55"/>
      <c r="C254" s="55"/>
      <c r="D254" s="55"/>
      <c r="E254" s="55"/>
      <c r="F254" s="55"/>
      <c r="G254" s="182"/>
    </row>
    <row r="255" spans="1:7" x14ac:dyDescent="0.3">
      <c r="A255" s="189" t="s">
        <v>20</v>
      </c>
      <c r="B255" s="190"/>
      <c r="C255" s="190" t="s">
        <v>21</v>
      </c>
      <c r="D255" s="190"/>
      <c r="E255" s="190" t="s">
        <v>22</v>
      </c>
      <c r="F255" s="190"/>
      <c r="G255" s="191"/>
    </row>
    <row r="256" spans="1:7" x14ac:dyDescent="0.3">
      <c r="A256" s="192" t="s">
        <v>25</v>
      </c>
      <c r="B256" s="193"/>
      <c r="C256" s="193" t="s">
        <v>23</v>
      </c>
      <c r="D256" s="193"/>
      <c r="E256" s="193" t="s">
        <v>24</v>
      </c>
      <c r="F256" s="193"/>
      <c r="G256" s="194"/>
    </row>
  </sheetData>
  <mergeCells count="39">
    <mergeCell ref="B231:F231"/>
    <mergeCell ref="B195:C198"/>
    <mergeCell ref="D195:G195"/>
    <mergeCell ref="F198:G198"/>
    <mergeCell ref="B199:F199"/>
    <mergeCell ref="B227:C230"/>
    <mergeCell ref="D227:G227"/>
    <mergeCell ref="F230:G230"/>
    <mergeCell ref="E108:G110"/>
    <mergeCell ref="A104:C107"/>
    <mergeCell ref="D104:G104"/>
    <mergeCell ref="E105:F105"/>
    <mergeCell ref="E106:F106"/>
    <mergeCell ref="E107:F107"/>
    <mergeCell ref="B70:C73"/>
    <mergeCell ref="D70:G70"/>
    <mergeCell ref="E71:F71"/>
    <mergeCell ref="E72:F72"/>
    <mergeCell ref="E73:F73"/>
    <mergeCell ref="B33:C36"/>
    <mergeCell ref="D33:G33"/>
    <mergeCell ref="E34:F34"/>
    <mergeCell ref="E35:F35"/>
    <mergeCell ref="E36:F36"/>
    <mergeCell ref="E6:G8"/>
    <mergeCell ref="A2:C5"/>
    <mergeCell ref="D2:G2"/>
    <mergeCell ref="E3:F3"/>
    <mergeCell ref="E4:F4"/>
    <mergeCell ref="E5:F5"/>
    <mergeCell ref="B164:C167"/>
    <mergeCell ref="D164:G164"/>
    <mergeCell ref="F167:G167"/>
    <mergeCell ref="B168:F168"/>
    <mergeCell ref="A134:C137"/>
    <mergeCell ref="D134:G134"/>
    <mergeCell ref="E135:F135"/>
    <mergeCell ref="E136:F136"/>
    <mergeCell ref="E137:F137"/>
  </mergeCells>
  <dataValidations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A29 A66 A100 A131 A161 A178:A179 A191:A192 A209:A210 A222:A223 A241:A242 A254:A255" xr:uid="{18987F7D-0806-442B-95FF-0A1B38725285}">
      <formula1>0</formula1>
      <formula2>256</formula2>
    </dataValidation>
  </dataValidation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2083-0743-4A97-A322-D1A7A6654892}">
  <dimension ref="A2:O814"/>
  <sheetViews>
    <sheetView workbookViewId="0">
      <selection activeCell="D635" sqref="A635:G659"/>
    </sheetView>
  </sheetViews>
  <sheetFormatPr baseColWidth="10" defaultRowHeight="14.4" x14ac:dyDescent="0.3"/>
  <cols>
    <col min="1" max="1" width="25.88671875" customWidth="1"/>
    <col min="2" max="2" width="15.21875" customWidth="1"/>
    <col min="3" max="3" width="37" customWidth="1"/>
    <col min="4" max="4" width="29.6640625" customWidth="1"/>
    <col min="6" max="6" width="19" customWidth="1"/>
    <col min="7" max="7" width="25.21875" customWidth="1"/>
  </cols>
  <sheetData>
    <row r="2" spans="1:7" ht="24.6" customHeight="1" x14ac:dyDescent="0.4">
      <c r="A2" s="1"/>
      <c r="B2" s="382" t="s">
        <v>0</v>
      </c>
      <c r="C2" s="383"/>
      <c r="D2" s="388" t="s">
        <v>1</v>
      </c>
      <c r="E2" s="389"/>
      <c r="F2" s="389"/>
      <c r="G2" s="390"/>
    </row>
    <row r="3" spans="1:7" ht="21" customHeight="1" x14ac:dyDescent="0.4">
      <c r="A3" s="2"/>
      <c r="B3" s="384"/>
      <c r="C3" s="385"/>
      <c r="D3" s="3" t="s">
        <v>2</v>
      </c>
      <c r="E3" s="155"/>
      <c r="F3" s="154" t="s">
        <v>443</v>
      </c>
      <c r="G3" s="4"/>
    </row>
    <row r="4" spans="1:7" ht="21" customHeight="1" x14ac:dyDescent="0.4">
      <c r="A4" s="2"/>
      <c r="B4" s="384"/>
      <c r="C4" s="385"/>
      <c r="D4" s="3" t="s">
        <v>419</v>
      </c>
      <c r="E4" s="154"/>
      <c r="F4" s="195" t="s">
        <v>444</v>
      </c>
      <c r="G4" s="4"/>
    </row>
    <row r="5" spans="1:7" ht="21" x14ac:dyDescent="0.4">
      <c r="A5" s="5"/>
      <c r="B5" s="386"/>
      <c r="C5" s="387"/>
      <c r="D5" s="156" t="s">
        <v>5</v>
      </c>
      <c r="E5" s="157"/>
      <c r="F5" s="370" t="s">
        <v>445</v>
      </c>
      <c r="G5" s="409"/>
    </row>
    <row r="6" spans="1:7" ht="20.399999999999999" x14ac:dyDescent="0.35">
      <c r="A6" s="8" t="s">
        <v>6</v>
      </c>
      <c r="B6" s="376" t="s">
        <v>36</v>
      </c>
      <c r="C6" s="377"/>
      <c r="D6" s="377"/>
      <c r="E6" s="377"/>
      <c r="F6" s="377"/>
      <c r="G6" s="11"/>
    </row>
    <row r="7" spans="1:7" ht="20.399999999999999" x14ac:dyDescent="0.35">
      <c r="A7" s="8" t="s">
        <v>7</v>
      </c>
      <c r="B7" s="158"/>
      <c r="C7" s="159"/>
      <c r="D7" s="159"/>
      <c r="E7" s="159"/>
      <c r="F7" s="159"/>
      <c r="G7" s="160"/>
    </row>
    <row r="8" spans="1:7" ht="20.399999999999999" x14ac:dyDescent="0.35">
      <c r="A8" s="8" t="s">
        <v>8</v>
      </c>
      <c r="B8" s="12" t="s">
        <v>29</v>
      </c>
      <c r="C8" s="13"/>
      <c r="D8" s="13"/>
      <c r="E8" s="13"/>
      <c r="F8" s="13"/>
      <c r="G8" s="14"/>
    </row>
    <row r="9" spans="1:7" ht="20.399999999999999" x14ac:dyDescent="0.35">
      <c r="A9" s="8" t="s">
        <v>9</v>
      </c>
      <c r="B9" s="12" t="s">
        <v>432</v>
      </c>
      <c r="C9" s="13"/>
      <c r="D9" s="13"/>
      <c r="E9" s="161"/>
      <c r="F9" s="161"/>
      <c r="G9" s="162"/>
    </row>
    <row r="10" spans="1:7" ht="30" customHeight="1" x14ac:dyDescent="0.3">
      <c r="A10" s="57" t="s">
        <v>10</v>
      </c>
      <c r="B10" s="57" t="s">
        <v>11</v>
      </c>
      <c r="C10" s="57" t="s">
        <v>12</v>
      </c>
      <c r="D10" s="57" t="s">
        <v>13</v>
      </c>
      <c r="E10" s="57" t="s">
        <v>14</v>
      </c>
      <c r="F10" s="57" t="s">
        <v>15</v>
      </c>
      <c r="G10" s="57" t="s">
        <v>16</v>
      </c>
    </row>
    <row r="11" spans="1:7" ht="15.6" x14ac:dyDescent="0.3">
      <c r="A11" s="147">
        <v>30</v>
      </c>
      <c r="B11" s="147" t="s">
        <v>30</v>
      </c>
      <c r="C11" s="164" t="s">
        <v>235</v>
      </c>
      <c r="D11" s="60"/>
      <c r="E11" s="165">
        <v>23.6</v>
      </c>
      <c r="F11" s="165">
        <f t="shared" ref="F11:F24" si="0">A11*E11</f>
        <v>708</v>
      </c>
      <c r="G11" s="114"/>
    </row>
    <row r="12" spans="1:7" ht="15.6" x14ac:dyDescent="0.3">
      <c r="A12" s="20">
        <v>3</v>
      </c>
      <c r="B12" s="20" t="s">
        <v>277</v>
      </c>
      <c r="C12" s="166" t="s">
        <v>430</v>
      </c>
      <c r="D12" s="61"/>
      <c r="E12" s="167">
        <v>360.3</v>
      </c>
      <c r="F12" s="167">
        <f t="shared" si="0"/>
        <v>1080.9000000000001</v>
      </c>
      <c r="G12" s="26"/>
    </row>
    <row r="13" spans="1:7" ht="15.6" x14ac:dyDescent="0.3">
      <c r="A13" s="20">
        <v>5</v>
      </c>
      <c r="B13" s="20" t="s">
        <v>277</v>
      </c>
      <c r="C13" s="166" t="s">
        <v>431</v>
      </c>
      <c r="D13" s="61"/>
      <c r="E13" s="168">
        <v>480.8</v>
      </c>
      <c r="F13" s="167">
        <f t="shared" si="0"/>
        <v>2404</v>
      </c>
      <c r="G13" s="26"/>
    </row>
    <row r="14" spans="1:7" x14ac:dyDescent="0.3">
      <c r="A14" s="20"/>
      <c r="B14" s="20"/>
      <c r="C14" s="166"/>
      <c r="D14" s="20"/>
      <c r="E14" s="167"/>
      <c r="F14" s="167">
        <f t="shared" si="0"/>
        <v>0</v>
      </c>
      <c r="G14" s="26"/>
    </row>
    <row r="15" spans="1:7" ht="15.6" x14ac:dyDescent="0.3">
      <c r="A15" s="26"/>
      <c r="B15" s="26"/>
      <c r="C15" s="59"/>
      <c r="D15" s="26"/>
      <c r="E15" s="169"/>
      <c r="F15" s="167">
        <f t="shared" si="0"/>
        <v>0</v>
      </c>
      <c r="G15" s="26"/>
    </row>
    <row r="16" spans="1:7" ht="15.6" x14ac:dyDescent="0.3">
      <c r="A16" s="26"/>
      <c r="B16" s="26"/>
      <c r="C16" s="26"/>
      <c r="D16" s="170"/>
      <c r="E16" s="169"/>
      <c r="F16" s="167">
        <f t="shared" si="0"/>
        <v>0</v>
      </c>
      <c r="G16" s="26"/>
    </row>
    <row r="17" spans="1:7" ht="31.2" customHeight="1" x14ac:dyDescent="0.3">
      <c r="A17" s="26"/>
      <c r="B17" s="26"/>
      <c r="C17" s="26"/>
      <c r="D17" s="26"/>
      <c r="E17" s="169"/>
      <c r="F17" s="167">
        <f t="shared" si="0"/>
        <v>0</v>
      </c>
      <c r="G17" s="26"/>
    </row>
    <row r="18" spans="1:7" x14ac:dyDescent="0.3">
      <c r="A18" s="26"/>
      <c r="B18" s="26"/>
      <c r="C18" s="26"/>
      <c r="D18" s="26"/>
      <c r="E18" s="169"/>
      <c r="F18" s="167">
        <f t="shared" si="0"/>
        <v>0</v>
      </c>
      <c r="G18" s="26"/>
    </row>
    <row r="19" spans="1:7" ht="15.6" x14ac:dyDescent="0.3">
      <c r="A19" s="171"/>
      <c r="B19" s="26"/>
      <c r="C19" s="26"/>
      <c r="D19" s="26"/>
      <c r="E19" s="169"/>
      <c r="F19" s="167">
        <f t="shared" si="0"/>
        <v>0</v>
      </c>
      <c r="G19" s="26"/>
    </row>
    <row r="20" spans="1:7" ht="15.6" x14ac:dyDescent="0.3">
      <c r="A20" s="171"/>
      <c r="B20" s="26"/>
      <c r="C20" s="26"/>
      <c r="D20" s="26"/>
      <c r="E20" s="169"/>
      <c r="F20" s="167">
        <f t="shared" si="0"/>
        <v>0</v>
      </c>
      <c r="G20" s="26"/>
    </row>
    <row r="21" spans="1:7" ht="15.6" x14ac:dyDescent="0.3">
      <c r="A21" s="171"/>
      <c r="B21" s="26"/>
      <c r="C21" s="26"/>
      <c r="D21" s="26"/>
      <c r="E21" s="169"/>
      <c r="F21" s="167">
        <f t="shared" si="0"/>
        <v>0</v>
      </c>
      <c r="G21" s="26"/>
    </row>
    <row r="22" spans="1:7" ht="15.6" x14ac:dyDescent="0.3">
      <c r="A22" s="171"/>
      <c r="B22" s="26"/>
      <c r="C22" s="26"/>
      <c r="D22" s="26"/>
      <c r="E22" s="169"/>
      <c r="F22" s="167">
        <f t="shared" si="0"/>
        <v>0</v>
      </c>
      <c r="G22" s="26"/>
    </row>
    <row r="23" spans="1:7" ht="15.6" x14ac:dyDescent="0.3">
      <c r="A23" s="171"/>
      <c r="B23" s="26"/>
      <c r="C23" s="26"/>
      <c r="D23" s="26"/>
      <c r="E23" s="169"/>
      <c r="F23" s="167">
        <f t="shared" si="0"/>
        <v>0</v>
      </c>
      <c r="G23" s="26"/>
    </row>
    <row r="24" spans="1:7" x14ac:dyDescent="0.3">
      <c r="A24" s="33"/>
      <c r="B24" s="33"/>
      <c r="C24" s="33"/>
      <c r="D24" s="33"/>
      <c r="E24" s="172"/>
      <c r="F24" s="173">
        <f t="shared" si="0"/>
        <v>0</v>
      </c>
      <c r="G24" s="33"/>
    </row>
    <row r="25" spans="1:7" ht="31.2" customHeight="1" x14ac:dyDescent="0.3">
      <c r="A25" s="174"/>
      <c r="B25" s="175"/>
      <c r="C25" s="174" t="s">
        <v>17</v>
      </c>
      <c r="D25" s="175"/>
      <c r="E25" s="176"/>
      <c r="F25" s="177">
        <f>SUM(F11:F23)</f>
        <v>4192.8999999999996</v>
      </c>
      <c r="G25" s="178"/>
    </row>
    <row r="26" spans="1:7" x14ac:dyDescent="0.3">
      <c r="A26" s="179"/>
      <c r="B26" s="55"/>
      <c r="C26" s="179" t="s">
        <v>18</v>
      </c>
      <c r="D26" s="55"/>
      <c r="E26" s="180"/>
      <c r="F26" s="181">
        <f>F25*0.16</f>
        <v>670.86399999999992</v>
      </c>
      <c r="G26" s="182"/>
    </row>
    <row r="27" spans="1:7" x14ac:dyDescent="0.3">
      <c r="A27" s="179"/>
      <c r="B27" s="55"/>
      <c r="C27" s="183" t="s">
        <v>19</v>
      </c>
      <c r="D27" s="184"/>
      <c r="E27" s="185"/>
      <c r="F27" s="186">
        <f>F25+F26</f>
        <v>4863.7639999999992</v>
      </c>
      <c r="G27" s="187"/>
    </row>
    <row r="28" spans="1:7" x14ac:dyDescent="0.3">
      <c r="A28" s="179"/>
      <c r="B28" s="55"/>
      <c r="C28" s="55"/>
      <c r="D28" s="55"/>
      <c r="E28" s="188"/>
      <c r="F28" s="188"/>
      <c r="G28" s="182"/>
    </row>
    <row r="29" spans="1:7" x14ac:dyDescent="0.3">
      <c r="A29" s="179"/>
      <c r="B29" s="55"/>
      <c r="C29" s="55"/>
      <c r="D29" s="55"/>
      <c r="E29" s="55"/>
      <c r="F29" s="55"/>
      <c r="G29" s="182"/>
    </row>
    <row r="30" spans="1:7" x14ac:dyDescent="0.3">
      <c r="A30" s="189" t="s">
        <v>20</v>
      </c>
      <c r="B30" s="190"/>
      <c r="C30" s="190" t="s">
        <v>21</v>
      </c>
      <c r="D30" s="190"/>
      <c r="E30" s="190" t="s">
        <v>22</v>
      </c>
      <c r="F30" s="190"/>
      <c r="G30" s="191"/>
    </row>
    <row r="31" spans="1:7" x14ac:dyDescent="0.3">
      <c r="A31" s="192" t="s">
        <v>25</v>
      </c>
      <c r="B31" s="193"/>
      <c r="C31" s="193" t="s">
        <v>23</v>
      </c>
      <c r="D31" s="193"/>
      <c r="E31" s="193" t="s">
        <v>24</v>
      </c>
      <c r="F31" s="193"/>
      <c r="G31" s="194"/>
    </row>
    <row r="32" spans="1:7" x14ac:dyDescent="0.3">
      <c r="B32" s="55"/>
      <c r="C32" s="55"/>
      <c r="E32" s="55"/>
      <c r="F32" s="55"/>
      <c r="G32" s="55"/>
    </row>
    <row r="33" spans="1:7" ht="24.6" x14ac:dyDescent="0.4">
      <c r="A33" s="1"/>
      <c r="B33" s="355" t="s">
        <v>0</v>
      </c>
      <c r="C33" s="357"/>
      <c r="D33" s="364" t="s">
        <v>1</v>
      </c>
      <c r="E33" s="365"/>
      <c r="F33" s="365"/>
      <c r="G33" s="366"/>
    </row>
    <row r="34" spans="1:7" ht="21" x14ac:dyDescent="0.4">
      <c r="A34" s="2"/>
      <c r="B34" s="358"/>
      <c r="C34" s="360"/>
      <c r="D34" s="3" t="s">
        <v>2</v>
      </c>
      <c r="E34" s="368" t="s">
        <v>443</v>
      </c>
      <c r="F34" s="368"/>
      <c r="G34" s="4"/>
    </row>
    <row r="35" spans="1:7" ht="21" x14ac:dyDescent="0.4">
      <c r="A35" s="2"/>
      <c r="B35" s="358"/>
      <c r="C35" s="360"/>
      <c r="D35" s="3" t="s">
        <v>4</v>
      </c>
      <c r="E35" s="369" t="s">
        <v>450</v>
      </c>
      <c r="F35" s="368"/>
      <c r="G35" s="4"/>
    </row>
    <row r="36" spans="1:7" ht="30" x14ac:dyDescent="0.4">
      <c r="A36" s="5"/>
      <c r="B36" s="361"/>
      <c r="C36" s="363"/>
      <c r="D36" s="6" t="s">
        <v>5</v>
      </c>
      <c r="E36" s="370" t="s">
        <v>451</v>
      </c>
      <c r="F36" s="370"/>
      <c r="G36" s="7"/>
    </row>
    <row r="37" spans="1:7" ht="20.399999999999999" x14ac:dyDescent="0.35">
      <c r="A37" s="8" t="s">
        <v>6</v>
      </c>
      <c r="B37" s="9" t="s">
        <v>36</v>
      </c>
      <c r="C37" s="10"/>
      <c r="D37" s="10"/>
      <c r="E37" s="10"/>
      <c r="F37" s="10"/>
      <c r="G37" s="11"/>
    </row>
    <row r="38" spans="1:7" ht="20.399999999999999" x14ac:dyDescent="0.35">
      <c r="A38" s="8" t="s">
        <v>7</v>
      </c>
      <c r="B38" s="12" t="s">
        <v>448</v>
      </c>
      <c r="C38" s="13"/>
      <c r="D38" s="13"/>
      <c r="E38" s="13"/>
      <c r="F38" s="13"/>
      <c r="G38" s="14"/>
    </row>
    <row r="39" spans="1:7" ht="20.399999999999999" x14ac:dyDescent="0.35">
      <c r="A39" s="8" t="s">
        <v>8</v>
      </c>
      <c r="B39" s="12" t="s">
        <v>29</v>
      </c>
      <c r="C39" s="13"/>
      <c r="D39" s="13"/>
      <c r="E39" s="13"/>
      <c r="F39" s="13"/>
      <c r="G39" s="14"/>
    </row>
    <row r="40" spans="1:7" ht="20.399999999999999" x14ac:dyDescent="0.35">
      <c r="A40" s="8" t="s">
        <v>9</v>
      </c>
      <c r="B40" s="12" t="s">
        <v>449</v>
      </c>
      <c r="C40" s="13"/>
      <c r="D40" s="13"/>
      <c r="E40" s="13"/>
      <c r="F40" s="13"/>
      <c r="G40" s="14"/>
    </row>
    <row r="41" spans="1:7" ht="15" x14ac:dyDescent="0.3">
      <c r="A41" s="57" t="s">
        <v>10</v>
      </c>
      <c r="B41" s="57" t="s">
        <v>11</v>
      </c>
      <c r="C41" s="57" t="s">
        <v>12</v>
      </c>
      <c r="D41" s="57" t="s">
        <v>13</v>
      </c>
      <c r="E41" s="57" t="s">
        <v>14</v>
      </c>
      <c r="F41" s="57" t="s">
        <v>15</v>
      </c>
      <c r="G41" s="57" t="s">
        <v>16</v>
      </c>
    </row>
    <row r="42" spans="1:7" ht="15.6" x14ac:dyDescent="0.3">
      <c r="A42" s="15">
        <v>2</v>
      </c>
      <c r="B42" s="16" t="s">
        <v>100</v>
      </c>
      <c r="C42" s="16" t="s">
        <v>446</v>
      </c>
      <c r="D42" s="123"/>
      <c r="E42" s="18">
        <v>62.56</v>
      </c>
      <c r="F42" s="18">
        <f t="shared" ref="F42:F56" si="1">A42*E42</f>
        <v>125.12</v>
      </c>
      <c r="G42" s="20"/>
    </row>
    <row r="43" spans="1:7" ht="15.6" x14ac:dyDescent="0.3">
      <c r="A43" s="21">
        <v>30</v>
      </c>
      <c r="B43" s="22" t="s">
        <v>100</v>
      </c>
      <c r="C43" s="22" t="s">
        <v>447</v>
      </c>
      <c r="D43" s="58"/>
      <c r="E43" s="24">
        <v>50.49</v>
      </c>
      <c r="F43" s="24">
        <f t="shared" si="1"/>
        <v>1514.7</v>
      </c>
      <c r="G43" s="20"/>
    </row>
    <row r="44" spans="1:7" ht="15.6" x14ac:dyDescent="0.3">
      <c r="A44" s="21">
        <v>10</v>
      </c>
      <c r="B44" s="22" t="s">
        <v>256</v>
      </c>
      <c r="C44" s="22" t="s">
        <v>402</v>
      </c>
      <c r="D44" s="58" t="s">
        <v>40</v>
      </c>
      <c r="E44" s="24">
        <v>141.03</v>
      </c>
      <c r="F44" s="24">
        <f t="shared" si="1"/>
        <v>1410.3</v>
      </c>
      <c r="G44" s="20"/>
    </row>
    <row r="45" spans="1:7" ht="31.2" x14ac:dyDescent="0.3">
      <c r="A45" s="21">
        <v>7</v>
      </c>
      <c r="B45" s="59" t="s">
        <v>100</v>
      </c>
      <c r="C45" s="59" t="s">
        <v>231</v>
      </c>
      <c r="D45" s="58"/>
      <c r="E45" s="24">
        <v>145.99</v>
      </c>
      <c r="F45" s="24">
        <f t="shared" si="1"/>
        <v>1021.9300000000001</v>
      </c>
      <c r="G45" s="26"/>
    </row>
    <row r="46" spans="1:7" ht="15.6" x14ac:dyDescent="0.3">
      <c r="A46" s="21">
        <v>25</v>
      </c>
      <c r="B46" s="59" t="s">
        <v>100</v>
      </c>
      <c r="C46" s="59" t="s">
        <v>64</v>
      </c>
      <c r="D46" s="58" t="s">
        <v>82</v>
      </c>
      <c r="E46" s="24">
        <f>11.48*4</f>
        <v>45.92</v>
      </c>
      <c r="F46" s="24">
        <f t="shared" si="1"/>
        <v>1148</v>
      </c>
      <c r="G46" s="26"/>
    </row>
    <row r="47" spans="1:7" ht="15.6" x14ac:dyDescent="0.3">
      <c r="A47" s="21">
        <v>20</v>
      </c>
      <c r="B47" s="59" t="s">
        <v>100</v>
      </c>
      <c r="C47" s="59" t="s">
        <v>69</v>
      </c>
      <c r="D47" s="58" t="s">
        <v>163</v>
      </c>
      <c r="E47" s="24">
        <v>5.27</v>
      </c>
      <c r="F47" s="24">
        <f t="shared" si="1"/>
        <v>105.39999999999999</v>
      </c>
      <c r="G47" s="26"/>
    </row>
    <row r="48" spans="1:7" ht="15.6" x14ac:dyDescent="0.3">
      <c r="A48" s="21"/>
      <c r="B48" s="59"/>
      <c r="C48" s="59"/>
      <c r="D48" s="66"/>
      <c r="E48" s="24"/>
      <c r="F48" s="24">
        <f t="shared" si="1"/>
        <v>0</v>
      </c>
      <c r="G48" s="26"/>
    </row>
    <row r="49" spans="1:7" ht="15.6" x14ac:dyDescent="0.3">
      <c r="A49" s="27"/>
      <c r="B49" s="59"/>
      <c r="C49" s="59"/>
      <c r="D49" s="65"/>
      <c r="E49" s="24"/>
      <c r="F49" s="24">
        <f t="shared" si="1"/>
        <v>0</v>
      </c>
      <c r="G49" s="26"/>
    </row>
    <row r="50" spans="1:7" ht="15.6" x14ac:dyDescent="0.3">
      <c r="A50" s="27"/>
      <c r="B50" s="59"/>
      <c r="C50" s="59"/>
      <c r="D50" s="65"/>
      <c r="E50" s="24"/>
      <c r="F50" s="24">
        <f t="shared" si="1"/>
        <v>0</v>
      </c>
      <c r="G50" s="26"/>
    </row>
    <row r="51" spans="1:7" ht="15.6" x14ac:dyDescent="0.3">
      <c r="A51" s="27"/>
      <c r="B51" s="22"/>
      <c r="C51" s="22"/>
      <c r="D51" s="23"/>
      <c r="E51" s="24"/>
      <c r="F51" s="24">
        <f t="shared" si="1"/>
        <v>0</v>
      </c>
      <c r="G51" s="26"/>
    </row>
    <row r="52" spans="1:7" ht="15.6" x14ac:dyDescent="0.3">
      <c r="A52" s="27"/>
      <c r="B52" s="22"/>
      <c r="C52" s="22"/>
      <c r="D52" s="23"/>
      <c r="E52" s="24"/>
      <c r="F52" s="24">
        <f t="shared" si="1"/>
        <v>0</v>
      </c>
      <c r="G52" s="26"/>
    </row>
    <row r="53" spans="1:7" ht="15.6" x14ac:dyDescent="0.3">
      <c r="A53" s="27"/>
      <c r="B53" s="22"/>
      <c r="C53" s="22"/>
      <c r="D53" s="23"/>
      <c r="E53" s="24"/>
      <c r="F53" s="24">
        <f t="shared" si="1"/>
        <v>0</v>
      </c>
      <c r="G53" s="26"/>
    </row>
    <row r="54" spans="1:7" ht="15.6" x14ac:dyDescent="0.3">
      <c r="A54" s="27"/>
      <c r="B54" s="22"/>
      <c r="C54" s="22"/>
      <c r="D54" s="23"/>
      <c r="E54" s="24"/>
      <c r="F54" s="24">
        <f t="shared" si="1"/>
        <v>0</v>
      </c>
      <c r="G54" s="26"/>
    </row>
    <row r="55" spans="1:7" ht="15.6" x14ac:dyDescent="0.3">
      <c r="A55" s="27"/>
      <c r="B55" s="22"/>
      <c r="C55" s="22"/>
      <c r="D55" s="23"/>
      <c r="E55" s="24"/>
      <c r="F55" s="24">
        <f t="shared" si="1"/>
        <v>0</v>
      </c>
      <c r="G55" s="26"/>
    </row>
    <row r="56" spans="1:7" ht="15.6" x14ac:dyDescent="0.3">
      <c r="A56" s="28"/>
      <c r="B56" s="29"/>
      <c r="C56" s="29"/>
      <c r="D56" s="30"/>
      <c r="E56" s="31"/>
      <c r="F56" s="32">
        <f t="shared" si="1"/>
        <v>0</v>
      </c>
      <c r="G56" s="33"/>
    </row>
    <row r="57" spans="1:7" ht="17.399999999999999" x14ac:dyDescent="0.3">
      <c r="A57" s="34"/>
      <c r="B57" s="35"/>
      <c r="C57" s="36" t="s">
        <v>17</v>
      </c>
      <c r="D57" s="36"/>
      <c r="E57" s="37"/>
      <c r="F57" s="38">
        <f>SUM(F42:F55)</f>
        <v>5325.45</v>
      </c>
      <c r="G57" s="39"/>
    </row>
    <row r="58" spans="1:7" ht="17.399999999999999" x14ac:dyDescent="0.3">
      <c r="A58" s="40"/>
      <c r="B58" s="41"/>
      <c r="C58" s="42" t="s">
        <v>18</v>
      </c>
      <c r="D58" s="42"/>
      <c r="E58" s="43"/>
      <c r="F58" s="44">
        <f>F57*0.16</f>
        <v>852.072</v>
      </c>
      <c r="G58" s="45"/>
    </row>
    <row r="59" spans="1:7" ht="17.399999999999999" x14ac:dyDescent="0.3">
      <c r="A59" s="40"/>
      <c r="B59" s="41"/>
      <c r="C59" s="46" t="s">
        <v>19</v>
      </c>
      <c r="D59" s="46"/>
      <c r="E59" s="47"/>
      <c r="F59" s="48">
        <f>F57+F58</f>
        <v>6177.5219999999999</v>
      </c>
      <c r="G59" s="49"/>
    </row>
    <row r="60" spans="1:7" ht="15.6" x14ac:dyDescent="0.3">
      <c r="A60" s="50" t="s">
        <v>20</v>
      </c>
      <c r="B60" s="51"/>
      <c r="C60" s="51" t="s">
        <v>21</v>
      </c>
      <c r="D60" s="51"/>
      <c r="E60" s="51" t="s">
        <v>22</v>
      </c>
      <c r="F60" s="51"/>
      <c r="G60" s="52"/>
    </row>
    <row r="61" spans="1:7" ht="15.6" x14ac:dyDescent="0.3">
      <c r="A61" s="63" t="s">
        <v>25</v>
      </c>
      <c r="B61" s="53"/>
      <c r="C61" s="53" t="s">
        <v>23</v>
      </c>
      <c r="D61" s="53"/>
      <c r="E61" s="53" t="s">
        <v>24</v>
      </c>
      <c r="F61" s="53"/>
      <c r="G61" s="54"/>
    </row>
    <row r="62" spans="1:7" x14ac:dyDescent="0.3">
      <c r="A62" s="55"/>
      <c r="B62" s="55"/>
      <c r="C62" s="55"/>
      <c r="D62" s="55"/>
      <c r="E62" s="55"/>
      <c r="F62" s="55"/>
      <c r="G62" s="55"/>
    </row>
    <row r="64" spans="1:7" ht="24.6" x14ac:dyDescent="0.4">
      <c r="A64" s="1"/>
      <c r="B64" s="355" t="s">
        <v>0</v>
      </c>
      <c r="C64" s="357"/>
      <c r="D64" s="364" t="s">
        <v>1</v>
      </c>
      <c r="E64" s="365"/>
      <c r="F64" s="365"/>
      <c r="G64" s="366"/>
    </row>
    <row r="65" spans="1:7" ht="21" x14ac:dyDescent="0.4">
      <c r="A65" s="2"/>
      <c r="B65" s="358"/>
      <c r="C65" s="360"/>
      <c r="D65" s="3" t="s">
        <v>2</v>
      </c>
      <c r="E65" s="368" t="s">
        <v>322</v>
      </c>
      <c r="F65" s="368"/>
      <c r="G65" s="4"/>
    </row>
    <row r="66" spans="1:7" ht="21" x14ac:dyDescent="0.4">
      <c r="A66" s="2"/>
      <c r="B66" s="358"/>
      <c r="C66" s="360"/>
      <c r="D66" s="3" t="s">
        <v>4</v>
      </c>
      <c r="E66" s="368">
        <v>49</v>
      </c>
      <c r="F66" s="368"/>
      <c r="G66" s="4"/>
    </row>
    <row r="67" spans="1:7" ht="30" x14ac:dyDescent="0.4">
      <c r="A67" s="5"/>
      <c r="B67" s="361"/>
      <c r="C67" s="363"/>
      <c r="D67" s="6" t="s">
        <v>5</v>
      </c>
      <c r="E67" s="370" t="s">
        <v>321</v>
      </c>
      <c r="F67" s="370"/>
      <c r="G67" s="7"/>
    </row>
    <row r="68" spans="1:7" ht="20.399999999999999" x14ac:dyDescent="0.35">
      <c r="A68" s="8" t="s">
        <v>6</v>
      </c>
      <c r="B68" s="9" t="s">
        <v>27</v>
      </c>
      <c r="C68" s="10"/>
      <c r="D68" s="10"/>
      <c r="E68" s="10"/>
      <c r="F68" s="10"/>
      <c r="G68" s="11"/>
    </row>
    <row r="69" spans="1:7" ht="20.399999999999999" x14ac:dyDescent="0.35">
      <c r="A69" s="8" t="s">
        <v>7</v>
      </c>
      <c r="B69" s="12" t="s">
        <v>335</v>
      </c>
      <c r="C69" s="13"/>
      <c r="D69" s="13"/>
      <c r="E69" s="13"/>
      <c r="F69" s="13"/>
      <c r="G69" s="14"/>
    </row>
    <row r="70" spans="1:7" ht="20.399999999999999" x14ac:dyDescent="0.35">
      <c r="A70" s="8" t="s">
        <v>8</v>
      </c>
      <c r="B70" s="12" t="s">
        <v>29</v>
      </c>
      <c r="C70" s="13"/>
      <c r="D70" s="13"/>
      <c r="E70" s="13"/>
      <c r="F70" s="13"/>
      <c r="G70" s="14"/>
    </row>
    <row r="71" spans="1:7" ht="20.399999999999999" x14ac:dyDescent="0.35">
      <c r="A71" s="8" t="s">
        <v>9</v>
      </c>
      <c r="B71" s="12" t="s">
        <v>83</v>
      </c>
      <c r="C71" s="13"/>
      <c r="D71" s="13"/>
      <c r="E71" s="13"/>
      <c r="F71" s="13"/>
      <c r="G71" s="14"/>
    </row>
    <row r="72" spans="1:7" ht="15" x14ac:dyDescent="0.3">
      <c r="A72" s="57" t="s">
        <v>10</v>
      </c>
      <c r="B72" s="57" t="s">
        <v>11</v>
      </c>
      <c r="C72" s="57" t="s">
        <v>12</v>
      </c>
      <c r="D72" s="57" t="s">
        <v>13</v>
      </c>
      <c r="E72" s="57" t="s">
        <v>14</v>
      </c>
      <c r="F72" s="57" t="s">
        <v>15</v>
      </c>
      <c r="G72" s="57" t="s">
        <v>16</v>
      </c>
    </row>
    <row r="73" spans="1:7" ht="15.6" x14ac:dyDescent="0.3">
      <c r="A73" s="15"/>
      <c r="B73" s="16" t="s">
        <v>30</v>
      </c>
      <c r="C73" s="16" t="s">
        <v>67</v>
      </c>
      <c r="D73" s="123" t="s">
        <v>82</v>
      </c>
      <c r="E73" s="18">
        <v>2.11</v>
      </c>
      <c r="F73" s="18">
        <f t="shared" ref="F73:F98" si="2">A73*E73</f>
        <v>0</v>
      </c>
      <c r="G73" s="20"/>
    </row>
    <row r="74" spans="1:7" ht="15.6" x14ac:dyDescent="0.3">
      <c r="A74" s="21"/>
      <c r="B74" s="22" t="s">
        <v>30</v>
      </c>
      <c r="C74" s="22" t="s">
        <v>307</v>
      </c>
      <c r="D74" s="58" t="s">
        <v>82</v>
      </c>
      <c r="E74" s="24">
        <v>16.48</v>
      </c>
      <c r="F74" s="24">
        <f t="shared" si="2"/>
        <v>0</v>
      </c>
      <c r="G74" s="20"/>
    </row>
    <row r="75" spans="1:7" ht="15.6" x14ac:dyDescent="0.3">
      <c r="A75" s="21"/>
      <c r="B75" s="22" t="s">
        <v>30</v>
      </c>
      <c r="C75" s="22" t="s">
        <v>329</v>
      </c>
      <c r="D75" s="58" t="s">
        <v>82</v>
      </c>
      <c r="E75" s="24">
        <v>1.94</v>
      </c>
      <c r="F75" s="24">
        <f t="shared" si="2"/>
        <v>0</v>
      </c>
      <c r="G75" s="20"/>
    </row>
    <row r="76" spans="1:7" ht="15.6" x14ac:dyDescent="0.3">
      <c r="A76" s="21"/>
      <c r="B76" s="59" t="s">
        <v>30</v>
      </c>
      <c r="C76" s="59" t="s">
        <v>64</v>
      </c>
      <c r="D76" s="58" t="s">
        <v>82</v>
      </c>
      <c r="E76" s="24">
        <v>45.92</v>
      </c>
      <c r="F76" s="24">
        <f t="shared" si="2"/>
        <v>0</v>
      </c>
      <c r="G76" s="26"/>
    </row>
    <row r="77" spans="1:7" ht="15.6" x14ac:dyDescent="0.3">
      <c r="A77" s="21"/>
      <c r="B77" s="59" t="s">
        <v>30</v>
      </c>
      <c r="C77" s="59" t="s">
        <v>330</v>
      </c>
      <c r="D77" s="58"/>
      <c r="E77" s="24">
        <v>4.5</v>
      </c>
      <c r="F77" s="24">
        <f t="shared" si="2"/>
        <v>0</v>
      </c>
      <c r="G77" s="26"/>
    </row>
    <row r="78" spans="1:7" ht="15.6" x14ac:dyDescent="0.3">
      <c r="A78" s="21"/>
      <c r="B78" s="59" t="s">
        <v>30</v>
      </c>
      <c r="C78" s="59" t="s">
        <v>66</v>
      </c>
      <c r="D78" s="58" t="s">
        <v>82</v>
      </c>
      <c r="E78" s="24">
        <v>3.14</v>
      </c>
      <c r="F78" s="24">
        <f t="shared" si="2"/>
        <v>0</v>
      </c>
      <c r="G78" s="26"/>
    </row>
    <row r="79" spans="1:7" ht="15.6" x14ac:dyDescent="0.3">
      <c r="A79" s="21"/>
      <c r="B79" s="59" t="s">
        <v>30</v>
      </c>
      <c r="C79" s="59" t="s">
        <v>332</v>
      </c>
      <c r="D79" s="24" t="s">
        <v>82</v>
      </c>
      <c r="E79" s="24">
        <v>2.14</v>
      </c>
      <c r="F79" s="24">
        <f t="shared" si="2"/>
        <v>0</v>
      </c>
      <c r="G79" s="26"/>
    </row>
    <row r="80" spans="1:7" ht="15.6" x14ac:dyDescent="0.3">
      <c r="A80" s="27"/>
      <c r="B80" s="59" t="s">
        <v>30</v>
      </c>
      <c r="C80" s="59" t="s">
        <v>333</v>
      </c>
      <c r="D80" s="58" t="s">
        <v>82</v>
      </c>
      <c r="E80" s="24">
        <v>5.86</v>
      </c>
      <c r="F80" s="24">
        <f t="shared" si="2"/>
        <v>0</v>
      </c>
      <c r="G80" s="26"/>
    </row>
    <row r="81" spans="1:7" ht="15.6" x14ac:dyDescent="0.3">
      <c r="A81" s="27"/>
      <c r="B81" s="59" t="s">
        <v>30</v>
      </c>
      <c r="C81" s="59" t="s">
        <v>249</v>
      </c>
      <c r="D81" s="58" t="s">
        <v>82</v>
      </c>
      <c r="E81" s="24">
        <v>6.04</v>
      </c>
      <c r="F81" s="24">
        <f t="shared" si="2"/>
        <v>0</v>
      </c>
      <c r="G81" s="26"/>
    </row>
    <row r="82" spans="1:7" ht="15.6" x14ac:dyDescent="0.3">
      <c r="A82" s="27"/>
      <c r="B82" s="22" t="s">
        <v>30</v>
      </c>
      <c r="C82" s="22" t="s">
        <v>334</v>
      </c>
      <c r="D82" s="58" t="s">
        <v>163</v>
      </c>
      <c r="E82" s="24">
        <v>5.66</v>
      </c>
      <c r="F82" s="24">
        <f t="shared" si="2"/>
        <v>0</v>
      </c>
      <c r="G82" s="26"/>
    </row>
    <row r="83" spans="1:7" ht="15.6" x14ac:dyDescent="0.3">
      <c r="A83" s="27"/>
      <c r="B83" s="22" t="s">
        <v>30</v>
      </c>
      <c r="C83" s="22" t="s">
        <v>203</v>
      </c>
      <c r="D83" s="58" t="s">
        <v>163</v>
      </c>
      <c r="E83" s="24">
        <v>5.66</v>
      </c>
      <c r="F83" s="24">
        <f t="shared" si="2"/>
        <v>0</v>
      </c>
      <c r="G83" s="26"/>
    </row>
    <row r="84" spans="1:7" ht="15.6" x14ac:dyDescent="0.3">
      <c r="A84" s="27"/>
      <c r="B84" s="22" t="s">
        <v>30</v>
      </c>
      <c r="C84" s="22" t="s">
        <v>50</v>
      </c>
      <c r="D84" s="58" t="s">
        <v>40</v>
      </c>
      <c r="E84" s="24">
        <v>6.17</v>
      </c>
      <c r="F84" s="24">
        <f t="shared" si="2"/>
        <v>0</v>
      </c>
      <c r="G84" s="26"/>
    </row>
    <row r="85" spans="1:7" ht="15.6" x14ac:dyDescent="0.3">
      <c r="A85" s="27"/>
      <c r="B85" s="22" t="s">
        <v>30</v>
      </c>
      <c r="C85" s="22" t="s">
        <v>331</v>
      </c>
      <c r="D85" s="58" t="s">
        <v>40</v>
      </c>
      <c r="E85" s="24">
        <v>1.74</v>
      </c>
      <c r="F85" s="24">
        <f t="shared" si="2"/>
        <v>0</v>
      </c>
      <c r="G85" s="26"/>
    </row>
    <row r="86" spans="1:7" ht="15.6" x14ac:dyDescent="0.3">
      <c r="A86" s="27"/>
      <c r="B86" s="22" t="s">
        <v>30</v>
      </c>
      <c r="C86" s="22" t="s">
        <v>247</v>
      </c>
      <c r="D86" s="58" t="s">
        <v>40</v>
      </c>
      <c r="E86" s="24">
        <v>2.2400000000000002</v>
      </c>
      <c r="F86" s="24">
        <f t="shared" si="2"/>
        <v>0</v>
      </c>
      <c r="G86" s="26"/>
    </row>
    <row r="87" spans="1:7" ht="15.6" x14ac:dyDescent="0.3">
      <c r="A87" s="27"/>
      <c r="B87" s="22" t="s">
        <v>30</v>
      </c>
      <c r="C87" s="22" t="s">
        <v>41</v>
      </c>
      <c r="D87" s="58" t="s">
        <v>40</v>
      </c>
      <c r="E87" s="24">
        <v>65.83</v>
      </c>
      <c r="F87" s="24">
        <f t="shared" si="2"/>
        <v>0</v>
      </c>
      <c r="G87" s="26"/>
    </row>
    <row r="88" spans="1:7" ht="15.6" x14ac:dyDescent="0.3">
      <c r="A88" s="27"/>
      <c r="B88" s="22" t="s">
        <v>30</v>
      </c>
      <c r="C88" s="22" t="s">
        <v>59</v>
      </c>
      <c r="D88" s="58" t="s">
        <v>40</v>
      </c>
      <c r="E88" s="24">
        <v>57.63</v>
      </c>
      <c r="F88" s="24">
        <f t="shared" si="2"/>
        <v>0</v>
      </c>
      <c r="G88" s="26"/>
    </row>
    <row r="89" spans="1:7" ht="15.6" x14ac:dyDescent="0.3">
      <c r="A89" s="27"/>
      <c r="B89" s="22"/>
      <c r="C89" s="22"/>
      <c r="D89" s="58"/>
      <c r="E89" s="24"/>
      <c r="F89" s="24"/>
      <c r="G89" s="26"/>
    </row>
    <row r="90" spans="1:7" ht="15.6" x14ac:dyDescent="0.3">
      <c r="A90" s="27"/>
      <c r="B90" s="22"/>
      <c r="C90" s="22"/>
      <c r="D90" s="23"/>
      <c r="E90" s="24"/>
      <c r="F90" s="24"/>
      <c r="G90" s="26"/>
    </row>
    <row r="91" spans="1:7" ht="15.6" x14ac:dyDescent="0.3">
      <c r="A91" s="27"/>
      <c r="B91" s="22"/>
      <c r="C91" s="22"/>
      <c r="D91" s="23"/>
      <c r="E91" s="24"/>
      <c r="F91" s="24"/>
      <c r="G91" s="26"/>
    </row>
    <row r="92" spans="1:7" ht="15.6" x14ac:dyDescent="0.3">
      <c r="A92" s="27"/>
      <c r="B92" s="22"/>
      <c r="C92" s="22"/>
      <c r="D92" s="23"/>
      <c r="E92" s="24"/>
      <c r="F92" s="24"/>
      <c r="G92" s="26"/>
    </row>
    <row r="93" spans="1:7" ht="15.6" x14ac:dyDescent="0.3">
      <c r="A93" s="27"/>
      <c r="B93" s="22"/>
      <c r="C93" s="22"/>
      <c r="D93" s="23"/>
      <c r="E93" s="24"/>
      <c r="F93" s="24"/>
      <c r="G93" s="26"/>
    </row>
    <row r="94" spans="1:7" ht="15.6" x14ac:dyDescent="0.3">
      <c r="A94" s="27"/>
      <c r="B94" s="22"/>
      <c r="C94" s="22"/>
      <c r="D94" s="23"/>
      <c r="E94" s="24"/>
      <c r="F94" s="24"/>
      <c r="G94" s="26"/>
    </row>
    <row r="95" spans="1:7" ht="15.6" x14ac:dyDescent="0.3">
      <c r="A95" s="27"/>
      <c r="B95" s="22"/>
      <c r="C95" s="22"/>
      <c r="D95" s="23"/>
      <c r="E95" s="24"/>
      <c r="F95" s="24">
        <f t="shared" si="2"/>
        <v>0</v>
      </c>
      <c r="G95" s="26"/>
    </row>
    <row r="96" spans="1:7" ht="15.6" x14ac:dyDescent="0.3">
      <c r="A96" s="27"/>
      <c r="B96" s="22"/>
      <c r="C96" s="22"/>
      <c r="D96" s="23"/>
      <c r="E96" s="24"/>
      <c r="F96" s="24">
        <f t="shared" si="2"/>
        <v>0</v>
      </c>
      <c r="G96" s="26"/>
    </row>
    <row r="97" spans="1:7" ht="15.6" x14ac:dyDescent="0.3">
      <c r="A97" s="27"/>
      <c r="B97" s="22"/>
      <c r="C97" s="22"/>
      <c r="D97" s="23"/>
      <c r="E97" s="24"/>
      <c r="F97" s="24">
        <f t="shared" si="2"/>
        <v>0</v>
      </c>
      <c r="G97" s="26"/>
    </row>
    <row r="98" spans="1:7" ht="15.6" x14ac:dyDescent="0.3">
      <c r="A98" s="28"/>
      <c r="B98" s="29"/>
      <c r="C98" s="29"/>
      <c r="D98" s="30"/>
      <c r="E98" s="31"/>
      <c r="F98" s="32">
        <f t="shared" si="2"/>
        <v>0</v>
      </c>
      <c r="G98" s="33"/>
    </row>
    <row r="99" spans="1:7" ht="17.399999999999999" x14ac:dyDescent="0.3">
      <c r="A99" s="34"/>
      <c r="B99" s="35"/>
      <c r="C99" s="36" t="s">
        <v>17</v>
      </c>
      <c r="D99" s="36"/>
      <c r="E99" s="37"/>
      <c r="F99" s="38">
        <f>SUM(F73:F97)</f>
        <v>0</v>
      </c>
      <c r="G99" s="39"/>
    </row>
    <row r="100" spans="1:7" ht="17.399999999999999" x14ac:dyDescent="0.3">
      <c r="A100" s="40"/>
      <c r="B100" s="41"/>
      <c r="C100" s="42" t="s">
        <v>18</v>
      </c>
      <c r="D100" s="42"/>
      <c r="E100" s="43"/>
      <c r="F100" s="44">
        <f>F99*0.16</f>
        <v>0</v>
      </c>
      <c r="G100" s="45"/>
    </row>
    <row r="101" spans="1:7" ht="17.399999999999999" x14ac:dyDescent="0.3">
      <c r="A101" s="40"/>
      <c r="B101" s="41"/>
      <c r="C101" s="46" t="s">
        <v>19</v>
      </c>
      <c r="D101" s="46"/>
      <c r="E101" s="47"/>
      <c r="F101" s="48">
        <f>F99+F100</f>
        <v>0</v>
      </c>
      <c r="G101" s="49"/>
    </row>
    <row r="102" spans="1:7" ht="15.6" x14ac:dyDescent="0.3">
      <c r="A102" s="50" t="s">
        <v>20</v>
      </c>
      <c r="B102" s="51"/>
      <c r="C102" s="51" t="s">
        <v>21</v>
      </c>
      <c r="D102" s="51"/>
      <c r="E102" s="51" t="s">
        <v>22</v>
      </c>
      <c r="F102" s="51"/>
      <c r="G102" s="52"/>
    </row>
    <row r="103" spans="1:7" ht="15.6" x14ac:dyDescent="0.3">
      <c r="A103" s="63" t="s">
        <v>25</v>
      </c>
      <c r="B103" s="53"/>
      <c r="C103" s="53" t="s">
        <v>23</v>
      </c>
      <c r="D103" s="53"/>
      <c r="E103" s="53" t="s">
        <v>24</v>
      </c>
      <c r="F103" s="53"/>
      <c r="G103" s="54"/>
    </row>
    <row r="104" spans="1:7" x14ac:dyDescent="0.3">
      <c r="A104" s="55"/>
      <c r="B104" s="55"/>
      <c r="C104" s="55"/>
      <c r="D104" s="55"/>
      <c r="E104" s="55"/>
      <c r="F104" s="55"/>
      <c r="G104" s="55"/>
    </row>
    <row r="105" spans="1:7" ht="21" x14ac:dyDescent="0.4">
      <c r="A105" s="1"/>
      <c r="B105" s="382" t="s">
        <v>0</v>
      </c>
      <c r="C105" s="383"/>
      <c r="D105" s="388" t="s">
        <v>1</v>
      </c>
      <c r="E105" s="389"/>
      <c r="F105" s="389"/>
      <c r="G105" s="390"/>
    </row>
    <row r="106" spans="1:7" ht="21" x14ac:dyDescent="0.4">
      <c r="A106" s="2"/>
      <c r="B106" s="384"/>
      <c r="C106" s="385"/>
      <c r="D106" s="3" t="s">
        <v>2</v>
      </c>
      <c r="E106" s="155"/>
      <c r="F106" s="154" t="s">
        <v>418</v>
      </c>
      <c r="G106" s="4"/>
    </row>
    <row r="107" spans="1:7" ht="21" x14ac:dyDescent="0.4">
      <c r="A107" s="2"/>
      <c r="B107" s="384"/>
      <c r="C107" s="385"/>
      <c r="D107" s="3" t="s">
        <v>419</v>
      </c>
      <c r="E107" s="154"/>
      <c r="F107" s="154">
        <v>52</v>
      </c>
      <c r="G107" s="4"/>
    </row>
    <row r="108" spans="1:7" ht="21" x14ac:dyDescent="0.4">
      <c r="A108" s="5"/>
      <c r="B108" s="386"/>
      <c r="C108" s="387"/>
      <c r="D108" s="156" t="s">
        <v>5</v>
      </c>
      <c r="E108" s="157"/>
      <c r="F108" s="370" t="s">
        <v>323</v>
      </c>
      <c r="G108" s="409"/>
    </row>
    <row r="109" spans="1:7" ht="20.399999999999999" x14ac:dyDescent="0.35">
      <c r="A109" s="8" t="s">
        <v>6</v>
      </c>
      <c r="B109" s="376" t="s">
        <v>27</v>
      </c>
      <c r="C109" s="377"/>
      <c r="D109" s="377"/>
      <c r="E109" s="377"/>
      <c r="F109" s="377"/>
      <c r="G109" s="11"/>
    </row>
    <row r="110" spans="1:7" ht="20.399999999999999" x14ac:dyDescent="0.35">
      <c r="A110" s="8" t="s">
        <v>7</v>
      </c>
      <c r="B110" s="158"/>
      <c r="C110" s="159"/>
      <c r="D110" s="159"/>
      <c r="E110" s="159"/>
      <c r="F110" s="159"/>
      <c r="G110" s="160"/>
    </row>
    <row r="111" spans="1:7" ht="20.399999999999999" x14ac:dyDescent="0.35">
      <c r="A111" s="8" t="s">
        <v>8</v>
      </c>
      <c r="B111" s="12" t="s">
        <v>420</v>
      </c>
      <c r="C111" s="13"/>
      <c r="D111" s="13"/>
      <c r="E111" s="13"/>
      <c r="F111" s="13"/>
      <c r="G111" s="14"/>
    </row>
    <row r="112" spans="1:7" ht="20.399999999999999" x14ac:dyDescent="0.35">
      <c r="A112" s="8" t="s">
        <v>9</v>
      </c>
      <c r="B112" s="12" t="s">
        <v>421</v>
      </c>
      <c r="C112" s="13"/>
      <c r="D112" s="13"/>
      <c r="E112" s="161"/>
      <c r="F112" s="161"/>
      <c r="G112" s="162"/>
    </row>
    <row r="113" spans="1:7" x14ac:dyDescent="0.3">
      <c r="A113" s="163" t="s">
        <v>10</v>
      </c>
      <c r="B113" s="163" t="s">
        <v>11</v>
      </c>
      <c r="C113" s="163" t="s">
        <v>12</v>
      </c>
      <c r="D113" s="163" t="s">
        <v>422</v>
      </c>
      <c r="E113" s="163" t="s">
        <v>14</v>
      </c>
      <c r="F113" s="163" t="s">
        <v>15</v>
      </c>
      <c r="G113" s="163" t="s">
        <v>16</v>
      </c>
    </row>
    <row r="114" spans="1:7" ht="15.6" x14ac:dyDescent="0.3">
      <c r="A114" s="147">
        <v>50</v>
      </c>
      <c r="B114" s="147" t="s">
        <v>30</v>
      </c>
      <c r="C114" s="164" t="s">
        <v>397</v>
      </c>
      <c r="D114" s="60" t="s">
        <v>82</v>
      </c>
      <c r="E114" s="165">
        <v>2.11</v>
      </c>
      <c r="F114" s="165">
        <f t="shared" ref="F114:F127" si="3">A114*E114</f>
        <v>105.5</v>
      </c>
      <c r="G114" s="114"/>
    </row>
    <row r="115" spans="1:7" ht="15.6" x14ac:dyDescent="0.3">
      <c r="A115" s="20"/>
      <c r="B115" s="20"/>
      <c r="C115" s="166"/>
      <c r="D115" s="61"/>
      <c r="E115" s="167"/>
      <c r="F115" s="167">
        <f t="shared" si="3"/>
        <v>0</v>
      </c>
      <c r="G115" s="26"/>
    </row>
    <row r="116" spans="1:7" ht="15.6" x14ac:dyDescent="0.3">
      <c r="A116" s="20"/>
      <c r="B116" s="20"/>
      <c r="C116" s="166"/>
      <c r="D116" s="61"/>
      <c r="E116" s="168"/>
      <c r="F116" s="167">
        <f t="shared" si="3"/>
        <v>0</v>
      </c>
      <c r="G116" s="26"/>
    </row>
    <row r="117" spans="1:7" x14ac:dyDescent="0.3">
      <c r="A117" s="20"/>
      <c r="B117" s="20"/>
      <c r="C117" s="166"/>
      <c r="D117" s="20"/>
      <c r="E117" s="167"/>
      <c r="F117" s="167">
        <f t="shared" si="3"/>
        <v>0</v>
      </c>
      <c r="G117" s="26"/>
    </row>
    <row r="118" spans="1:7" ht="15.6" x14ac:dyDescent="0.3">
      <c r="A118" s="26"/>
      <c r="B118" s="26"/>
      <c r="C118" s="59"/>
      <c r="D118" s="26"/>
      <c r="E118" s="169"/>
      <c r="F118" s="167">
        <f t="shared" si="3"/>
        <v>0</v>
      </c>
      <c r="G118" s="26"/>
    </row>
    <row r="119" spans="1:7" ht="15.6" x14ac:dyDescent="0.3">
      <c r="A119" s="26"/>
      <c r="B119" s="26"/>
      <c r="C119" s="26"/>
      <c r="D119" s="170"/>
      <c r="E119" s="169"/>
      <c r="F119" s="167">
        <f t="shared" si="3"/>
        <v>0</v>
      </c>
      <c r="G119" s="26"/>
    </row>
    <row r="120" spans="1:7" x14ac:dyDescent="0.3">
      <c r="A120" s="26"/>
      <c r="B120" s="26"/>
      <c r="C120" s="26"/>
      <c r="D120" s="26"/>
      <c r="E120" s="169"/>
      <c r="F120" s="167">
        <f t="shared" si="3"/>
        <v>0</v>
      </c>
      <c r="G120" s="26"/>
    </row>
    <row r="121" spans="1:7" x14ac:dyDescent="0.3">
      <c r="A121" s="26"/>
      <c r="B121" s="26"/>
      <c r="C121" s="26"/>
      <c r="D121" s="26"/>
      <c r="E121" s="169"/>
      <c r="F121" s="167">
        <f t="shared" si="3"/>
        <v>0</v>
      </c>
      <c r="G121" s="26"/>
    </row>
    <row r="122" spans="1:7" ht="15.6" x14ac:dyDescent="0.3">
      <c r="A122" s="171"/>
      <c r="B122" s="26"/>
      <c r="C122" s="26"/>
      <c r="D122" s="26"/>
      <c r="E122" s="169"/>
      <c r="F122" s="167">
        <f t="shared" si="3"/>
        <v>0</v>
      </c>
      <c r="G122" s="26"/>
    </row>
    <row r="123" spans="1:7" ht="15.6" x14ac:dyDescent="0.3">
      <c r="A123" s="171"/>
      <c r="B123" s="26"/>
      <c r="C123" s="26"/>
      <c r="D123" s="26"/>
      <c r="E123" s="169"/>
      <c r="F123" s="167">
        <f t="shared" si="3"/>
        <v>0</v>
      </c>
      <c r="G123" s="26"/>
    </row>
    <row r="124" spans="1:7" ht="15.6" x14ac:dyDescent="0.3">
      <c r="A124" s="171"/>
      <c r="B124" s="26"/>
      <c r="C124" s="26"/>
      <c r="D124" s="26"/>
      <c r="E124" s="169"/>
      <c r="F124" s="167">
        <f t="shared" si="3"/>
        <v>0</v>
      </c>
      <c r="G124" s="26"/>
    </row>
    <row r="125" spans="1:7" ht="15.6" x14ac:dyDescent="0.3">
      <c r="A125" s="171"/>
      <c r="B125" s="26"/>
      <c r="C125" s="26"/>
      <c r="D125" s="26"/>
      <c r="E125" s="169"/>
      <c r="F125" s="167">
        <f t="shared" si="3"/>
        <v>0</v>
      </c>
      <c r="G125" s="26"/>
    </row>
    <row r="126" spans="1:7" ht="15.6" x14ac:dyDescent="0.3">
      <c r="A126" s="171"/>
      <c r="B126" s="26"/>
      <c r="C126" s="26"/>
      <c r="D126" s="26"/>
      <c r="E126" s="169"/>
      <c r="F126" s="167">
        <f t="shared" si="3"/>
        <v>0</v>
      </c>
      <c r="G126" s="26"/>
    </row>
    <row r="127" spans="1:7" x14ac:dyDescent="0.3">
      <c r="A127" s="33"/>
      <c r="B127" s="33"/>
      <c r="C127" s="33"/>
      <c r="D127" s="33"/>
      <c r="E127" s="172"/>
      <c r="F127" s="173">
        <f t="shared" si="3"/>
        <v>0</v>
      </c>
      <c r="G127" s="33"/>
    </row>
    <row r="128" spans="1:7" x14ac:dyDescent="0.3">
      <c r="A128" s="174"/>
      <c r="B128" s="175"/>
      <c r="C128" s="174" t="s">
        <v>17</v>
      </c>
      <c r="D128" s="175"/>
      <c r="E128" s="176"/>
      <c r="F128" s="177">
        <f>SUM(F114:F126)</f>
        <v>105.5</v>
      </c>
      <c r="G128" s="178"/>
    </row>
    <row r="129" spans="1:7" x14ac:dyDescent="0.3">
      <c r="A129" s="179"/>
      <c r="B129" s="55"/>
      <c r="C129" s="179" t="s">
        <v>18</v>
      </c>
      <c r="D129" s="55"/>
      <c r="E129" s="180"/>
      <c r="F129" s="181">
        <f>F128*0.16</f>
        <v>16.88</v>
      </c>
      <c r="G129" s="182"/>
    </row>
    <row r="130" spans="1:7" x14ac:dyDescent="0.3">
      <c r="A130" s="179"/>
      <c r="B130" s="55"/>
      <c r="C130" s="183" t="s">
        <v>19</v>
      </c>
      <c r="D130" s="184"/>
      <c r="E130" s="185"/>
      <c r="F130" s="186">
        <f>F128+F129</f>
        <v>122.38</v>
      </c>
      <c r="G130" s="187"/>
    </row>
    <row r="131" spans="1:7" x14ac:dyDescent="0.3">
      <c r="A131" s="179"/>
      <c r="B131" s="55"/>
      <c r="C131" s="55"/>
      <c r="D131" s="55"/>
      <c r="E131" s="188"/>
      <c r="F131" s="188"/>
      <c r="G131" s="182"/>
    </row>
    <row r="132" spans="1:7" x14ac:dyDescent="0.3">
      <c r="A132" s="179"/>
      <c r="B132" s="55"/>
      <c r="C132" s="55"/>
      <c r="D132" s="55"/>
      <c r="E132" s="55"/>
      <c r="F132" s="55"/>
      <c r="G132" s="182"/>
    </row>
    <row r="133" spans="1:7" x14ac:dyDescent="0.3">
      <c r="A133" s="189" t="s">
        <v>20</v>
      </c>
      <c r="B133" s="190"/>
      <c r="C133" s="190" t="s">
        <v>21</v>
      </c>
      <c r="D133" s="190"/>
      <c r="E133" s="190" t="s">
        <v>22</v>
      </c>
      <c r="F133" s="190"/>
      <c r="G133" s="191"/>
    </row>
    <row r="134" spans="1:7" x14ac:dyDescent="0.3">
      <c r="A134" s="192" t="s">
        <v>423</v>
      </c>
      <c r="B134" s="193"/>
      <c r="C134" s="193" t="s">
        <v>23</v>
      </c>
      <c r="D134" s="193"/>
      <c r="E134" s="193" t="s">
        <v>24</v>
      </c>
      <c r="F134" s="193"/>
      <c r="G134" s="194"/>
    </row>
    <row r="138" spans="1:7" ht="21" x14ac:dyDescent="0.4">
      <c r="A138" s="1"/>
      <c r="B138" s="382" t="s">
        <v>0</v>
      </c>
      <c r="C138" s="383"/>
      <c r="D138" s="388" t="s">
        <v>1</v>
      </c>
      <c r="E138" s="389"/>
      <c r="F138" s="389"/>
      <c r="G138" s="390"/>
    </row>
    <row r="139" spans="1:7" ht="21" x14ac:dyDescent="0.4">
      <c r="A139" s="2"/>
      <c r="B139" s="384"/>
      <c r="C139" s="385"/>
      <c r="D139" s="3" t="s">
        <v>2</v>
      </c>
      <c r="E139" s="155"/>
      <c r="F139" s="154" t="s">
        <v>424</v>
      </c>
      <c r="G139" s="4"/>
    </row>
    <row r="140" spans="1:7" ht="21" x14ac:dyDescent="0.4">
      <c r="A140" s="2"/>
      <c r="B140" s="384"/>
      <c r="C140" s="385"/>
      <c r="D140" s="3" t="s">
        <v>419</v>
      </c>
      <c r="E140" s="154"/>
      <c r="F140" s="195" t="s">
        <v>425</v>
      </c>
      <c r="G140" s="4"/>
    </row>
    <row r="141" spans="1:7" ht="21" x14ac:dyDescent="0.4">
      <c r="A141" s="5"/>
      <c r="B141" s="386"/>
      <c r="C141" s="387"/>
      <c r="D141" s="156" t="s">
        <v>5</v>
      </c>
      <c r="E141" s="157"/>
      <c r="F141" s="370" t="s">
        <v>327</v>
      </c>
      <c r="G141" s="409"/>
    </row>
    <row r="142" spans="1:7" ht="20.399999999999999" x14ac:dyDescent="0.35">
      <c r="A142" s="8" t="s">
        <v>6</v>
      </c>
      <c r="B142" s="376" t="s">
        <v>36</v>
      </c>
      <c r="C142" s="377"/>
      <c r="D142" s="377"/>
      <c r="E142" s="377"/>
      <c r="F142" s="377"/>
      <c r="G142" s="11"/>
    </row>
    <row r="143" spans="1:7" ht="20.399999999999999" x14ac:dyDescent="0.35">
      <c r="A143" s="8" t="s">
        <v>7</v>
      </c>
      <c r="B143" s="158"/>
      <c r="C143" s="159"/>
      <c r="D143" s="159"/>
      <c r="E143" s="159"/>
      <c r="F143" s="159"/>
      <c r="G143" s="160"/>
    </row>
    <row r="144" spans="1:7" ht="20.399999999999999" x14ac:dyDescent="0.35">
      <c r="A144" s="8" t="s">
        <v>8</v>
      </c>
      <c r="B144" s="12" t="s">
        <v>29</v>
      </c>
      <c r="C144" s="13"/>
      <c r="D144" s="13"/>
      <c r="E144" s="13"/>
      <c r="F144" s="13"/>
      <c r="G144" s="14"/>
    </row>
    <row r="145" spans="1:7" ht="20.399999999999999" x14ac:dyDescent="0.35">
      <c r="A145" s="8" t="s">
        <v>9</v>
      </c>
      <c r="B145" s="12" t="s">
        <v>83</v>
      </c>
      <c r="C145" s="13"/>
      <c r="D145" s="13"/>
      <c r="E145" s="161"/>
      <c r="F145" s="161"/>
      <c r="G145" s="162"/>
    </row>
    <row r="146" spans="1:7" x14ac:dyDescent="0.3">
      <c r="A146" s="163" t="s">
        <v>10</v>
      </c>
      <c r="B146" s="163" t="s">
        <v>11</v>
      </c>
      <c r="C146" s="163" t="s">
        <v>12</v>
      </c>
      <c r="D146" s="163" t="s">
        <v>422</v>
      </c>
      <c r="E146" s="163" t="s">
        <v>14</v>
      </c>
      <c r="F146" s="163" t="s">
        <v>15</v>
      </c>
      <c r="G146" s="163" t="s">
        <v>16</v>
      </c>
    </row>
    <row r="147" spans="1:7" ht="15.6" x14ac:dyDescent="0.3">
      <c r="A147" s="147">
        <v>180</v>
      </c>
      <c r="B147" s="147" t="s">
        <v>222</v>
      </c>
      <c r="C147" s="164" t="s">
        <v>426</v>
      </c>
      <c r="D147" s="60"/>
      <c r="E147" s="165">
        <v>100.22</v>
      </c>
      <c r="F147" s="165">
        <f t="shared" ref="F147:F160" si="4">A147*E147</f>
        <v>18039.599999999999</v>
      </c>
      <c r="G147" s="114"/>
    </row>
    <row r="148" spans="1:7" ht="15.6" x14ac:dyDescent="0.3">
      <c r="A148" s="20">
        <v>140</v>
      </c>
      <c r="B148" s="20" t="s">
        <v>222</v>
      </c>
      <c r="C148" s="166" t="s">
        <v>427</v>
      </c>
      <c r="D148" s="61"/>
      <c r="E148" s="167">
        <v>84.72</v>
      </c>
      <c r="F148" s="167">
        <f t="shared" si="4"/>
        <v>11860.8</v>
      </c>
      <c r="G148" s="26"/>
    </row>
    <row r="149" spans="1:7" ht="15.6" x14ac:dyDescent="0.3">
      <c r="A149" s="20"/>
      <c r="B149" s="20"/>
      <c r="C149" s="166"/>
      <c r="D149" s="61"/>
      <c r="E149" s="168"/>
      <c r="F149" s="167">
        <f t="shared" si="4"/>
        <v>0</v>
      </c>
      <c r="G149" s="26"/>
    </row>
    <row r="150" spans="1:7" x14ac:dyDescent="0.3">
      <c r="A150" s="20"/>
      <c r="B150" s="20"/>
      <c r="C150" s="166"/>
      <c r="D150" s="20"/>
      <c r="E150" s="167"/>
      <c r="F150" s="167">
        <f t="shared" si="4"/>
        <v>0</v>
      </c>
      <c r="G150" s="26"/>
    </row>
    <row r="151" spans="1:7" ht="15.6" x14ac:dyDescent="0.3">
      <c r="A151" s="26"/>
      <c r="B151" s="26"/>
      <c r="C151" s="59"/>
      <c r="D151" s="26"/>
      <c r="E151" s="169"/>
      <c r="F151" s="167">
        <f t="shared" si="4"/>
        <v>0</v>
      </c>
      <c r="G151" s="26"/>
    </row>
    <row r="152" spans="1:7" ht="15.6" x14ac:dyDescent="0.3">
      <c r="A152" s="26"/>
      <c r="B152" s="26"/>
      <c r="C152" s="26"/>
      <c r="D152" s="170"/>
      <c r="E152" s="169"/>
      <c r="F152" s="167">
        <f t="shared" si="4"/>
        <v>0</v>
      </c>
      <c r="G152" s="26"/>
    </row>
    <row r="153" spans="1:7" x14ac:dyDescent="0.3">
      <c r="A153" s="26"/>
      <c r="B153" s="26"/>
      <c r="C153" s="26"/>
      <c r="D153" s="26"/>
      <c r="E153" s="169"/>
      <c r="F153" s="167">
        <f t="shared" si="4"/>
        <v>0</v>
      </c>
      <c r="G153" s="26"/>
    </row>
    <row r="154" spans="1:7" x14ac:dyDescent="0.3">
      <c r="A154" s="26"/>
      <c r="B154" s="26"/>
      <c r="C154" s="26"/>
      <c r="D154" s="26"/>
      <c r="E154" s="169"/>
      <c r="F154" s="167">
        <f t="shared" si="4"/>
        <v>0</v>
      </c>
      <c r="G154" s="26"/>
    </row>
    <row r="155" spans="1:7" ht="15.6" x14ac:dyDescent="0.3">
      <c r="A155" s="171"/>
      <c r="B155" s="26"/>
      <c r="C155" s="26"/>
      <c r="D155" s="26"/>
      <c r="E155" s="169"/>
      <c r="F155" s="167">
        <f t="shared" si="4"/>
        <v>0</v>
      </c>
      <c r="G155" s="26"/>
    </row>
    <row r="156" spans="1:7" ht="15.6" x14ac:dyDescent="0.3">
      <c r="A156" s="171"/>
      <c r="B156" s="26"/>
      <c r="C156" s="26"/>
      <c r="D156" s="26"/>
      <c r="E156" s="169"/>
      <c r="F156" s="167">
        <f t="shared" si="4"/>
        <v>0</v>
      </c>
      <c r="G156" s="26"/>
    </row>
    <row r="157" spans="1:7" ht="15.6" x14ac:dyDescent="0.3">
      <c r="A157" s="171"/>
      <c r="B157" s="26"/>
      <c r="C157" s="26"/>
      <c r="D157" s="26"/>
      <c r="E157" s="169"/>
      <c r="F157" s="167">
        <f t="shared" si="4"/>
        <v>0</v>
      </c>
      <c r="G157" s="26"/>
    </row>
    <row r="158" spans="1:7" ht="15.6" x14ac:dyDescent="0.3">
      <c r="A158" s="171"/>
      <c r="B158" s="26"/>
      <c r="C158" s="26"/>
      <c r="D158" s="26"/>
      <c r="E158" s="169"/>
      <c r="F158" s="167">
        <f t="shared" si="4"/>
        <v>0</v>
      </c>
      <c r="G158" s="26"/>
    </row>
    <row r="159" spans="1:7" ht="15.6" x14ac:dyDescent="0.3">
      <c r="A159" s="171"/>
      <c r="B159" s="26"/>
      <c r="C159" s="26"/>
      <c r="D159" s="26"/>
      <c r="E159" s="169"/>
      <c r="F159" s="167">
        <f t="shared" si="4"/>
        <v>0</v>
      </c>
      <c r="G159" s="26"/>
    </row>
    <row r="160" spans="1:7" x14ac:dyDescent="0.3">
      <c r="A160" s="33"/>
      <c r="B160" s="33"/>
      <c r="C160" s="33"/>
      <c r="D160" s="33"/>
      <c r="E160" s="172"/>
      <c r="F160" s="173">
        <f t="shared" si="4"/>
        <v>0</v>
      </c>
      <c r="G160" s="33"/>
    </row>
    <row r="161" spans="1:7" x14ac:dyDescent="0.3">
      <c r="A161" s="174"/>
      <c r="B161" s="175"/>
      <c r="C161" s="174" t="s">
        <v>17</v>
      </c>
      <c r="D161" s="175"/>
      <c r="E161" s="176"/>
      <c r="F161" s="177">
        <f>SUM(F147:F159)</f>
        <v>29900.399999999998</v>
      </c>
      <c r="G161" s="178"/>
    </row>
    <row r="162" spans="1:7" x14ac:dyDescent="0.3">
      <c r="A162" s="179"/>
      <c r="B162" s="55"/>
      <c r="C162" s="179" t="s">
        <v>18</v>
      </c>
      <c r="D162" s="55"/>
      <c r="E162" s="180"/>
      <c r="F162" s="181">
        <f>F161*0.16</f>
        <v>4784.0639999999994</v>
      </c>
      <c r="G162" s="182"/>
    </row>
    <row r="163" spans="1:7" x14ac:dyDescent="0.3">
      <c r="A163" s="179"/>
      <c r="B163" s="55"/>
      <c r="C163" s="183" t="s">
        <v>19</v>
      </c>
      <c r="D163" s="184"/>
      <c r="E163" s="185"/>
      <c r="F163" s="186">
        <f>F161+F162</f>
        <v>34684.464</v>
      </c>
      <c r="G163" s="187"/>
    </row>
    <row r="164" spans="1:7" x14ac:dyDescent="0.3">
      <c r="A164" s="179"/>
      <c r="B164" s="55"/>
      <c r="C164" s="55"/>
      <c r="D164" s="55"/>
      <c r="E164" s="188"/>
      <c r="F164" s="188"/>
      <c r="G164" s="182"/>
    </row>
    <row r="165" spans="1:7" x14ac:dyDescent="0.3">
      <c r="A165" s="179"/>
      <c r="B165" s="55"/>
      <c r="C165" s="55"/>
      <c r="D165" s="55"/>
      <c r="E165" s="55"/>
      <c r="F165" s="55"/>
      <c r="G165" s="182"/>
    </row>
    <row r="166" spans="1:7" x14ac:dyDescent="0.3">
      <c r="A166" s="189" t="s">
        <v>20</v>
      </c>
      <c r="B166" s="190"/>
      <c r="C166" s="190" t="s">
        <v>21</v>
      </c>
      <c r="D166" s="190"/>
      <c r="E166" s="190" t="s">
        <v>22</v>
      </c>
      <c r="F166" s="190"/>
      <c r="G166" s="191"/>
    </row>
    <row r="167" spans="1:7" x14ac:dyDescent="0.3">
      <c r="A167" s="192" t="s">
        <v>25</v>
      </c>
      <c r="B167" s="193"/>
      <c r="C167" s="193" t="s">
        <v>23</v>
      </c>
      <c r="D167" s="193"/>
      <c r="E167" s="193" t="s">
        <v>24</v>
      </c>
      <c r="F167" s="193"/>
      <c r="G167" s="194"/>
    </row>
    <row r="170" spans="1:7" ht="21" x14ac:dyDescent="0.4">
      <c r="A170" s="1"/>
      <c r="B170" s="382" t="s">
        <v>0</v>
      </c>
      <c r="C170" s="383"/>
      <c r="D170" s="388" t="s">
        <v>1</v>
      </c>
      <c r="E170" s="389"/>
      <c r="F170" s="389"/>
      <c r="G170" s="390"/>
    </row>
    <row r="171" spans="1:7" ht="21" x14ac:dyDescent="0.4">
      <c r="A171" s="2"/>
      <c r="B171" s="384"/>
      <c r="C171" s="385"/>
      <c r="D171" s="3" t="s">
        <v>2</v>
      </c>
      <c r="E171" s="155"/>
      <c r="F171" s="154" t="s">
        <v>428</v>
      </c>
      <c r="G171" s="4"/>
    </row>
    <row r="172" spans="1:7" ht="21" x14ac:dyDescent="0.4">
      <c r="A172" s="2"/>
      <c r="B172" s="384"/>
      <c r="C172" s="385"/>
      <c r="D172" s="3" t="s">
        <v>419</v>
      </c>
      <c r="E172" s="154"/>
      <c r="F172" s="195" t="s">
        <v>425</v>
      </c>
      <c r="G172" s="4"/>
    </row>
    <row r="173" spans="1:7" ht="21" x14ac:dyDescent="0.4">
      <c r="A173" s="5"/>
      <c r="B173" s="386"/>
      <c r="C173" s="387"/>
      <c r="D173" s="156" t="s">
        <v>5</v>
      </c>
      <c r="E173" s="157"/>
      <c r="F173" s="370" t="s">
        <v>336</v>
      </c>
      <c r="G173" s="409"/>
    </row>
    <row r="174" spans="1:7" ht="20.399999999999999" x14ac:dyDescent="0.35">
      <c r="A174" s="8" t="s">
        <v>6</v>
      </c>
      <c r="B174" s="376" t="s">
        <v>36</v>
      </c>
      <c r="C174" s="377"/>
      <c r="D174" s="377"/>
      <c r="E174" s="377"/>
      <c r="F174" s="377"/>
      <c r="G174" s="11"/>
    </row>
    <row r="175" spans="1:7" ht="20.399999999999999" x14ac:dyDescent="0.35">
      <c r="A175" s="8" t="s">
        <v>7</v>
      </c>
      <c r="B175" s="158"/>
      <c r="C175" s="159"/>
      <c r="D175" s="159"/>
      <c r="E175" s="159"/>
      <c r="F175" s="159"/>
      <c r="G175" s="160"/>
    </row>
    <row r="176" spans="1:7" ht="20.399999999999999" x14ac:dyDescent="0.35">
      <c r="A176" s="8" t="s">
        <v>8</v>
      </c>
      <c r="B176" s="12" t="s">
        <v>29</v>
      </c>
      <c r="C176" s="13"/>
      <c r="D176" s="13"/>
      <c r="E176" s="13"/>
      <c r="F176" s="13"/>
      <c r="G176" s="14"/>
    </row>
    <row r="177" spans="1:15" ht="20.399999999999999" x14ac:dyDescent="0.35">
      <c r="A177" s="8" t="s">
        <v>9</v>
      </c>
      <c r="B177" s="12" t="s">
        <v>432</v>
      </c>
      <c r="C177" s="13"/>
      <c r="D177" s="13"/>
      <c r="E177" s="161"/>
      <c r="F177" s="161"/>
      <c r="G177" s="162"/>
    </row>
    <row r="178" spans="1:15" x14ac:dyDescent="0.3">
      <c r="A178" s="163" t="s">
        <v>10</v>
      </c>
      <c r="B178" s="163" t="s">
        <v>11</v>
      </c>
      <c r="C178" s="163" t="s">
        <v>12</v>
      </c>
      <c r="D178" s="163" t="s">
        <v>422</v>
      </c>
      <c r="E178" s="163" t="s">
        <v>14</v>
      </c>
      <c r="F178" s="163" t="s">
        <v>15</v>
      </c>
      <c r="G178" s="163" t="s">
        <v>16</v>
      </c>
    </row>
    <row r="179" spans="1:15" ht="15.6" x14ac:dyDescent="0.3">
      <c r="A179" s="147">
        <v>30</v>
      </c>
      <c r="B179" s="147" t="s">
        <v>30</v>
      </c>
      <c r="C179" s="164" t="s">
        <v>429</v>
      </c>
      <c r="D179" s="60"/>
      <c r="E179" s="165">
        <v>26.71</v>
      </c>
      <c r="F179" s="165">
        <f t="shared" ref="F179:F192" si="5">A179*E179</f>
        <v>801.30000000000007</v>
      </c>
      <c r="G179" s="114"/>
    </row>
    <row r="180" spans="1:15" ht="15.6" x14ac:dyDescent="0.3">
      <c r="A180" s="20">
        <v>4</v>
      </c>
      <c r="B180" s="20" t="s">
        <v>277</v>
      </c>
      <c r="C180" s="166" t="s">
        <v>430</v>
      </c>
      <c r="D180" s="61"/>
      <c r="E180" s="167">
        <v>360</v>
      </c>
      <c r="F180" s="167">
        <f t="shared" si="5"/>
        <v>1440</v>
      </c>
      <c r="G180" s="26"/>
    </row>
    <row r="181" spans="1:15" ht="15.6" x14ac:dyDescent="0.3">
      <c r="A181" s="20">
        <v>2</v>
      </c>
      <c r="B181" s="20" t="s">
        <v>277</v>
      </c>
      <c r="C181" s="166" t="s">
        <v>431</v>
      </c>
      <c r="D181" s="61"/>
      <c r="E181" s="168">
        <v>504</v>
      </c>
      <c r="F181" s="167">
        <f t="shared" si="5"/>
        <v>1008</v>
      </c>
      <c r="G181" s="26"/>
    </row>
    <row r="182" spans="1:15" x14ac:dyDescent="0.3">
      <c r="A182" s="20"/>
      <c r="B182" s="20"/>
      <c r="C182" s="166"/>
      <c r="D182" s="20"/>
      <c r="E182" s="167"/>
      <c r="F182" s="167">
        <f t="shared" si="5"/>
        <v>0</v>
      </c>
      <c r="G182" s="26"/>
      <c r="K182">
        <v>21.99</v>
      </c>
      <c r="L182">
        <v>30</v>
      </c>
      <c r="M182">
        <f>+K182*L182</f>
        <v>659.69999999999993</v>
      </c>
      <c r="N182">
        <v>16.48</v>
      </c>
      <c r="O182">
        <f>+L182*N182</f>
        <v>494.40000000000003</v>
      </c>
    </row>
    <row r="183" spans="1:15" ht="15.6" x14ac:dyDescent="0.3">
      <c r="A183" s="26"/>
      <c r="B183" s="26"/>
      <c r="C183" s="59"/>
      <c r="D183" s="26"/>
      <c r="E183" s="169"/>
      <c r="F183" s="167">
        <f t="shared" si="5"/>
        <v>0</v>
      </c>
      <c r="G183" s="26"/>
      <c r="K183">
        <v>45.06</v>
      </c>
      <c r="L183">
        <v>27</v>
      </c>
      <c r="M183">
        <f>+K183*L183</f>
        <v>1216.6200000000001</v>
      </c>
      <c r="N183">
        <v>31.1</v>
      </c>
      <c r="O183">
        <f>+N183*L183</f>
        <v>839.7</v>
      </c>
    </row>
    <row r="184" spans="1:15" ht="15.6" x14ac:dyDescent="0.3">
      <c r="A184" s="26"/>
      <c r="B184" s="26"/>
      <c r="C184" s="26"/>
      <c r="D184" s="170"/>
      <c r="E184" s="169"/>
      <c r="F184" s="167">
        <f t="shared" si="5"/>
        <v>0</v>
      </c>
      <c r="G184" s="26"/>
      <c r="M184">
        <f>SUM(M182:M183)</f>
        <v>1876.3200000000002</v>
      </c>
      <c r="O184">
        <f>SUM(O182:O183)</f>
        <v>1334.1000000000001</v>
      </c>
    </row>
    <row r="185" spans="1:15" x14ac:dyDescent="0.3">
      <c r="A185" s="26"/>
      <c r="B185" s="26"/>
      <c r="C185" s="26"/>
      <c r="D185" s="26"/>
      <c r="E185" s="169"/>
      <c r="F185" s="167">
        <f t="shared" si="5"/>
        <v>0</v>
      </c>
      <c r="G185" s="26"/>
      <c r="N185">
        <f>+M184-O184</f>
        <v>542.22</v>
      </c>
    </row>
    <row r="186" spans="1:15" x14ac:dyDescent="0.3">
      <c r="A186" s="26"/>
      <c r="B186" s="26"/>
      <c r="C186" s="26"/>
      <c r="D186" s="26"/>
      <c r="E186" s="169"/>
      <c r="F186" s="167">
        <f t="shared" si="5"/>
        <v>0</v>
      </c>
      <c r="G186" s="26"/>
    </row>
    <row r="187" spans="1:15" ht="15.6" x14ac:dyDescent="0.3">
      <c r="A187" s="171"/>
      <c r="B187" s="26"/>
      <c r="C187" s="26"/>
      <c r="D187" s="26"/>
      <c r="E187" s="169"/>
      <c r="F187" s="167">
        <f t="shared" si="5"/>
        <v>0</v>
      </c>
      <c r="G187" s="26"/>
    </row>
    <row r="188" spans="1:15" ht="15.6" x14ac:dyDescent="0.3">
      <c r="A188" s="171"/>
      <c r="B188" s="26"/>
      <c r="C188" s="26"/>
      <c r="D188" s="26"/>
      <c r="E188" s="169"/>
      <c r="F188" s="167">
        <f t="shared" si="5"/>
        <v>0</v>
      </c>
      <c r="G188" s="26"/>
    </row>
    <row r="189" spans="1:15" ht="15.6" x14ac:dyDescent="0.3">
      <c r="A189" s="171"/>
      <c r="B189" s="26"/>
      <c r="C189" s="26"/>
      <c r="D189" s="26"/>
      <c r="E189" s="169"/>
      <c r="F189" s="167">
        <f t="shared" si="5"/>
        <v>0</v>
      </c>
      <c r="G189" s="26"/>
    </row>
    <row r="190" spans="1:15" ht="15.6" x14ac:dyDescent="0.3">
      <c r="A190" s="171"/>
      <c r="B190" s="26"/>
      <c r="C190" s="26"/>
      <c r="D190" s="26"/>
      <c r="E190" s="169"/>
      <c r="F190" s="167">
        <f t="shared" si="5"/>
        <v>0</v>
      </c>
      <c r="G190" s="26"/>
    </row>
    <row r="191" spans="1:15" ht="15.6" x14ac:dyDescent="0.3">
      <c r="A191" s="171"/>
      <c r="B191" s="26"/>
      <c r="C191" s="26"/>
      <c r="D191" s="26"/>
      <c r="E191" s="169"/>
      <c r="F191" s="167">
        <f t="shared" si="5"/>
        <v>0</v>
      </c>
      <c r="G191" s="26"/>
    </row>
    <row r="192" spans="1:15" x14ac:dyDescent="0.3">
      <c r="A192" s="33"/>
      <c r="B192" s="33"/>
      <c r="C192" s="33"/>
      <c r="D192" s="33"/>
      <c r="E192" s="172"/>
      <c r="F192" s="173">
        <f t="shared" si="5"/>
        <v>0</v>
      </c>
      <c r="G192" s="33"/>
    </row>
    <row r="193" spans="1:7" x14ac:dyDescent="0.3">
      <c r="A193" s="174"/>
      <c r="B193" s="175"/>
      <c r="C193" s="174" t="s">
        <v>17</v>
      </c>
      <c r="D193" s="175"/>
      <c r="E193" s="176"/>
      <c r="F193" s="177">
        <f>SUM(F179:F191)</f>
        <v>3249.3</v>
      </c>
      <c r="G193" s="178"/>
    </row>
    <row r="194" spans="1:7" x14ac:dyDescent="0.3">
      <c r="A194" s="179"/>
      <c r="B194" s="55"/>
      <c r="C194" s="179" t="s">
        <v>18</v>
      </c>
      <c r="D194" s="55"/>
      <c r="E194" s="180"/>
      <c r="F194" s="181">
        <f>F193*0.16</f>
        <v>519.88800000000003</v>
      </c>
      <c r="G194" s="182"/>
    </row>
    <row r="195" spans="1:7" x14ac:dyDescent="0.3">
      <c r="A195" s="179"/>
      <c r="B195" s="55"/>
      <c r="C195" s="183" t="s">
        <v>19</v>
      </c>
      <c r="D195" s="184"/>
      <c r="E195" s="185"/>
      <c r="F195" s="186">
        <f>F193+F194</f>
        <v>3769.1880000000001</v>
      </c>
      <c r="G195" s="187"/>
    </row>
    <row r="196" spans="1:7" x14ac:dyDescent="0.3">
      <c r="A196" s="179"/>
      <c r="B196" s="55"/>
      <c r="C196" s="55"/>
      <c r="D196" s="55"/>
      <c r="E196" s="188"/>
      <c r="F196" s="188"/>
      <c r="G196" s="182"/>
    </row>
    <row r="197" spans="1:7" x14ac:dyDescent="0.3">
      <c r="A197" s="179"/>
      <c r="B197" s="55"/>
      <c r="C197" s="55"/>
      <c r="D197" s="55"/>
      <c r="E197" s="55"/>
      <c r="F197" s="55"/>
      <c r="G197" s="182"/>
    </row>
    <row r="198" spans="1:7" x14ac:dyDescent="0.3">
      <c r="A198" s="189" t="s">
        <v>20</v>
      </c>
      <c r="B198" s="190"/>
      <c r="C198" s="190" t="s">
        <v>21</v>
      </c>
      <c r="D198" s="190"/>
      <c r="E198" s="190" t="s">
        <v>22</v>
      </c>
      <c r="F198" s="190"/>
      <c r="G198" s="191"/>
    </row>
    <row r="199" spans="1:7" x14ac:dyDescent="0.3">
      <c r="A199" s="192" t="s">
        <v>25</v>
      </c>
      <c r="B199" s="193"/>
      <c r="C199" s="193" t="s">
        <v>23</v>
      </c>
      <c r="D199" s="193"/>
      <c r="E199" s="193" t="s">
        <v>24</v>
      </c>
      <c r="F199" s="193"/>
      <c r="G199" s="194"/>
    </row>
    <row r="202" spans="1:7" ht="24.6" x14ac:dyDescent="0.4">
      <c r="A202" s="1"/>
      <c r="B202" s="355" t="s">
        <v>0</v>
      </c>
      <c r="C202" s="357"/>
      <c r="D202" s="364" t="s">
        <v>1</v>
      </c>
      <c r="E202" s="365"/>
      <c r="F202" s="365"/>
      <c r="G202" s="366"/>
    </row>
    <row r="203" spans="1:7" ht="21" x14ac:dyDescent="0.4">
      <c r="A203" s="2"/>
      <c r="B203" s="358"/>
      <c r="C203" s="360"/>
      <c r="D203" s="3" t="s">
        <v>2</v>
      </c>
      <c r="E203" s="368" t="s">
        <v>428</v>
      </c>
      <c r="F203" s="368"/>
      <c r="G203" s="4"/>
    </row>
    <row r="204" spans="1:7" ht="21" x14ac:dyDescent="0.4">
      <c r="A204" s="2"/>
      <c r="B204" s="358"/>
      <c r="C204" s="360"/>
      <c r="D204" s="3" t="s">
        <v>4</v>
      </c>
      <c r="E204" s="369" t="s">
        <v>425</v>
      </c>
      <c r="F204" s="368"/>
      <c r="G204" s="4"/>
    </row>
    <row r="205" spans="1:7" ht="30" x14ac:dyDescent="0.4">
      <c r="A205" s="5"/>
      <c r="B205" s="361"/>
      <c r="C205" s="363"/>
      <c r="D205" s="6" t="s">
        <v>5</v>
      </c>
      <c r="E205" s="370" t="s">
        <v>338</v>
      </c>
      <c r="F205" s="370"/>
      <c r="G205" s="7"/>
    </row>
    <row r="206" spans="1:7" ht="20.399999999999999" x14ac:dyDescent="0.35">
      <c r="A206" s="8" t="s">
        <v>6</v>
      </c>
      <c r="B206" s="9" t="s">
        <v>27</v>
      </c>
      <c r="C206" s="10"/>
      <c r="D206" s="10"/>
      <c r="E206" s="10"/>
      <c r="F206" s="10"/>
      <c r="G206" s="11"/>
    </row>
    <row r="207" spans="1:7" ht="20.399999999999999" x14ac:dyDescent="0.35">
      <c r="A207" s="8" t="s">
        <v>7</v>
      </c>
      <c r="B207" s="12" t="s">
        <v>335</v>
      </c>
      <c r="C207" s="13"/>
      <c r="D207" s="13"/>
      <c r="E207" s="13"/>
      <c r="F207" s="13"/>
      <c r="G207" s="14"/>
    </row>
    <row r="208" spans="1:7" ht="20.399999999999999" x14ac:dyDescent="0.35">
      <c r="A208" s="8" t="s">
        <v>8</v>
      </c>
      <c r="B208" s="12" t="s">
        <v>29</v>
      </c>
      <c r="C208" s="13"/>
      <c r="D208" s="13"/>
      <c r="E208" s="13"/>
      <c r="F208" s="13"/>
      <c r="G208" s="14"/>
    </row>
    <row r="209" spans="1:7" ht="20.399999999999999" x14ac:dyDescent="0.35">
      <c r="A209" s="8" t="s">
        <v>9</v>
      </c>
      <c r="B209" s="12" t="s">
        <v>434</v>
      </c>
      <c r="C209" s="13"/>
      <c r="D209" s="13"/>
      <c r="E209" s="13"/>
      <c r="F209" s="13"/>
      <c r="G209" s="14"/>
    </row>
    <row r="210" spans="1:7" ht="15" x14ac:dyDescent="0.3">
      <c r="A210" s="57" t="s">
        <v>10</v>
      </c>
      <c r="B210" s="57" t="s">
        <v>11</v>
      </c>
      <c r="C210" s="57" t="s">
        <v>12</v>
      </c>
      <c r="D210" s="57" t="s">
        <v>13</v>
      </c>
      <c r="E210" s="57" t="s">
        <v>14</v>
      </c>
      <c r="F210" s="57" t="s">
        <v>15</v>
      </c>
      <c r="G210" s="57" t="s">
        <v>16</v>
      </c>
    </row>
    <row r="211" spans="1:7" ht="15.6" x14ac:dyDescent="0.3">
      <c r="A211" s="15">
        <v>100</v>
      </c>
      <c r="B211" s="16" t="s">
        <v>30</v>
      </c>
      <c r="C211" s="16" t="s">
        <v>67</v>
      </c>
      <c r="D211" s="123" t="s">
        <v>82</v>
      </c>
      <c r="E211" s="78">
        <v>2.11</v>
      </c>
      <c r="F211" s="78">
        <f t="shared" ref="F211:F227" si="6">A211*E211</f>
        <v>211</v>
      </c>
      <c r="G211" s="20"/>
    </row>
    <row r="212" spans="1:7" ht="15.6" x14ac:dyDescent="0.3">
      <c r="A212" s="21">
        <v>6</v>
      </c>
      <c r="B212" s="22" t="s">
        <v>39</v>
      </c>
      <c r="C212" s="22" t="s">
        <v>433</v>
      </c>
      <c r="D212" s="58" t="s">
        <v>40</v>
      </c>
      <c r="E212" s="80">
        <v>102.09</v>
      </c>
      <c r="F212" s="80">
        <f t="shared" si="6"/>
        <v>612.54</v>
      </c>
      <c r="G212" s="20"/>
    </row>
    <row r="213" spans="1:7" ht="15.6" x14ac:dyDescent="0.3">
      <c r="A213" s="21">
        <v>50</v>
      </c>
      <c r="B213" s="59" t="s">
        <v>30</v>
      </c>
      <c r="C213" s="59" t="s">
        <v>330</v>
      </c>
      <c r="D213" s="58"/>
      <c r="E213" s="80">
        <v>5.03</v>
      </c>
      <c r="F213" s="80">
        <f t="shared" si="6"/>
        <v>251.5</v>
      </c>
      <c r="G213" s="20"/>
    </row>
    <row r="214" spans="1:7" ht="15.6" x14ac:dyDescent="0.3">
      <c r="A214" s="21">
        <v>50</v>
      </c>
      <c r="B214" s="59" t="s">
        <v>30</v>
      </c>
      <c r="C214" s="59" t="s">
        <v>66</v>
      </c>
      <c r="D214" s="58" t="s">
        <v>82</v>
      </c>
      <c r="E214" s="80">
        <v>3.14</v>
      </c>
      <c r="F214" s="80">
        <f t="shared" si="6"/>
        <v>157</v>
      </c>
      <c r="G214" s="26"/>
    </row>
    <row r="215" spans="1:7" ht="15.6" x14ac:dyDescent="0.3">
      <c r="A215" s="27">
        <v>20</v>
      </c>
      <c r="B215" s="22" t="s">
        <v>30</v>
      </c>
      <c r="C215" s="22" t="s">
        <v>50</v>
      </c>
      <c r="D215" s="58" t="s">
        <v>40</v>
      </c>
      <c r="E215" s="80">
        <v>7.25</v>
      </c>
      <c r="F215" s="80">
        <f t="shared" si="6"/>
        <v>145</v>
      </c>
      <c r="G215" s="26"/>
    </row>
    <row r="216" spans="1:7" ht="15.6" x14ac:dyDescent="0.3">
      <c r="A216" s="27">
        <v>20</v>
      </c>
      <c r="B216" s="22" t="s">
        <v>30</v>
      </c>
      <c r="C216" s="22" t="s">
        <v>331</v>
      </c>
      <c r="D216" s="58" t="s">
        <v>40</v>
      </c>
      <c r="E216" s="80">
        <v>1.78</v>
      </c>
      <c r="F216" s="80">
        <f t="shared" si="6"/>
        <v>35.6</v>
      </c>
      <c r="G216" s="26"/>
    </row>
    <row r="217" spans="1:7" ht="15.6" x14ac:dyDescent="0.3">
      <c r="A217" s="27">
        <v>20</v>
      </c>
      <c r="B217" s="22" t="s">
        <v>30</v>
      </c>
      <c r="C217" s="22" t="s">
        <v>247</v>
      </c>
      <c r="D217" s="58" t="s">
        <v>40</v>
      </c>
      <c r="E217" s="80">
        <v>2.12</v>
      </c>
      <c r="F217" s="80">
        <f t="shared" si="6"/>
        <v>42.400000000000006</v>
      </c>
      <c r="G217" s="26"/>
    </row>
    <row r="218" spans="1:7" ht="15.6" x14ac:dyDescent="0.3">
      <c r="A218" s="27"/>
      <c r="B218" s="59"/>
      <c r="C218" s="59"/>
      <c r="D218" s="58"/>
      <c r="E218" s="80"/>
      <c r="F218" s="80">
        <f t="shared" si="6"/>
        <v>0</v>
      </c>
      <c r="G218" s="26"/>
    </row>
    <row r="219" spans="1:7" ht="15.6" x14ac:dyDescent="0.3">
      <c r="A219" s="27"/>
      <c r="B219" s="59"/>
      <c r="C219" s="59"/>
      <c r="D219" s="58"/>
      <c r="E219" s="80"/>
      <c r="F219" s="80">
        <f t="shared" si="6"/>
        <v>0</v>
      </c>
      <c r="G219" s="26"/>
    </row>
    <row r="220" spans="1:7" ht="15.6" x14ac:dyDescent="0.3">
      <c r="A220" s="27"/>
      <c r="B220" s="22"/>
      <c r="C220" s="22"/>
      <c r="D220" s="58"/>
      <c r="E220" s="80"/>
      <c r="F220" s="80">
        <f t="shared" si="6"/>
        <v>0</v>
      </c>
      <c r="G220" s="26"/>
    </row>
    <row r="221" spans="1:7" ht="15.6" x14ac:dyDescent="0.3">
      <c r="A221" s="27"/>
      <c r="B221" s="22"/>
      <c r="C221" s="22"/>
      <c r="D221" s="58"/>
      <c r="E221" s="80"/>
      <c r="F221" s="80">
        <f t="shared" si="6"/>
        <v>0</v>
      </c>
      <c r="G221" s="26"/>
    </row>
    <row r="222" spans="1:7" ht="15.6" x14ac:dyDescent="0.3">
      <c r="A222" s="27"/>
      <c r="B222" s="22"/>
      <c r="C222" s="22"/>
      <c r="D222" s="58"/>
      <c r="E222" s="80"/>
      <c r="F222" s="80">
        <f t="shared" si="6"/>
        <v>0</v>
      </c>
      <c r="G222" s="26"/>
    </row>
    <row r="223" spans="1:7" ht="15.6" x14ac:dyDescent="0.3">
      <c r="A223" s="27"/>
      <c r="B223" s="22"/>
      <c r="C223" s="22"/>
      <c r="D223" s="58"/>
      <c r="E223" s="80"/>
      <c r="F223" s="80">
        <f t="shared" si="6"/>
        <v>0</v>
      </c>
      <c r="G223" s="26"/>
    </row>
    <row r="224" spans="1:7" ht="15.6" x14ac:dyDescent="0.3">
      <c r="A224" s="27"/>
      <c r="B224" s="22"/>
      <c r="C224" s="22"/>
      <c r="D224" s="58"/>
      <c r="E224" s="80"/>
      <c r="F224" s="80">
        <f t="shared" si="6"/>
        <v>0</v>
      </c>
      <c r="G224" s="26"/>
    </row>
    <row r="225" spans="1:7" ht="15.6" x14ac:dyDescent="0.3">
      <c r="A225" s="27"/>
      <c r="B225" s="22"/>
      <c r="C225" s="22"/>
      <c r="D225" s="23"/>
      <c r="E225" s="80"/>
      <c r="F225" s="80">
        <f t="shared" si="6"/>
        <v>0</v>
      </c>
      <c r="G225" s="26"/>
    </row>
    <row r="226" spans="1:7" ht="15.6" x14ac:dyDescent="0.3">
      <c r="A226" s="27"/>
      <c r="B226" s="22"/>
      <c r="C226" s="22"/>
      <c r="D226" s="23"/>
      <c r="E226" s="80"/>
      <c r="F226" s="80">
        <f t="shared" si="6"/>
        <v>0</v>
      </c>
      <c r="G226" s="26"/>
    </row>
    <row r="227" spans="1:7" ht="15.6" x14ac:dyDescent="0.3">
      <c r="A227" s="28"/>
      <c r="B227" s="29"/>
      <c r="C227" s="29"/>
      <c r="D227" s="30"/>
      <c r="E227" s="82"/>
      <c r="F227" s="83">
        <f t="shared" si="6"/>
        <v>0</v>
      </c>
      <c r="G227" s="33"/>
    </row>
    <row r="228" spans="1:7" ht="17.399999999999999" x14ac:dyDescent="0.3">
      <c r="A228" s="34"/>
      <c r="B228" s="35"/>
      <c r="C228" s="36" t="s">
        <v>17</v>
      </c>
      <c r="D228" s="36"/>
      <c r="E228" s="85"/>
      <c r="F228" s="199">
        <f>SUM(F211:F226)</f>
        <v>1455.04</v>
      </c>
      <c r="G228" s="39"/>
    </row>
    <row r="229" spans="1:7" ht="17.399999999999999" x14ac:dyDescent="0.3">
      <c r="A229" s="40"/>
      <c r="B229" s="41"/>
      <c r="C229" s="42" t="s">
        <v>18</v>
      </c>
      <c r="D229" s="42"/>
      <c r="E229" s="88"/>
      <c r="F229" s="200">
        <f>F228*0.16</f>
        <v>232.8064</v>
      </c>
      <c r="G229" s="45"/>
    </row>
    <row r="230" spans="1:7" ht="17.399999999999999" x14ac:dyDescent="0.3">
      <c r="A230" s="40"/>
      <c r="B230" s="41"/>
      <c r="C230" s="46" t="s">
        <v>19</v>
      </c>
      <c r="D230" s="46"/>
      <c r="E230" s="91"/>
      <c r="F230" s="201">
        <f>F228+F229</f>
        <v>1687.8463999999999</v>
      </c>
      <c r="G230" s="49"/>
    </row>
    <row r="231" spans="1:7" ht="15.6" x14ac:dyDescent="0.3">
      <c r="A231" s="50" t="s">
        <v>20</v>
      </c>
      <c r="B231" s="51"/>
      <c r="C231" s="51" t="s">
        <v>21</v>
      </c>
      <c r="D231" s="51"/>
      <c r="E231" s="51" t="s">
        <v>22</v>
      </c>
      <c r="F231" s="51"/>
      <c r="G231" s="52"/>
    </row>
    <row r="232" spans="1:7" ht="15.6" x14ac:dyDescent="0.3">
      <c r="A232" s="63" t="s">
        <v>25</v>
      </c>
      <c r="B232" s="53"/>
      <c r="C232" s="53" t="s">
        <v>23</v>
      </c>
      <c r="D232" s="53"/>
      <c r="E232" s="53" t="s">
        <v>24</v>
      </c>
      <c r="F232" s="53"/>
      <c r="G232" s="54"/>
    </row>
    <row r="233" spans="1:7" x14ac:dyDescent="0.3">
      <c r="A233" s="55"/>
      <c r="B233" s="55"/>
      <c r="C233" s="55"/>
      <c r="D233" s="55"/>
      <c r="E233" s="55"/>
      <c r="F233" s="55"/>
      <c r="G233" s="55"/>
    </row>
    <row r="235" spans="1:7" ht="24.6" x14ac:dyDescent="0.4">
      <c r="A235" s="1"/>
      <c r="B235" s="355" t="s">
        <v>0</v>
      </c>
      <c r="C235" s="357"/>
      <c r="D235" s="364" t="s">
        <v>1</v>
      </c>
      <c r="E235" s="365"/>
      <c r="F235" s="365"/>
      <c r="G235" s="366"/>
    </row>
    <row r="236" spans="1:7" ht="21" x14ac:dyDescent="0.4">
      <c r="A236" s="2"/>
      <c r="B236" s="358"/>
      <c r="C236" s="360"/>
      <c r="D236" s="3" t="s">
        <v>2</v>
      </c>
      <c r="E236" s="368" t="s">
        <v>428</v>
      </c>
      <c r="F236" s="368"/>
      <c r="G236" s="4"/>
    </row>
    <row r="237" spans="1:7" ht="21" x14ac:dyDescent="0.4">
      <c r="A237" s="2"/>
      <c r="B237" s="358"/>
      <c r="C237" s="360"/>
      <c r="D237" s="3" t="s">
        <v>4</v>
      </c>
      <c r="E237" s="369" t="s">
        <v>441</v>
      </c>
      <c r="F237" s="368"/>
      <c r="G237" s="4"/>
    </row>
    <row r="238" spans="1:7" ht="30" x14ac:dyDescent="0.4">
      <c r="A238" s="5"/>
      <c r="B238" s="361"/>
      <c r="C238" s="363"/>
      <c r="D238" s="6" t="s">
        <v>5</v>
      </c>
      <c r="E238" s="370" t="s">
        <v>442</v>
      </c>
      <c r="F238" s="370"/>
      <c r="G238" s="7"/>
    </row>
    <row r="239" spans="1:7" ht="20.399999999999999" x14ac:dyDescent="0.35">
      <c r="A239" s="8" t="s">
        <v>6</v>
      </c>
      <c r="B239" s="9" t="s">
        <v>27</v>
      </c>
      <c r="C239" s="10"/>
      <c r="D239" s="10"/>
      <c r="E239" s="10"/>
      <c r="F239" s="10"/>
      <c r="G239" s="11"/>
    </row>
    <row r="240" spans="1:7" ht="20.399999999999999" x14ac:dyDescent="0.35">
      <c r="A240" s="8" t="s">
        <v>7</v>
      </c>
      <c r="B240" s="12" t="s">
        <v>389</v>
      </c>
      <c r="C240" s="13"/>
      <c r="D240" s="13"/>
      <c r="E240" s="13"/>
      <c r="F240" s="13"/>
      <c r="G240" s="14"/>
    </row>
    <row r="241" spans="1:7" ht="20.399999999999999" x14ac:dyDescent="0.35">
      <c r="A241" s="8" t="s">
        <v>8</v>
      </c>
      <c r="B241" s="12" t="s">
        <v>29</v>
      </c>
      <c r="C241" s="13"/>
      <c r="D241" s="13"/>
      <c r="E241" s="13"/>
      <c r="F241" s="13"/>
      <c r="G241" s="14"/>
    </row>
    <row r="242" spans="1:7" ht="20.399999999999999" x14ac:dyDescent="0.35">
      <c r="A242" s="8" t="s">
        <v>9</v>
      </c>
      <c r="B242" s="12" t="s">
        <v>434</v>
      </c>
      <c r="C242" s="13"/>
      <c r="D242" s="13"/>
      <c r="E242" s="13"/>
      <c r="F242" s="13"/>
      <c r="G242" s="14"/>
    </row>
    <row r="243" spans="1:7" ht="15" x14ac:dyDescent="0.3">
      <c r="A243" s="57" t="s">
        <v>10</v>
      </c>
      <c r="B243" s="57" t="s">
        <v>11</v>
      </c>
      <c r="C243" s="57" t="s">
        <v>12</v>
      </c>
      <c r="D243" s="57" t="s">
        <v>13</v>
      </c>
      <c r="E243" s="57" t="s">
        <v>14</v>
      </c>
      <c r="F243" s="57" t="s">
        <v>15</v>
      </c>
      <c r="G243" s="57" t="s">
        <v>16</v>
      </c>
    </row>
    <row r="244" spans="1:7" ht="15.6" x14ac:dyDescent="0.3">
      <c r="A244" s="15">
        <v>12</v>
      </c>
      <c r="B244" s="16" t="s">
        <v>30</v>
      </c>
      <c r="C244" s="16" t="s">
        <v>68</v>
      </c>
      <c r="D244" s="123" t="s">
        <v>82</v>
      </c>
      <c r="E244" s="18">
        <v>5.29</v>
      </c>
      <c r="F244" s="18">
        <f>A244*E244</f>
        <v>63.480000000000004</v>
      </c>
      <c r="G244" s="20"/>
    </row>
    <row r="245" spans="1:7" ht="15.6" x14ac:dyDescent="0.3">
      <c r="A245" s="21">
        <v>5</v>
      </c>
      <c r="B245" s="22" t="s">
        <v>30</v>
      </c>
      <c r="C245" s="22" t="s">
        <v>333</v>
      </c>
      <c r="D245" s="58" t="s">
        <v>82</v>
      </c>
      <c r="E245" s="24">
        <v>5.86</v>
      </c>
      <c r="F245" s="24">
        <f>A245*E245</f>
        <v>29.3</v>
      </c>
      <c r="G245" s="20"/>
    </row>
    <row r="246" spans="1:7" ht="15.6" x14ac:dyDescent="0.3">
      <c r="A246" s="21">
        <v>5</v>
      </c>
      <c r="B246" s="59" t="s">
        <v>30</v>
      </c>
      <c r="C246" s="59" t="s">
        <v>439</v>
      </c>
      <c r="D246" s="58" t="s">
        <v>40</v>
      </c>
      <c r="E246" s="24">
        <v>3.37</v>
      </c>
      <c r="F246" s="24">
        <f t="shared" ref="F246:F260" si="7">A246*E246</f>
        <v>16.850000000000001</v>
      </c>
      <c r="G246" s="26"/>
    </row>
    <row r="247" spans="1:7" ht="15.6" x14ac:dyDescent="0.3">
      <c r="A247" s="21">
        <v>5</v>
      </c>
      <c r="B247" s="59" t="s">
        <v>30</v>
      </c>
      <c r="C247" s="59" t="s">
        <v>78</v>
      </c>
      <c r="D247" s="58" t="s">
        <v>82</v>
      </c>
      <c r="E247" s="24">
        <v>8.33</v>
      </c>
      <c r="F247" s="24">
        <f t="shared" si="7"/>
        <v>41.65</v>
      </c>
      <c r="G247" s="26"/>
    </row>
    <row r="248" spans="1:7" ht="15.6" x14ac:dyDescent="0.3">
      <c r="A248" s="21">
        <v>6</v>
      </c>
      <c r="B248" s="59" t="s">
        <v>81</v>
      </c>
      <c r="C248" s="59" t="s">
        <v>64</v>
      </c>
      <c r="D248" s="24" t="s">
        <v>82</v>
      </c>
      <c r="E248" s="24">
        <v>45.92</v>
      </c>
      <c r="F248" s="24">
        <f t="shared" si="7"/>
        <v>275.52</v>
      </c>
      <c r="G248" s="26"/>
    </row>
    <row r="249" spans="1:7" ht="15.6" x14ac:dyDescent="0.3">
      <c r="A249" s="27">
        <v>5</v>
      </c>
      <c r="B249" s="59" t="s">
        <v>30</v>
      </c>
      <c r="C249" s="59" t="s">
        <v>204</v>
      </c>
      <c r="D249" s="58" t="s">
        <v>82</v>
      </c>
      <c r="E249" s="24">
        <v>2.87</v>
      </c>
      <c r="F249" s="24">
        <f t="shared" si="7"/>
        <v>14.350000000000001</v>
      </c>
      <c r="G249" s="26"/>
    </row>
    <row r="250" spans="1:7" ht="15.6" x14ac:dyDescent="0.3">
      <c r="A250" s="27">
        <v>15</v>
      </c>
      <c r="B250" s="59" t="s">
        <v>30</v>
      </c>
      <c r="C250" s="59" t="s">
        <v>57</v>
      </c>
      <c r="D250" s="58" t="s">
        <v>40</v>
      </c>
      <c r="E250" s="24">
        <v>7</v>
      </c>
      <c r="F250" s="24">
        <f t="shared" si="7"/>
        <v>105</v>
      </c>
      <c r="G250" s="26"/>
    </row>
    <row r="251" spans="1:7" ht="15.6" x14ac:dyDescent="0.3">
      <c r="A251" s="27">
        <v>10</v>
      </c>
      <c r="B251" s="22" t="s">
        <v>30</v>
      </c>
      <c r="C251" s="22" t="s">
        <v>440</v>
      </c>
      <c r="D251" s="58" t="s">
        <v>40</v>
      </c>
      <c r="E251" s="24">
        <v>1.75</v>
      </c>
      <c r="F251" s="24">
        <f t="shared" si="7"/>
        <v>17.5</v>
      </c>
      <c r="G251" s="26"/>
    </row>
    <row r="252" spans="1:7" ht="15.6" x14ac:dyDescent="0.3">
      <c r="A252" s="27">
        <v>4</v>
      </c>
      <c r="B252" s="22" t="s">
        <v>30</v>
      </c>
      <c r="C252" s="22" t="s">
        <v>307</v>
      </c>
      <c r="D252" s="58" t="s">
        <v>82</v>
      </c>
      <c r="E252" s="24">
        <v>16.48</v>
      </c>
      <c r="F252" s="24">
        <f t="shared" si="7"/>
        <v>65.92</v>
      </c>
      <c r="G252" s="26"/>
    </row>
    <row r="253" spans="1:7" ht="15.6" x14ac:dyDescent="0.3">
      <c r="A253" s="27">
        <v>5</v>
      </c>
      <c r="B253" s="22" t="s">
        <v>30</v>
      </c>
      <c r="C253" s="22" t="s">
        <v>435</v>
      </c>
      <c r="D253" s="58" t="s">
        <v>358</v>
      </c>
      <c r="E253" s="24">
        <v>5.03</v>
      </c>
      <c r="F253" s="24">
        <f t="shared" si="7"/>
        <v>25.150000000000002</v>
      </c>
      <c r="G253" s="26"/>
    </row>
    <row r="254" spans="1:7" ht="15.6" x14ac:dyDescent="0.3">
      <c r="A254" s="27">
        <v>10</v>
      </c>
      <c r="B254" s="22" t="s">
        <v>30</v>
      </c>
      <c r="C254" s="22" t="s">
        <v>436</v>
      </c>
      <c r="D254" s="58" t="s">
        <v>40</v>
      </c>
      <c r="E254" s="24">
        <v>6.98</v>
      </c>
      <c r="F254" s="24">
        <f t="shared" si="7"/>
        <v>69.800000000000011</v>
      </c>
      <c r="G254" s="26"/>
    </row>
    <row r="255" spans="1:7" ht="15.6" x14ac:dyDescent="0.3">
      <c r="A255" s="27">
        <v>10</v>
      </c>
      <c r="B255" s="22" t="s">
        <v>30</v>
      </c>
      <c r="C255" s="22" t="s">
        <v>437</v>
      </c>
      <c r="D255" s="58" t="s">
        <v>40</v>
      </c>
      <c r="E255" s="24">
        <v>12.6</v>
      </c>
      <c r="F255" s="24">
        <f t="shared" si="7"/>
        <v>126</v>
      </c>
      <c r="G255" s="26"/>
    </row>
    <row r="256" spans="1:7" ht="15.6" x14ac:dyDescent="0.3">
      <c r="A256" s="27">
        <v>10</v>
      </c>
      <c r="B256" s="22" t="s">
        <v>30</v>
      </c>
      <c r="C256" s="22" t="s">
        <v>438</v>
      </c>
      <c r="D256" s="58" t="s">
        <v>40</v>
      </c>
      <c r="E256" s="24">
        <v>5.69</v>
      </c>
      <c r="F256" s="24">
        <f t="shared" si="7"/>
        <v>56.900000000000006</v>
      </c>
      <c r="G256" s="26"/>
    </row>
    <row r="257" spans="1:7" ht="15.6" x14ac:dyDescent="0.3">
      <c r="A257" s="27">
        <v>5</v>
      </c>
      <c r="B257" s="22" t="s">
        <v>30</v>
      </c>
      <c r="C257" s="22" t="s">
        <v>399</v>
      </c>
      <c r="D257" s="58" t="s">
        <v>82</v>
      </c>
      <c r="E257" s="24">
        <v>3.14</v>
      </c>
      <c r="F257" s="24">
        <f t="shared" si="7"/>
        <v>15.700000000000001</v>
      </c>
      <c r="G257" s="26"/>
    </row>
    <row r="258" spans="1:7" ht="15.6" x14ac:dyDescent="0.3">
      <c r="A258" s="27">
        <v>10</v>
      </c>
      <c r="B258" s="22" t="s">
        <v>81</v>
      </c>
      <c r="C258" s="22" t="s">
        <v>398</v>
      </c>
      <c r="D258" s="58" t="s">
        <v>82</v>
      </c>
      <c r="E258" s="24">
        <v>116.68</v>
      </c>
      <c r="F258" s="24">
        <f t="shared" si="7"/>
        <v>1166.8000000000002</v>
      </c>
      <c r="G258" s="26"/>
    </row>
    <row r="259" spans="1:7" ht="15.6" x14ac:dyDescent="0.3">
      <c r="A259" s="27">
        <v>12</v>
      </c>
      <c r="B259" s="22" t="s">
        <v>30</v>
      </c>
      <c r="C259" s="22" t="s">
        <v>397</v>
      </c>
      <c r="D259" s="58" t="s">
        <v>82</v>
      </c>
      <c r="E259" s="24">
        <v>2.11</v>
      </c>
      <c r="F259" s="24">
        <f t="shared" si="7"/>
        <v>25.32</v>
      </c>
      <c r="G259" s="26"/>
    </row>
    <row r="260" spans="1:7" ht="15.6" x14ac:dyDescent="0.3">
      <c r="A260" s="27">
        <v>5</v>
      </c>
      <c r="B260" s="22" t="s">
        <v>30</v>
      </c>
      <c r="C260" s="22" t="s">
        <v>329</v>
      </c>
      <c r="D260" s="58" t="s">
        <v>82</v>
      </c>
      <c r="E260" s="24">
        <v>1.94</v>
      </c>
      <c r="F260" s="24">
        <f t="shared" si="7"/>
        <v>9.6999999999999993</v>
      </c>
      <c r="G260" s="26"/>
    </row>
    <row r="261" spans="1:7" ht="15.6" x14ac:dyDescent="0.3">
      <c r="A261" s="27"/>
      <c r="B261" s="22"/>
      <c r="C261" s="22"/>
      <c r="D261" s="58"/>
      <c r="E261" s="24"/>
      <c r="F261" s="24"/>
      <c r="G261" s="26"/>
    </row>
    <row r="262" spans="1:7" ht="15.6" x14ac:dyDescent="0.3">
      <c r="A262" s="27"/>
      <c r="B262" s="22"/>
      <c r="C262" s="22"/>
      <c r="D262" s="58"/>
      <c r="E262" s="24"/>
      <c r="F262" s="24"/>
      <c r="G262" s="26"/>
    </row>
    <row r="263" spans="1:7" ht="15.6" x14ac:dyDescent="0.3">
      <c r="A263" s="27"/>
      <c r="B263" s="22"/>
      <c r="C263" s="22"/>
      <c r="D263" s="58"/>
      <c r="E263" s="24"/>
      <c r="F263" s="24"/>
      <c r="G263" s="26"/>
    </row>
    <row r="264" spans="1:7" ht="15.6" x14ac:dyDescent="0.3">
      <c r="A264" s="27"/>
      <c r="B264" s="22"/>
      <c r="C264" s="22"/>
      <c r="D264" s="58"/>
      <c r="E264" s="24"/>
      <c r="F264" s="24"/>
      <c r="G264" s="26"/>
    </row>
    <row r="265" spans="1:7" ht="15.6" x14ac:dyDescent="0.3">
      <c r="A265" s="27"/>
      <c r="B265" s="22"/>
      <c r="C265" s="22"/>
      <c r="D265" s="23"/>
      <c r="E265" s="24"/>
      <c r="F265" s="24"/>
      <c r="G265" s="26"/>
    </row>
    <row r="266" spans="1:7" ht="15.6" x14ac:dyDescent="0.3">
      <c r="A266" s="27"/>
      <c r="B266" s="22"/>
      <c r="C266" s="22"/>
      <c r="D266" s="23"/>
      <c r="E266" s="24"/>
      <c r="F266" s="24"/>
      <c r="G266" s="26"/>
    </row>
    <row r="267" spans="1:7" ht="15.6" x14ac:dyDescent="0.3">
      <c r="A267" s="27"/>
      <c r="B267" s="22"/>
      <c r="C267" s="22"/>
      <c r="D267" s="23"/>
      <c r="E267" s="24"/>
      <c r="F267" s="24"/>
      <c r="G267" s="26"/>
    </row>
    <row r="268" spans="1:7" ht="15.6" x14ac:dyDescent="0.3">
      <c r="A268" s="27"/>
      <c r="B268" s="22"/>
      <c r="C268" s="22"/>
      <c r="D268" s="23"/>
      <c r="E268" s="24"/>
      <c r="F268" s="24"/>
      <c r="G268" s="26"/>
    </row>
    <row r="269" spans="1:7" ht="15.6" x14ac:dyDescent="0.3">
      <c r="A269" s="27"/>
      <c r="B269" s="22"/>
      <c r="C269" s="22"/>
      <c r="D269" s="23"/>
      <c r="E269" s="24"/>
      <c r="F269" s="24"/>
      <c r="G269" s="26"/>
    </row>
    <row r="270" spans="1:7" ht="15.6" x14ac:dyDescent="0.3">
      <c r="A270" s="27"/>
      <c r="B270" s="22"/>
      <c r="C270" s="22"/>
      <c r="D270" s="23"/>
      <c r="E270" s="24"/>
      <c r="F270" s="24"/>
      <c r="G270" s="26"/>
    </row>
    <row r="271" spans="1:7" ht="15.6" x14ac:dyDescent="0.3">
      <c r="A271" s="27"/>
      <c r="B271" s="22"/>
      <c r="C271" s="22"/>
      <c r="D271" s="23"/>
      <c r="E271" s="24"/>
      <c r="F271" s="24"/>
      <c r="G271" s="26"/>
    </row>
    <row r="272" spans="1:7" ht="15.6" x14ac:dyDescent="0.3">
      <c r="A272" s="27"/>
      <c r="B272" s="22"/>
      <c r="C272" s="22"/>
      <c r="D272" s="23"/>
      <c r="E272" s="24"/>
      <c r="F272" s="24"/>
      <c r="G272" s="26"/>
    </row>
    <row r="273" spans="1:7" ht="15.6" x14ac:dyDescent="0.3">
      <c r="A273" s="27"/>
      <c r="B273" s="22"/>
      <c r="C273" s="22"/>
      <c r="D273" s="23"/>
      <c r="E273" s="24"/>
      <c r="F273" s="24"/>
      <c r="G273" s="26"/>
    </row>
    <row r="274" spans="1:7" ht="15.6" x14ac:dyDescent="0.3">
      <c r="A274" s="27"/>
      <c r="B274" s="22"/>
      <c r="C274" s="22"/>
      <c r="D274" s="23"/>
      <c r="E274" s="24"/>
      <c r="F274" s="24"/>
      <c r="G274" s="26"/>
    </row>
    <row r="275" spans="1:7" ht="15.6" x14ac:dyDescent="0.3">
      <c r="A275" s="152"/>
      <c r="B275" s="29"/>
      <c r="C275" s="29"/>
      <c r="D275" s="29"/>
      <c r="E275" s="31"/>
      <c r="F275" s="32"/>
      <c r="G275" s="33"/>
    </row>
    <row r="276" spans="1:7" ht="17.399999999999999" x14ac:dyDescent="0.3">
      <c r="A276" s="27"/>
      <c r="B276" s="35"/>
      <c r="C276" s="36" t="s">
        <v>17</v>
      </c>
      <c r="D276" s="153"/>
      <c r="E276" s="37"/>
      <c r="F276" s="149">
        <f>SUM(F244:F274)</f>
        <v>2124.94</v>
      </c>
      <c r="G276" s="39"/>
    </row>
    <row r="277" spans="1:7" ht="17.399999999999999" x14ac:dyDescent="0.3">
      <c r="A277" s="40"/>
      <c r="B277" s="41"/>
      <c r="C277" s="42" t="s">
        <v>18</v>
      </c>
      <c r="D277" s="42"/>
      <c r="E277" s="43"/>
      <c r="F277" s="150">
        <f>F276*0.16</f>
        <v>339.99040000000002</v>
      </c>
      <c r="G277" s="45"/>
    </row>
    <row r="278" spans="1:7" ht="17.399999999999999" x14ac:dyDescent="0.3">
      <c r="A278" s="40"/>
      <c r="B278" s="41"/>
      <c r="C278" s="46" t="s">
        <v>19</v>
      </c>
      <c r="D278" s="46"/>
      <c r="E278" s="47"/>
      <c r="F278" s="151">
        <f>F276+F277</f>
        <v>2464.9304000000002</v>
      </c>
      <c r="G278" s="49"/>
    </row>
    <row r="279" spans="1:7" ht="15.6" x14ac:dyDescent="0.3">
      <c r="A279" s="50" t="s">
        <v>20</v>
      </c>
      <c r="B279" s="51"/>
      <c r="C279" s="51" t="s">
        <v>21</v>
      </c>
      <c r="D279" s="51"/>
      <c r="E279" s="51" t="s">
        <v>22</v>
      </c>
      <c r="F279" s="51"/>
      <c r="G279" s="52"/>
    </row>
    <row r="280" spans="1:7" ht="15.6" x14ac:dyDescent="0.3">
      <c r="A280" s="63" t="s">
        <v>25</v>
      </c>
      <c r="B280" s="53"/>
      <c r="C280" s="53" t="s">
        <v>23</v>
      </c>
      <c r="D280" s="53"/>
      <c r="E280" s="53" t="s">
        <v>24</v>
      </c>
      <c r="F280" s="53"/>
      <c r="G280" s="54"/>
    </row>
    <row r="281" spans="1:7" x14ac:dyDescent="0.3">
      <c r="B281" s="55"/>
      <c r="C281" s="55"/>
      <c r="E281" s="55"/>
      <c r="F281" s="55"/>
      <c r="G281" s="55"/>
    </row>
    <row r="283" spans="1:7" ht="24.6" x14ac:dyDescent="0.4">
      <c r="A283" s="1"/>
      <c r="B283" s="355" t="s">
        <v>0</v>
      </c>
      <c r="C283" s="357"/>
      <c r="D283" s="364" t="s">
        <v>1</v>
      </c>
      <c r="E283" s="365"/>
      <c r="F283" s="365"/>
      <c r="G283" s="366"/>
    </row>
    <row r="284" spans="1:7" ht="21" x14ac:dyDescent="0.4">
      <c r="A284" s="2"/>
      <c r="B284" s="358"/>
      <c r="C284" s="360"/>
      <c r="D284" s="3" t="s">
        <v>2</v>
      </c>
      <c r="E284" s="368" t="s">
        <v>455</v>
      </c>
      <c r="F284" s="368"/>
      <c r="G284" s="4"/>
    </row>
    <row r="285" spans="1:7" ht="21" x14ac:dyDescent="0.4">
      <c r="A285" s="2"/>
      <c r="B285" s="358"/>
      <c r="C285" s="360"/>
      <c r="D285" s="3" t="s">
        <v>4</v>
      </c>
      <c r="E285" s="369" t="s">
        <v>444</v>
      </c>
      <c r="F285" s="368"/>
      <c r="G285" s="4"/>
    </row>
    <row r="286" spans="1:7" ht="30" x14ac:dyDescent="0.4">
      <c r="A286" s="5"/>
      <c r="B286" s="361"/>
      <c r="C286" s="363"/>
      <c r="D286" s="6" t="s">
        <v>5</v>
      </c>
      <c r="E286" s="370">
        <v>84</v>
      </c>
      <c r="F286" s="370"/>
      <c r="G286" s="7"/>
    </row>
    <row r="287" spans="1:7" ht="20.399999999999999" x14ac:dyDescent="0.35">
      <c r="A287" s="8" t="s">
        <v>6</v>
      </c>
      <c r="B287" s="9" t="s">
        <v>36</v>
      </c>
      <c r="C287" s="10"/>
      <c r="D287" s="10"/>
      <c r="E287" s="10"/>
      <c r="F287" s="10"/>
      <c r="G287" s="11"/>
    </row>
    <row r="288" spans="1:7" ht="20.399999999999999" x14ac:dyDescent="0.35">
      <c r="A288" s="8" t="s">
        <v>7</v>
      </c>
      <c r="B288" s="12" t="s">
        <v>454</v>
      </c>
      <c r="C288" s="13"/>
      <c r="D288" s="13"/>
      <c r="E288" s="13"/>
      <c r="F288" s="13"/>
      <c r="G288" s="14"/>
    </row>
    <row r="289" spans="1:7" ht="20.399999999999999" x14ac:dyDescent="0.35">
      <c r="A289" s="8" t="s">
        <v>8</v>
      </c>
      <c r="B289" s="12" t="s">
        <v>29</v>
      </c>
      <c r="C289" s="13"/>
      <c r="D289" s="13"/>
      <c r="E289" s="13"/>
      <c r="F289" s="13"/>
      <c r="G289" s="14"/>
    </row>
    <row r="290" spans="1:7" ht="20.399999999999999" x14ac:dyDescent="0.35">
      <c r="A290" s="8" t="s">
        <v>9</v>
      </c>
      <c r="B290" s="12" t="s">
        <v>38</v>
      </c>
      <c r="C290" s="13"/>
      <c r="D290" s="13"/>
      <c r="E290" s="13"/>
      <c r="F290" s="13"/>
      <c r="G290" s="14"/>
    </row>
    <row r="291" spans="1:7" ht="15" x14ac:dyDescent="0.3">
      <c r="A291" s="57" t="s">
        <v>10</v>
      </c>
      <c r="B291" s="57" t="s">
        <v>11</v>
      </c>
      <c r="C291" s="57" t="s">
        <v>12</v>
      </c>
      <c r="D291" s="57" t="s">
        <v>13</v>
      </c>
      <c r="E291" s="57" t="s">
        <v>14</v>
      </c>
      <c r="F291" s="57" t="s">
        <v>15</v>
      </c>
      <c r="G291" s="57" t="s">
        <v>16</v>
      </c>
    </row>
    <row r="292" spans="1:7" ht="15.6" x14ac:dyDescent="0.3">
      <c r="A292" s="15">
        <v>50</v>
      </c>
      <c r="B292" s="16" t="s">
        <v>30</v>
      </c>
      <c r="C292" s="16" t="s">
        <v>397</v>
      </c>
      <c r="D292" s="123" t="s">
        <v>82</v>
      </c>
      <c r="E292" s="18">
        <v>2.11</v>
      </c>
      <c r="F292" s="18">
        <f>A292*E292</f>
        <v>105.5</v>
      </c>
      <c r="G292" s="20"/>
    </row>
    <row r="293" spans="1:7" ht="15.6" x14ac:dyDescent="0.3">
      <c r="A293" s="21">
        <v>60</v>
      </c>
      <c r="B293" s="22" t="s">
        <v>30</v>
      </c>
      <c r="C293" s="22" t="s">
        <v>329</v>
      </c>
      <c r="D293" s="58" t="s">
        <v>82</v>
      </c>
      <c r="E293" s="24">
        <v>1.94</v>
      </c>
      <c r="F293" s="24">
        <f>A293*E293</f>
        <v>116.39999999999999</v>
      </c>
      <c r="G293" s="20"/>
    </row>
    <row r="294" spans="1:7" ht="15.6" x14ac:dyDescent="0.3">
      <c r="A294" s="21">
        <v>80</v>
      </c>
      <c r="B294" s="59" t="s">
        <v>30</v>
      </c>
      <c r="C294" s="59" t="s">
        <v>106</v>
      </c>
      <c r="D294" s="58" t="s">
        <v>82</v>
      </c>
      <c r="E294" s="24">
        <v>2.91</v>
      </c>
      <c r="F294" s="24">
        <f t="shared" ref="F294:F307" si="8">A294*E294</f>
        <v>232.8</v>
      </c>
      <c r="G294" s="26"/>
    </row>
    <row r="295" spans="1:7" ht="15.6" x14ac:dyDescent="0.3">
      <c r="A295" s="21">
        <v>50</v>
      </c>
      <c r="B295" s="59" t="s">
        <v>30</v>
      </c>
      <c r="C295" s="59" t="s">
        <v>71</v>
      </c>
      <c r="D295" s="58" t="s">
        <v>82</v>
      </c>
      <c r="E295" s="24">
        <v>17.63</v>
      </c>
      <c r="F295" s="24">
        <f t="shared" si="8"/>
        <v>881.5</v>
      </c>
      <c r="G295" s="26"/>
    </row>
    <row r="296" spans="1:7" ht="15.6" x14ac:dyDescent="0.3">
      <c r="A296" s="21">
        <v>10</v>
      </c>
      <c r="B296" s="59" t="s">
        <v>30</v>
      </c>
      <c r="C296" s="59" t="s">
        <v>46</v>
      </c>
      <c r="D296" s="24" t="s">
        <v>40</v>
      </c>
      <c r="E296" s="24">
        <v>3.43</v>
      </c>
      <c r="F296" s="24">
        <f t="shared" si="8"/>
        <v>34.300000000000004</v>
      </c>
      <c r="G296" s="26"/>
    </row>
    <row r="297" spans="1:7" ht="15.6" x14ac:dyDescent="0.3">
      <c r="A297" s="27">
        <v>20</v>
      </c>
      <c r="B297" s="59" t="s">
        <v>30</v>
      </c>
      <c r="C297" s="59" t="s">
        <v>47</v>
      </c>
      <c r="D297" s="58" t="s">
        <v>40</v>
      </c>
      <c r="E297" s="24">
        <v>3.42</v>
      </c>
      <c r="F297" s="24">
        <f t="shared" si="8"/>
        <v>68.400000000000006</v>
      </c>
      <c r="G297" s="26"/>
    </row>
    <row r="298" spans="1:7" ht="15.6" x14ac:dyDescent="0.3">
      <c r="A298" s="27">
        <v>50</v>
      </c>
      <c r="B298" s="59" t="s">
        <v>30</v>
      </c>
      <c r="C298" s="59" t="s">
        <v>435</v>
      </c>
      <c r="D298" s="58" t="s">
        <v>358</v>
      </c>
      <c r="E298" s="24">
        <v>5.03</v>
      </c>
      <c r="F298" s="24">
        <f t="shared" si="8"/>
        <v>251.5</v>
      </c>
      <c r="G298" s="26"/>
    </row>
    <row r="299" spans="1:7" ht="15.6" x14ac:dyDescent="0.3">
      <c r="A299" s="27">
        <v>25</v>
      </c>
      <c r="B299" s="22" t="s">
        <v>30</v>
      </c>
      <c r="C299" s="22" t="s">
        <v>452</v>
      </c>
      <c r="D299" s="58" t="s">
        <v>358</v>
      </c>
      <c r="E299" s="24">
        <v>5.03</v>
      </c>
      <c r="F299" s="24">
        <f t="shared" si="8"/>
        <v>125.75</v>
      </c>
      <c r="G299" s="26"/>
    </row>
    <row r="300" spans="1:7" ht="15.6" x14ac:dyDescent="0.3">
      <c r="A300" s="27">
        <v>25</v>
      </c>
      <c r="B300" s="22" t="s">
        <v>30</v>
      </c>
      <c r="C300" s="22" t="s">
        <v>307</v>
      </c>
      <c r="D300" s="58" t="s">
        <v>82</v>
      </c>
      <c r="E300" s="24">
        <v>16.48</v>
      </c>
      <c r="F300" s="24">
        <f t="shared" si="8"/>
        <v>412</v>
      </c>
      <c r="G300" s="26"/>
    </row>
    <row r="301" spans="1:7" ht="15.6" x14ac:dyDescent="0.3">
      <c r="A301" s="27">
        <v>30</v>
      </c>
      <c r="B301" s="22" t="s">
        <v>30</v>
      </c>
      <c r="C301" s="22" t="s">
        <v>66</v>
      </c>
      <c r="D301" s="58" t="s">
        <v>82</v>
      </c>
      <c r="E301" s="24">
        <v>3.14</v>
      </c>
      <c r="F301" s="24">
        <f t="shared" si="8"/>
        <v>94.2</v>
      </c>
      <c r="G301" s="26"/>
    </row>
    <row r="302" spans="1:7" ht="31.2" x14ac:dyDescent="0.3">
      <c r="A302" s="27">
        <v>5</v>
      </c>
      <c r="B302" s="22" t="s">
        <v>30</v>
      </c>
      <c r="C302" s="22" t="s">
        <v>453</v>
      </c>
      <c r="D302" s="58"/>
      <c r="E302" s="24">
        <v>145.99</v>
      </c>
      <c r="F302" s="24">
        <f t="shared" si="8"/>
        <v>729.95</v>
      </c>
      <c r="G302" s="26"/>
    </row>
    <row r="303" spans="1:7" ht="15.6" x14ac:dyDescent="0.3">
      <c r="A303" s="27"/>
      <c r="B303" s="22"/>
      <c r="C303" s="22"/>
      <c r="D303" s="58"/>
      <c r="E303" s="24"/>
      <c r="F303" s="24">
        <f t="shared" si="8"/>
        <v>0</v>
      </c>
      <c r="G303" s="26"/>
    </row>
    <row r="304" spans="1:7" ht="15.6" x14ac:dyDescent="0.3">
      <c r="A304" s="27"/>
      <c r="B304" s="22"/>
      <c r="C304" s="22"/>
      <c r="D304" s="58"/>
      <c r="E304" s="24"/>
      <c r="F304" s="24">
        <f t="shared" si="8"/>
        <v>0</v>
      </c>
      <c r="G304" s="26"/>
    </row>
    <row r="305" spans="1:7" ht="15.6" x14ac:dyDescent="0.3">
      <c r="A305" s="27"/>
      <c r="B305" s="22"/>
      <c r="C305" s="22"/>
      <c r="D305" s="58"/>
      <c r="E305" s="24"/>
      <c r="F305" s="24">
        <f t="shared" si="8"/>
        <v>0</v>
      </c>
      <c r="G305" s="26"/>
    </row>
    <row r="306" spans="1:7" ht="15.6" x14ac:dyDescent="0.3">
      <c r="A306" s="27"/>
      <c r="B306" s="22"/>
      <c r="C306" s="22"/>
      <c r="D306" s="58"/>
      <c r="E306" s="24"/>
      <c r="F306" s="24">
        <f t="shared" si="8"/>
        <v>0</v>
      </c>
      <c r="G306" s="26"/>
    </row>
    <row r="307" spans="1:7" ht="15.6" x14ac:dyDescent="0.3">
      <c r="A307" s="27"/>
      <c r="B307" s="22"/>
      <c r="C307" s="22"/>
      <c r="D307" s="58"/>
      <c r="E307" s="24"/>
      <c r="F307" s="24">
        <f t="shared" si="8"/>
        <v>0</v>
      </c>
      <c r="G307" s="26"/>
    </row>
    <row r="308" spans="1:7" ht="15.6" x14ac:dyDescent="0.3">
      <c r="A308" s="27"/>
      <c r="B308" s="22"/>
      <c r="C308" s="22"/>
      <c r="D308" s="23"/>
      <c r="E308" s="24"/>
      <c r="F308" s="24"/>
      <c r="G308" s="26"/>
    </row>
    <row r="309" spans="1:7" ht="15.6" x14ac:dyDescent="0.3">
      <c r="A309" s="27"/>
      <c r="B309" s="22"/>
      <c r="C309" s="22"/>
      <c r="D309" s="23"/>
      <c r="E309" s="24"/>
      <c r="F309" s="24"/>
      <c r="G309" s="26"/>
    </row>
    <row r="310" spans="1:7" ht="15.6" x14ac:dyDescent="0.3">
      <c r="A310" s="27"/>
      <c r="B310" s="22"/>
      <c r="C310" s="22"/>
      <c r="D310" s="23"/>
      <c r="E310" s="24"/>
      <c r="F310" s="24"/>
      <c r="G310" s="26"/>
    </row>
    <row r="311" spans="1:7" ht="15.6" x14ac:dyDescent="0.3">
      <c r="A311" s="27"/>
      <c r="B311" s="22"/>
      <c r="C311" s="22"/>
      <c r="D311" s="23"/>
      <c r="E311" s="24"/>
      <c r="F311" s="24"/>
      <c r="G311" s="26"/>
    </row>
    <row r="312" spans="1:7" ht="15.6" x14ac:dyDescent="0.3">
      <c r="A312" s="152"/>
      <c r="B312" s="29"/>
      <c r="C312" s="29"/>
      <c r="D312" s="29"/>
      <c r="E312" s="31"/>
      <c r="F312" s="32"/>
      <c r="G312" s="33"/>
    </row>
    <row r="313" spans="1:7" ht="17.399999999999999" x14ac:dyDescent="0.3">
      <c r="A313" s="27"/>
      <c r="B313" s="35"/>
      <c r="C313" s="36" t="s">
        <v>17</v>
      </c>
      <c r="D313" s="153"/>
      <c r="E313" s="37"/>
      <c r="F313" s="149">
        <f>SUM(F292:F311)</f>
        <v>3052.3</v>
      </c>
      <c r="G313" s="39"/>
    </row>
    <row r="314" spans="1:7" ht="17.399999999999999" x14ac:dyDescent="0.3">
      <c r="A314" s="40"/>
      <c r="B314" s="41"/>
      <c r="C314" s="42" t="s">
        <v>18</v>
      </c>
      <c r="D314" s="42"/>
      <c r="E314" s="43"/>
      <c r="F314" s="150">
        <f>F313*0.16</f>
        <v>488.36800000000005</v>
      </c>
      <c r="G314" s="45"/>
    </row>
    <row r="315" spans="1:7" ht="17.399999999999999" x14ac:dyDescent="0.3">
      <c r="A315" s="40"/>
      <c r="B315" s="41"/>
      <c r="C315" s="46" t="s">
        <v>19</v>
      </c>
      <c r="D315" s="46"/>
      <c r="E315" s="47"/>
      <c r="F315" s="151">
        <f>F313+F314</f>
        <v>3540.6680000000001</v>
      </c>
      <c r="G315" s="49"/>
    </row>
    <row r="316" spans="1:7" ht="15.6" x14ac:dyDescent="0.3">
      <c r="A316" s="50" t="s">
        <v>20</v>
      </c>
      <c r="B316" s="51"/>
      <c r="C316" s="51" t="s">
        <v>21</v>
      </c>
      <c r="D316" s="51"/>
      <c r="E316" s="51" t="s">
        <v>22</v>
      </c>
      <c r="F316" s="51"/>
      <c r="G316" s="52"/>
    </row>
    <row r="317" spans="1:7" ht="15.6" x14ac:dyDescent="0.3">
      <c r="A317" s="63" t="s">
        <v>25</v>
      </c>
      <c r="B317" s="53"/>
      <c r="C317" s="53" t="s">
        <v>23</v>
      </c>
      <c r="D317" s="53"/>
      <c r="E317" s="53" t="s">
        <v>24</v>
      </c>
      <c r="F317" s="53"/>
      <c r="G317" s="54"/>
    </row>
    <row r="318" spans="1:7" x14ac:dyDescent="0.3">
      <c r="B318" s="55"/>
      <c r="C318" s="55"/>
      <c r="E318" s="55"/>
      <c r="F318" s="55"/>
      <c r="G318" s="55"/>
    </row>
    <row r="320" spans="1:7" ht="21" x14ac:dyDescent="0.4">
      <c r="A320" s="1"/>
      <c r="B320" s="382" t="s">
        <v>0</v>
      </c>
      <c r="C320" s="383"/>
      <c r="D320" s="388" t="s">
        <v>1</v>
      </c>
      <c r="E320" s="389"/>
      <c r="F320" s="389"/>
      <c r="G320" s="390"/>
    </row>
    <row r="321" spans="1:7" ht="21" x14ac:dyDescent="0.4">
      <c r="A321" s="2"/>
      <c r="B321" s="384"/>
      <c r="C321" s="385"/>
      <c r="D321" s="3" t="s">
        <v>2</v>
      </c>
      <c r="E321" s="155"/>
      <c r="F321" s="154" t="s">
        <v>455</v>
      </c>
      <c r="G321" s="4"/>
    </row>
    <row r="322" spans="1:7" ht="21" x14ac:dyDescent="0.4">
      <c r="A322" s="2"/>
      <c r="B322" s="384"/>
      <c r="C322" s="385"/>
      <c r="D322" s="3" t="s">
        <v>419</v>
      </c>
      <c r="E322" s="154"/>
      <c r="F322" s="195" t="s">
        <v>444</v>
      </c>
      <c r="G322" s="4"/>
    </row>
    <row r="323" spans="1:7" ht="21" x14ac:dyDescent="0.4">
      <c r="A323" s="5"/>
      <c r="B323" s="386"/>
      <c r="C323" s="387"/>
      <c r="D323" s="156" t="s">
        <v>5</v>
      </c>
      <c r="E323" s="157"/>
      <c r="F323" s="370" t="s">
        <v>462</v>
      </c>
      <c r="G323" s="409"/>
    </row>
    <row r="324" spans="1:7" ht="20.399999999999999" x14ac:dyDescent="0.35">
      <c r="A324" s="8" t="s">
        <v>6</v>
      </c>
      <c r="B324" s="376" t="s">
        <v>36</v>
      </c>
      <c r="C324" s="377"/>
      <c r="D324" s="377"/>
      <c r="E324" s="377"/>
      <c r="F324" s="377"/>
      <c r="G324" s="11"/>
    </row>
    <row r="325" spans="1:7" ht="20.399999999999999" x14ac:dyDescent="0.35">
      <c r="A325" s="8" t="s">
        <v>7</v>
      </c>
      <c r="B325" s="158"/>
      <c r="C325" s="159"/>
      <c r="D325" s="159"/>
      <c r="E325" s="159"/>
      <c r="F325" s="159"/>
      <c r="G325" s="160"/>
    </row>
    <row r="326" spans="1:7" ht="20.399999999999999" x14ac:dyDescent="0.35">
      <c r="A326" s="8" t="s">
        <v>8</v>
      </c>
      <c r="B326" s="12" t="s">
        <v>29</v>
      </c>
      <c r="C326" s="13"/>
      <c r="D326" s="13"/>
      <c r="E326" s="13"/>
      <c r="F326" s="13"/>
      <c r="G326" s="14"/>
    </row>
    <row r="327" spans="1:7" ht="20.399999999999999" x14ac:dyDescent="0.35">
      <c r="A327" s="8" t="s">
        <v>9</v>
      </c>
      <c r="B327" s="12" t="s">
        <v>432</v>
      </c>
      <c r="C327" s="13"/>
      <c r="D327" s="13"/>
      <c r="E327" s="161"/>
      <c r="F327" s="161"/>
      <c r="G327" s="162"/>
    </row>
    <row r="328" spans="1:7" x14ac:dyDescent="0.3">
      <c r="A328" s="163" t="s">
        <v>10</v>
      </c>
      <c r="B328" s="163" t="s">
        <v>11</v>
      </c>
      <c r="C328" s="163" t="s">
        <v>12</v>
      </c>
      <c r="D328" s="163" t="s">
        <v>422</v>
      </c>
      <c r="E328" s="163" t="s">
        <v>14</v>
      </c>
      <c r="F328" s="163" t="s">
        <v>15</v>
      </c>
      <c r="G328" s="163" t="s">
        <v>16</v>
      </c>
    </row>
    <row r="329" spans="1:7" ht="15.6" x14ac:dyDescent="0.3">
      <c r="A329" s="147">
        <v>30</v>
      </c>
      <c r="B329" s="147" t="s">
        <v>30</v>
      </c>
      <c r="C329" s="164" t="s">
        <v>456</v>
      </c>
      <c r="D329" s="60"/>
      <c r="E329" s="165">
        <v>23.6</v>
      </c>
      <c r="F329" s="165">
        <f t="shared" ref="F329:F342" si="9">A329*E329</f>
        <v>708</v>
      </c>
      <c r="G329" s="114"/>
    </row>
    <row r="330" spans="1:7" ht="15.6" x14ac:dyDescent="0.3">
      <c r="A330" s="20">
        <v>2</v>
      </c>
      <c r="B330" s="20" t="s">
        <v>277</v>
      </c>
      <c r="C330" s="166" t="s">
        <v>430</v>
      </c>
      <c r="D330" s="61"/>
      <c r="E330" s="167">
        <v>360.3</v>
      </c>
      <c r="F330" s="167">
        <f t="shared" si="9"/>
        <v>720.6</v>
      </c>
      <c r="G330" s="26"/>
    </row>
    <row r="331" spans="1:7" ht="15.6" x14ac:dyDescent="0.3">
      <c r="A331" s="20">
        <v>2</v>
      </c>
      <c r="B331" s="20" t="s">
        <v>277</v>
      </c>
      <c r="C331" s="166" t="s">
        <v>431</v>
      </c>
      <c r="D331" s="61"/>
      <c r="E331" s="168">
        <v>480.8</v>
      </c>
      <c r="F331" s="167">
        <f t="shared" si="9"/>
        <v>961.6</v>
      </c>
      <c r="G331" s="26"/>
    </row>
    <row r="332" spans="1:7" x14ac:dyDescent="0.3">
      <c r="A332" s="20">
        <v>20</v>
      </c>
      <c r="B332" s="20" t="s">
        <v>30</v>
      </c>
      <c r="C332" s="166" t="s">
        <v>237</v>
      </c>
      <c r="D332" s="20"/>
      <c r="E332" s="167">
        <v>23</v>
      </c>
      <c r="F332" s="167">
        <f t="shared" si="9"/>
        <v>460</v>
      </c>
      <c r="G332" s="26"/>
    </row>
    <row r="333" spans="1:7" x14ac:dyDescent="0.3">
      <c r="A333" s="202">
        <v>280</v>
      </c>
      <c r="B333" s="202" t="s">
        <v>30</v>
      </c>
      <c r="C333" s="166" t="s">
        <v>466</v>
      </c>
      <c r="D333" s="26"/>
      <c r="E333" s="203">
        <v>4</v>
      </c>
      <c r="F333" s="167">
        <f t="shared" si="9"/>
        <v>1120</v>
      </c>
      <c r="G333" s="26"/>
    </row>
    <row r="334" spans="1:7" ht="15.6" x14ac:dyDescent="0.3">
      <c r="A334" s="26"/>
      <c r="B334" s="26"/>
      <c r="C334" s="26"/>
      <c r="D334" s="170"/>
      <c r="E334" s="169"/>
      <c r="F334" s="167">
        <f t="shared" si="9"/>
        <v>0</v>
      </c>
      <c r="G334" s="26"/>
    </row>
    <row r="335" spans="1:7" x14ac:dyDescent="0.3">
      <c r="A335" s="26"/>
      <c r="B335" s="26"/>
      <c r="C335" s="26"/>
      <c r="D335" s="26"/>
      <c r="E335" s="169"/>
      <c r="F335" s="167">
        <f t="shared" si="9"/>
        <v>0</v>
      </c>
      <c r="G335" s="26"/>
    </row>
    <row r="336" spans="1:7" x14ac:dyDescent="0.3">
      <c r="A336" s="26"/>
      <c r="B336" s="26"/>
      <c r="C336" s="26"/>
      <c r="D336" s="26"/>
      <c r="E336" s="169"/>
      <c r="F336" s="167">
        <f t="shared" si="9"/>
        <v>0</v>
      </c>
      <c r="G336" s="26"/>
    </row>
    <row r="337" spans="1:7" ht="15.6" x14ac:dyDescent="0.3">
      <c r="A337" s="171"/>
      <c r="B337" s="26"/>
      <c r="C337" s="26"/>
      <c r="D337" s="26"/>
      <c r="E337" s="169"/>
      <c r="F337" s="167">
        <f t="shared" si="9"/>
        <v>0</v>
      </c>
      <c r="G337" s="26"/>
    </row>
    <row r="338" spans="1:7" ht="15.6" x14ac:dyDescent="0.3">
      <c r="A338" s="171"/>
      <c r="B338" s="26"/>
      <c r="C338" s="26"/>
      <c r="D338" s="26"/>
      <c r="E338" s="169"/>
      <c r="F338" s="167">
        <f t="shared" si="9"/>
        <v>0</v>
      </c>
      <c r="G338" s="26"/>
    </row>
    <row r="339" spans="1:7" ht="15.6" x14ac:dyDescent="0.3">
      <c r="A339" s="171"/>
      <c r="B339" s="26"/>
      <c r="C339" s="26"/>
      <c r="D339" s="26"/>
      <c r="E339" s="169"/>
      <c r="F339" s="167">
        <f t="shared" si="9"/>
        <v>0</v>
      </c>
      <c r="G339" s="26"/>
    </row>
    <row r="340" spans="1:7" ht="15.6" x14ac:dyDescent="0.3">
      <c r="A340" s="171"/>
      <c r="B340" s="26"/>
      <c r="C340" s="26"/>
      <c r="D340" s="26"/>
      <c r="E340" s="169"/>
      <c r="F340" s="167">
        <f t="shared" si="9"/>
        <v>0</v>
      </c>
      <c r="G340" s="26"/>
    </row>
    <row r="341" spans="1:7" ht="15.6" x14ac:dyDescent="0.3">
      <c r="A341" s="171"/>
      <c r="B341" s="26"/>
      <c r="C341" s="26"/>
      <c r="D341" s="26"/>
      <c r="E341" s="169"/>
      <c r="F341" s="167">
        <f t="shared" si="9"/>
        <v>0</v>
      </c>
      <c r="G341" s="26"/>
    </row>
    <row r="342" spans="1:7" x14ac:dyDescent="0.3">
      <c r="A342" s="33"/>
      <c r="B342" s="33"/>
      <c r="C342" s="33"/>
      <c r="D342" s="33"/>
      <c r="E342" s="172"/>
      <c r="F342" s="173">
        <f t="shared" si="9"/>
        <v>0</v>
      </c>
      <c r="G342" s="33"/>
    </row>
    <row r="343" spans="1:7" x14ac:dyDescent="0.3">
      <c r="A343" s="174"/>
      <c r="B343" s="175"/>
      <c r="C343" s="174" t="s">
        <v>17</v>
      </c>
      <c r="D343" s="175"/>
      <c r="E343" s="176"/>
      <c r="F343" s="177">
        <f>SUM(F329:F341)</f>
        <v>3970.2</v>
      </c>
      <c r="G343" s="178"/>
    </row>
    <row r="344" spans="1:7" x14ac:dyDescent="0.3">
      <c r="A344" s="179"/>
      <c r="B344" s="55"/>
      <c r="C344" s="179" t="s">
        <v>18</v>
      </c>
      <c r="D344" s="55"/>
      <c r="E344" s="180"/>
      <c r="F344" s="181">
        <f>F343*0.16</f>
        <v>635.23199999999997</v>
      </c>
      <c r="G344" s="182"/>
    </row>
    <row r="345" spans="1:7" x14ac:dyDescent="0.3">
      <c r="A345" s="179"/>
      <c r="B345" s="55"/>
      <c r="C345" s="183" t="s">
        <v>19</v>
      </c>
      <c r="D345" s="184"/>
      <c r="E345" s="185"/>
      <c r="F345" s="186">
        <f>F343+F344</f>
        <v>4605.4319999999998</v>
      </c>
      <c r="G345" s="187"/>
    </row>
    <row r="346" spans="1:7" x14ac:dyDescent="0.3">
      <c r="A346" s="179"/>
      <c r="B346" s="55"/>
      <c r="C346" s="55"/>
      <c r="D346" s="55"/>
      <c r="E346" s="188"/>
      <c r="F346" s="188"/>
      <c r="G346" s="182"/>
    </row>
    <row r="347" spans="1:7" x14ac:dyDescent="0.3">
      <c r="A347" s="179"/>
      <c r="B347" s="55"/>
      <c r="C347" s="55"/>
      <c r="D347" s="55"/>
      <c r="E347" s="55"/>
      <c r="F347" s="55"/>
      <c r="G347" s="182"/>
    </row>
    <row r="348" spans="1:7" x14ac:dyDescent="0.3">
      <c r="A348" s="189" t="s">
        <v>20</v>
      </c>
      <c r="B348" s="190"/>
      <c r="C348" s="190" t="s">
        <v>21</v>
      </c>
      <c r="D348" s="190"/>
      <c r="E348" s="190" t="s">
        <v>22</v>
      </c>
      <c r="F348" s="190"/>
      <c r="G348" s="191"/>
    </row>
    <row r="349" spans="1:7" x14ac:dyDescent="0.3">
      <c r="A349" s="192" t="s">
        <v>25</v>
      </c>
      <c r="B349" s="193"/>
      <c r="C349" s="193" t="s">
        <v>23</v>
      </c>
      <c r="D349" s="193"/>
      <c r="E349" s="193" t="s">
        <v>24</v>
      </c>
      <c r="F349" s="193"/>
      <c r="G349" s="194"/>
    </row>
    <row r="352" spans="1:7" ht="24.6" x14ac:dyDescent="0.4">
      <c r="A352" s="1"/>
      <c r="B352" s="355" t="s">
        <v>0</v>
      </c>
      <c r="C352" s="357"/>
      <c r="D352" s="364" t="s">
        <v>1</v>
      </c>
      <c r="E352" s="365"/>
      <c r="F352" s="365"/>
      <c r="G352" s="366"/>
    </row>
    <row r="353" spans="1:7" ht="21" x14ac:dyDescent="0.4">
      <c r="A353" s="2"/>
      <c r="B353" s="358"/>
      <c r="C353" s="360"/>
      <c r="D353" s="3" t="s">
        <v>2</v>
      </c>
      <c r="E353" s="368" t="s">
        <v>465</v>
      </c>
      <c r="F353" s="368"/>
      <c r="G353" s="4"/>
    </row>
    <row r="354" spans="1:7" ht="21" x14ac:dyDescent="0.4">
      <c r="A354" s="2"/>
      <c r="B354" s="358"/>
      <c r="C354" s="360"/>
      <c r="D354" s="3" t="s">
        <v>4</v>
      </c>
      <c r="E354" s="369" t="s">
        <v>444</v>
      </c>
      <c r="F354" s="368"/>
      <c r="G354" s="4"/>
    </row>
    <row r="355" spans="1:7" ht="30" x14ac:dyDescent="0.4">
      <c r="A355" s="5"/>
      <c r="B355" s="361"/>
      <c r="C355" s="363"/>
      <c r="D355" s="6" t="s">
        <v>5</v>
      </c>
      <c r="E355" s="370" t="s">
        <v>463</v>
      </c>
      <c r="F355" s="370"/>
      <c r="G355" s="7"/>
    </row>
    <row r="356" spans="1:7" ht="20.399999999999999" x14ac:dyDescent="0.35">
      <c r="A356" s="8" t="s">
        <v>6</v>
      </c>
      <c r="B356" s="9" t="s">
        <v>27</v>
      </c>
      <c r="C356" s="10"/>
      <c r="D356" s="10"/>
      <c r="E356" s="10"/>
      <c r="F356" s="10"/>
      <c r="G356" s="11"/>
    </row>
    <row r="357" spans="1:7" ht="20.399999999999999" x14ac:dyDescent="0.35">
      <c r="A357" s="8" t="s">
        <v>7</v>
      </c>
      <c r="B357" s="12" t="s">
        <v>335</v>
      </c>
      <c r="C357" s="13"/>
      <c r="D357" s="13"/>
      <c r="E357" s="13"/>
      <c r="F357" s="13"/>
      <c r="G357" s="14"/>
    </row>
    <row r="358" spans="1:7" ht="20.399999999999999" x14ac:dyDescent="0.35">
      <c r="A358" s="8" t="s">
        <v>8</v>
      </c>
      <c r="B358" s="12" t="s">
        <v>29</v>
      </c>
      <c r="C358" s="13"/>
      <c r="D358" s="13"/>
      <c r="E358" s="13"/>
      <c r="F358" s="13"/>
      <c r="G358" s="14"/>
    </row>
    <row r="359" spans="1:7" ht="20.399999999999999" x14ac:dyDescent="0.35">
      <c r="A359" s="8" t="s">
        <v>9</v>
      </c>
      <c r="B359" s="12" t="s">
        <v>434</v>
      </c>
      <c r="C359" s="13"/>
      <c r="D359" s="13"/>
      <c r="E359" s="13"/>
      <c r="F359" s="13"/>
      <c r="G359" s="14"/>
    </row>
    <row r="360" spans="1:7" ht="15" x14ac:dyDescent="0.3">
      <c r="A360" s="57" t="s">
        <v>10</v>
      </c>
      <c r="B360" s="57" t="s">
        <v>11</v>
      </c>
      <c r="C360" s="57" t="s">
        <v>12</v>
      </c>
      <c r="D360" s="57" t="s">
        <v>13</v>
      </c>
      <c r="E360" s="57" t="s">
        <v>14</v>
      </c>
      <c r="F360" s="57" t="s">
        <v>15</v>
      </c>
      <c r="G360" s="57" t="s">
        <v>16</v>
      </c>
    </row>
    <row r="361" spans="1:7" ht="15.6" x14ac:dyDescent="0.3">
      <c r="A361" s="15">
        <v>5</v>
      </c>
      <c r="B361" s="16" t="s">
        <v>30</v>
      </c>
      <c r="C361" s="16" t="s">
        <v>48</v>
      </c>
      <c r="D361" s="123" t="s">
        <v>40</v>
      </c>
      <c r="E361" s="78">
        <v>10.94</v>
      </c>
      <c r="F361" s="78">
        <f t="shared" ref="F361:F405" si="10">A361*E361</f>
        <v>54.699999999999996</v>
      </c>
      <c r="G361" s="20"/>
    </row>
    <row r="362" spans="1:7" ht="15.6" x14ac:dyDescent="0.3">
      <c r="A362" s="21">
        <v>8</v>
      </c>
      <c r="B362" s="22" t="s">
        <v>30</v>
      </c>
      <c r="C362" s="22" t="s">
        <v>49</v>
      </c>
      <c r="D362" s="58" t="s">
        <v>40</v>
      </c>
      <c r="E362" s="80">
        <v>13.36</v>
      </c>
      <c r="F362" s="80">
        <f t="shared" si="10"/>
        <v>106.88</v>
      </c>
      <c r="G362" s="20"/>
    </row>
    <row r="363" spans="1:7" ht="15.6" x14ac:dyDescent="0.3">
      <c r="A363" s="21">
        <v>12</v>
      </c>
      <c r="B363" s="59" t="s">
        <v>30</v>
      </c>
      <c r="C363" s="59" t="s">
        <v>46</v>
      </c>
      <c r="D363" s="58" t="s">
        <v>40</v>
      </c>
      <c r="E363" s="80">
        <v>3.43</v>
      </c>
      <c r="F363" s="80">
        <f t="shared" si="10"/>
        <v>41.160000000000004</v>
      </c>
      <c r="G363" s="20"/>
    </row>
    <row r="364" spans="1:7" ht="15.6" x14ac:dyDescent="0.3">
      <c r="A364" s="21">
        <v>25</v>
      </c>
      <c r="B364" s="59" t="s">
        <v>30</v>
      </c>
      <c r="C364" s="59" t="s">
        <v>47</v>
      </c>
      <c r="D364" s="58" t="s">
        <v>40</v>
      </c>
      <c r="E364" s="80">
        <v>3.42</v>
      </c>
      <c r="F364" s="80">
        <f t="shared" si="10"/>
        <v>85.5</v>
      </c>
      <c r="G364" s="26"/>
    </row>
    <row r="365" spans="1:7" ht="31.2" x14ac:dyDescent="0.3">
      <c r="A365" s="27">
        <v>6</v>
      </c>
      <c r="B365" s="22" t="s">
        <v>30</v>
      </c>
      <c r="C365" s="22" t="s">
        <v>231</v>
      </c>
      <c r="D365" s="58"/>
      <c r="E365" s="80">
        <v>145.99</v>
      </c>
      <c r="F365" s="80">
        <f t="shared" si="10"/>
        <v>875.94</v>
      </c>
      <c r="G365" s="26"/>
    </row>
    <row r="366" spans="1:7" ht="15.6" x14ac:dyDescent="0.3">
      <c r="A366" s="27">
        <v>5</v>
      </c>
      <c r="B366" s="22" t="s">
        <v>30</v>
      </c>
      <c r="C366" s="22" t="s">
        <v>457</v>
      </c>
      <c r="D366" s="58" t="s">
        <v>40</v>
      </c>
      <c r="E366" s="80">
        <v>16.329999999999998</v>
      </c>
      <c r="F366" s="80">
        <f t="shared" si="10"/>
        <v>81.649999999999991</v>
      </c>
      <c r="G366" s="26"/>
    </row>
    <row r="367" spans="1:7" ht="15.6" x14ac:dyDescent="0.3">
      <c r="A367" s="27">
        <v>6</v>
      </c>
      <c r="B367" s="22" t="s">
        <v>30</v>
      </c>
      <c r="C367" s="22" t="s">
        <v>55</v>
      </c>
      <c r="D367" s="58" t="s">
        <v>40</v>
      </c>
      <c r="E367" s="80">
        <v>15.91</v>
      </c>
      <c r="F367" s="80">
        <f t="shared" si="10"/>
        <v>95.460000000000008</v>
      </c>
      <c r="G367" s="26"/>
    </row>
    <row r="368" spans="1:7" ht="15.6" x14ac:dyDescent="0.3">
      <c r="A368" s="27">
        <v>7</v>
      </c>
      <c r="B368" s="59" t="s">
        <v>30</v>
      </c>
      <c r="C368" s="59" t="s">
        <v>50</v>
      </c>
      <c r="D368" s="58" t="s">
        <v>40</v>
      </c>
      <c r="E368" s="80">
        <v>7.25</v>
      </c>
      <c r="F368" s="80">
        <f t="shared" si="10"/>
        <v>50.75</v>
      </c>
      <c r="G368" s="26"/>
    </row>
    <row r="369" spans="1:7" ht="15.6" x14ac:dyDescent="0.3">
      <c r="A369" s="27">
        <v>9</v>
      </c>
      <c r="B369" s="59" t="s">
        <v>30</v>
      </c>
      <c r="C369" s="59" t="s">
        <v>176</v>
      </c>
      <c r="D369" s="58" t="s">
        <v>40</v>
      </c>
      <c r="E369" s="80">
        <v>1.78</v>
      </c>
      <c r="F369" s="80">
        <f t="shared" si="10"/>
        <v>16.02</v>
      </c>
      <c r="G369" s="26"/>
    </row>
    <row r="370" spans="1:7" ht="15.6" x14ac:dyDescent="0.3">
      <c r="A370" s="27">
        <v>10</v>
      </c>
      <c r="B370" s="22" t="s">
        <v>30</v>
      </c>
      <c r="C370" s="22" t="s">
        <v>247</v>
      </c>
      <c r="D370" s="58" t="s">
        <v>40</v>
      </c>
      <c r="E370" s="80">
        <v>2.12</v>
      </c>
      <c r="F370" s="80">
        <f t="shared" si="10"/>
        <v>21.200000000000003</v>
      </c>
      <c r="G370" s="26"/>
    </row>
    <row r="371" spans="1:7" ht="15.6" x14ac:dyDescent="0.3">
      <c r="A371" s="27">
        <v>6</v>
      </c>
      <c r="B371" s="22" t="s">
        <v>39</v>
      </c>
      <c r="C371" s="22" t="s">
        <v>43</v>
      </c>
      <c r="D371" s="58" t="s">
        <v>40</v>
      </c>
      <c r="E371" s="80">
        <v>167.57</v>
      </c>
      <c r="F371" s="80">
        <f t="shared" si="10"/>
        <v>1005.42</v>
      </c>
      <c r="G371" s="26"/>
    </row>
    <row r="372" spans="1:7" ht="15.6" x14ac:dyDescent="0.3">
      <c r="A372" s="27">
        <v>7</v>
      </c>
      <c r="B372" s="22" t="s">
        <v>39</v>
      </c>
      <c r="C372" s="22" t="s">
        <v>41</v>
      </c>
      <c r="D372" s="58" t="s">
        <v>40</v>
      </c>
      <c r="E372" s="80">
        <v>63.55</v>
      </c>
      <c r="F372" s="80">
        <f t="shared" si="10"/>
        <v>444.84999999999997</v>
      </c>
      <c r="G372" s="26"/>
    </row>
    <row r="373" spans="1:7" ht="15.6" x14ac:dyDescent="0.3">
      <c r="A373" s="27">
        <v>4</v>
      </c>
      <c r="B373" s="22" t="s">
        <v>39</v>
      </c>
      <c r="C373" s="22" t="s">
        <v>59</v>
      </c>
      <c r="D373" s="58" t="s">
        <v>40</v>
      </c>
      <c r="E373" s="80">
        <v>58.21</v>
      </c>
      <c r="F373" s="80">
        <f t="shared" si="10"/>
        <v>232.84</v>
      </c>
      <c r="G373" s="26"/>
    </row>
    <row r="374" spans="1:7" ht="15.6" x14ac:dyDescent="0.3">
      <c r="A374" s="27">
        <v>10</v>
      </c>
      <c r="B374" s="22" t="s">
        <v>30</v>
      </c>
      <c r="C374" s="22" t="s">
        <v>436</v>
      </c>
      <c r="D374" s="58" t="s">
        <v>40</v>
      </c>
      <c r="E374" s="80">
        <v>6.98</v>
      </c>
      <c r="F374" s="80">
        <f t="shared" si="10"/>
        <v>69.800000000000011</v>
      </c>
      <c r="G374" s="26"/>
    </row>
    <row r="375" spans="1:7" ht="15.6" x14ac:dyDescent="0.3">
      <c r="A375" s="27">
        <v>10</v>
      </c>
      <c r="B375" s="22" t="s">
        <v>30</v>
      </c>
      <c r="C375" s="22" t="s">
        <v>437</v>
      </c>
      <c r="D375" s="58" t="s">
        <v>40</v>
      </c>
      <c r="E375" s="80">
        <v>12.6</v>
      </c>
      <c r="F375" s="80">
        <f t="shared" si="10"/>
        <v>126</v>
      </c>
      <c r="G375" s="26"/>
    </row>
    <row r="376" spans="1:7" ht="15.6" x14ac:dyDescent="0.3">
      <c r="A376" s="27">
        <v>5</v>
      </c>
      <c r="B376" s="22" t="s">
        <v>30</v>
      </c>
      <c r="C376" s="22" t="s">
        <v>438</v>
      </c>
      <c r="D376" s="58" t="s">
        <v>40</v>
      </c>
      <c r="E376" s="80">
        <v>5.69</v>
      </c>
      <c r="F376" s="80">
        <f t="shared" si="10"/>
        <v>28.450000000000003</v>
      </c>
      <c r="G376" s="26"/>
    </row>
    <row r="377" spans="1:7" ht="15.6" x14ac:dyDescent="0.3">
      <c r="A377" s="27">
        <v>5</v>
      </c>
      <c r="B377" s="22" t="s">
        <v>30</v>
      </c>
      <c r="C377" s="22" t="s">
        <v>439</v>
      </c>
      <c r="D377" s="58" t="s">
        <v>40</v>
      </c>
      <c r="E377" s="80">
        <v>3.37</v>
      </c>
      <c r="F377" s="80">
        <f t="shared" si="10"/>
        <v>16.850000000000001</v>
      </c>
      <c r="G377" s="26"/>
    </row>
    <row r="378" spans="1:7" ht="15.6" x14ac:dyDescent="0.3">
      <c r="A378" s="27">
        <v>25</v>
      </c>
      <c r="B378" s="22" t="s">
        <v>30</v>
      </c>
      <c r="C378" s="22" t="s">
        <v>458</v>
      </c>
      <c r="D378" s="58" t="s">
        <v>82</v>
      </c>
      <c r="E378" s="80">
        <v>3.14</v>
      </c>
      <c r="F378" s="80">
        <f t="shared" si="10"/>
        <v>78.5</v>
      </c>
      <c r="G378" s="26"/>
    </row>
    <row r="379" spans="1:7" ht="15.6" x14ac:dyDescent="0.3">
      <c r="A379" s="27">
        <v>20</v>
      </c>
      <c r="B379" s="22" t="s">
        <v>30</v>
      </c>
      <c r="C379" s="22" t="s">
        <v>106</v>
      </c>
      <c r="D379" s="58" t="s">
        <v>82</v>
      </c>
      <c r="E379" s="80">
        <v>2.91</v>
      </c>
      <c r="F379" s="80">
        <f t="shared" si="10"/>
        <v>58.2</v>
      </c>
      <c r="G379" s="26"/>
    </row>
    <row r="380" spans="1:7" ht="15.6" x14ac:dyDescent="0.3">
      <c r="A380" s="27">
        <v>6</v>
      </c>
      <c r="B380" s="22" t="s">
        <v>30</v>
      </c>
      <c r="C380" s="22" t="s">
        <v>78</v>
      </c>
      <c r="D380" s="58" t="s">
        <v>82</v>
      </c>
      <c r="E380" s="80">
        <v>8.33</v>
      </c>
      <c r="F380" s="80">
        <f t="shared" si="10"/>
        <v>49.980000000000004</v>
      </c>
      <c r="G380" s="26"/>
    </row>
    <row r="381" spans="1:7" ht="15.6" x14ac:dyDescent="0.3">
      <c r="A381" s="27">
        <v>8</v>
      </c>
      <c r="B381" s="22" t="s">
        <v>30</v>
      </c>
      <c r="C381" s="22" t="s">
        <v>459</v>
      </c>
      <c r="D381" s="58" t="s">
        <v>82</v>
      </c>
      <c r="E381" s="80">
        <v>3.74</v>
      </c>
      <c r="F381" s="80">
        <f t="shared" si="10"/>
        <v>29.92</v>
      </c>
      <c r="G381" s="26"/>
    </row>
    <row r="382" spans="1:7" ht="15.6" x14ac:dyDescent="0.3">
      <c r="A382" s="27">
        <v>20</v>
      </c>
      <c r="B382" s="22" t="s">
        <v>39</v>
      </c>
      <c r="C382" s="22" t="s">
        <v>64</v>
      </c>
      <c r="D382" s="58" t="s">
        <v>82</v>
      </c>
      <c r="E382" s="80">
        <f>11.48*4</f>
        <v>45.92</v>
      </c>
      <c r="F382" s="80">
        <f t="shared" si="10"/>
        <v>918.40000000000009</v>
      </c>
      <c r="G382" s="26"/>
    </row>
    <row r="383" spans="1:7" ht="15.6" x14ac:dyDescent="0.3">
      <c r="A383" s="27">
        <v>6</v>
      </c>
      <c r="B383" s="22" t="s">
        <v>39</v>
      </c>
      <c r="C383" s="22" t="s">
        <v>65</v>
      </c>
      <c r="D383" s="58" t="s">
        <v>82</v>
      </c>
      <c r="E383" s="80">
        <f>18.39*4</f>
        <v>73.56</v>
      </c>
      <c r="F383" s="80">
        <f t="shared" si="10"/>
        <v>441.36</v>
      </c>
      <c r="G383" s="26"/>
    </row>
    <row r="384" spans="1:7" ht="15.6" x14ac:dyDescent="0.3">
      <c r="A384" s="27">
        <v>8</v>
      </c>
      <c r="B384" s="22" t="s">
        <v>39</v>
      </c>
      <c r="C384" s="22" t="s">
        <v>63</v>
      </c>
      <c r="D384" s="58" t="s">
        <v>82</v>
      </c>
      <c r="E384" s="80">
        <f>29.17*4</f>
        <v>116.68</v>
      </c>
      <c r="F384" s="80">
        <f t="shared" si="10"/>
        <v>933.44</v>
      </c>
      <c r="G384" s="26"/>
    </row>
    <row r="385" spans="1:7" ht="15.6" x14ac:dyDescent="0.3">
      <c r="A385" s="27">
        <v>65</v>
      </c>
      <c r="B385" s="22" t="s">
        <v>30</v>
      </c>
      <c r="C385" s="22" t="s">
        <v>67</v>
      </c>
      <c r="D385" s="58" t="s">
        <v>82</v>
      </c>
      <c r="E385" s="80">
        <v>2.11</v>
      </c>
      <c r="F385" s="80">
        <f t="shared" si="10"/>
        <v>137.15</v>
      </c>
      <c r="G385" s="26"/>
    </row>
    <row r="386" spans="1:7" ht="15.6" x14ac:dyDescent="0.3">
      <c r="A386" s="27">
        <v>16</v>
      </c>
      <c r="B386" s="22" t="s">
        <v>30</v>
      </c>
      <c r="C386" s="22" t="s">
        <v>460</v>
      </c>
      <c r="D386" s="58" t="s">
        <v>82</v>
      </c>
      <c r="E386" s="80">
        <v>2.14</v>
      </c>
      <c r="F386" s="80">
        <f t="shared" si="10"/>
        <v>34.24</v>
      </c>
      <c r="G386" s="26"/>
    </row>
    <row r="387" spans="1:7" ht="15.6" x14ac:dyDescent="0.3">
      <c r="A387" s="27">
        <v>26</v>
      </c>
      <c r="B387" s="22" t="s">
        <v>30</v>
      </c>
      <c r="C387" s="22" t="s">
        <v>203</v>
      </c>
      <c r="D387" s="58" t="s">
        <v>82</v>
      </c>
      <c r="E387" s="80">
        <v>1.94</v>
      </c>
      <c r="F387" s="80">
        <f t="shared" si="10"/>
        <v>50.44</v>
      </c>
      <c r="G387" s="26"/>
    </row>
    <row r="388" spans="1:7" ht="15.6" x14ac:dyDescent="0.3">
      <c r="A388" s="27">
        <v>4</v>
      </c>
      <c r="B388" s="22" t="s">
        <v>30</v>
      </c>
      <c r="C388" s="22" t="s">
        <v>333</v>
      </c>
      <c r="D388" s="58" t="s">
        <v>82</v>
      </c>
      <c r="E388" s="80">
        <v>5.86</v>
      </c>
      <c r="F388" s="80">
        <f t="shared" si="10"/>
        <v>23.44</v>
      </c>
      <c r="G388" s="26"/>
    </row>
    <row r="389" spans="1:7" ht="15.6" x14ac:dyDescent="0.3">
      <c r="A389" s="27">
        <v>10</v>
      </c>
      <c r="B389" s="22" t="s">
        <v>30</v>
      </c>
      <c r="C389" s="22" t="s">
        <v>204</v>
      </c>
      <c r="D389" s="58" t="s">
        <v>82</v>
      </c>
      <c r="E389" s="80">
        <v>2.87</v>
      </c>
      <c r="F389" s="80">
        <f t="shared" si="10"/>
        <v>28.700000000000003</v>
      </c>
      <c r="G389" s="26"/>
    </row>
    <row r="390" spans="1:7" ht="15.6" x14ac:dyDescent="0.3">
      <c r="A390" s="27">
        <v>8</v>
      </c>
      <c r="B390" s="22" t="s">
        <v>30</v>
      </c>
      <c r="C390" s="22" t="s">
        <v>70</v>
      </c>
      <c r="D390" s="58" t="s">
        <v>82</v>
      </c>
      <c r="E390" s="80">
        <v>2.4900000000000002</v>
      </c>
      <c r="F390" s="80">
        <f t="shared" si="10"/>
        <v>19.920000000000002</v>
      </c>
      <c r="G390" s="26"/>
    </row>
    <row r="391" spans="1:7" ht="15.6" x14ac:dyDescent="0.3">
      <c r="A391" s="27">
        <v>2</v>
      </c>
      <c r="B391" s="22" t="s">
        <v>30</v>
      </c>
      <c r="C391" s="22" t="s">
        <v>249</v>
      </c>
      <c r="D391" s="58" t="s">
        <v>82</v>
      </c>
      <c r="E391" s="80">
        <v>6.04</v>
      </c>
      <c r="F391" s="80">
        <f t="shared" si="10"/>
        <v>12.08</v>
      </c>
      <c r="G391" s="26"/>
    </row>
    <row r="392" spans="1:7" ht="15.6" x14ac:dyDescent="0.3">
      <c r="A392" s="27">
        <v>5</v>
      </c>
      <c r="B392" s="22" t="s">
        <v>30</v>
      </c>
      <c r="C392" s="22" t="s">
        <v>307</v>
      </c>
      <c r="D392" s="58" t="s">
        <v>82</v>
      </c>
      <c r="E392" s="80">
        <v>16.48</v>
      </c>
      <c r="F392" s="80">
        <f t="shared" si="10"/>
        <v>82.4</v>
      </c>
      <c r="G392" s="26"/>
    </row>
    <row r="393" spans="1:7" ht="15.6" x14ac:dyDescent="0.3">
      <c r="A393" s="27">
        <v>2</v>
      </c>
      <c r="B393" s="22" t="s">
        <v>30</v>
      </c>
      <c r="C393" s="22" t="s">
        <v>461</v>
      </c>
      <c r="D393" s="58" t="s">
        <v>82</v>
      </c>
      <c r="E393" s="80">
        <v>4.0199999999999996</v>
      </c>
      <c r="F393" s="80">
        <f t="shared" si="10"/>
        <v>8.0399999999999991</v>
      </c>
      <c r="G393" s="26"/>
    </row>
    <row r="394" spans="1:7" ht="15.6" x14ac:dyDescent="0.3">
      <c r="A394" s="27">
        <v>2</v>
      </c>
      <c r="B394" s="22" t="s">
        <v>30</v>
      </c>
      <c r="C394" s="22" t="s">
        <v>70</v>
      </c>
      <c r="D394" s="58" t="s">
        <v>163</v>
      </c>
      <c r="E394" s="80">
        <v>7.86</v>
      </c>
      <c r="F394" s="80">
        <f t="shared" si="10"/>
        <v>15.72</v>
      </c>
      <c r="G394" s="26"/>
    </row>
    <row r="395" spans="1:7" ht="15.6" x14ac:dyDescent="0.3">
      <c r="A395" s="27">
        <v>2</v>
      </c>
      <c r="B395" s="22" t="s">
        <v>30</v>
      </c>
      <c r="C395" s="22" t="s">
        <v>66</v>
      </c>
      <c r="D395" s="58" t="s">
        <v>163</v>
      </c>
      <c r="E395" s="80">
        <v>10.8</v>
      </c>
      <c r="F395" s="80">
        <f t="shared" si="10"/>
        <v>21.6</v>
      </c>
      <c r="G395" s="26"/>
    </row>
    <row r="396" spans="1:7" ht="15.6" x14ac:dyDescent="0.3">
      <c r="A396" s="27">
        <v>2</v>
      </c>
      <c r="B396" s="22" t="s">
        <v>30</v>
      </c>
      <c r="C396" s="22" t="s">
        <v>464</v>
      </c>
      <c r="D396" s="58" t="s">
        <v>163</v>
      </c>
      <c r="E396" s="80">
        <v>7.39</v>
      </c>
      <c r="F396" s="80">
        <f t="shared" si="10"/>
        <v>14.78</v>
      </c>
      <c r="G396" s="26"/>
    </row>
    <row r="397" spans="1:7" ht="15.6" x14ac:dyDescent="0.3">
      <c r="A397" s="27">
        <v>2</v>
      </c>
      <c r="B397" s="22" t="s">
        <v>30</v>
      </c>
      <c r="C397" s="22" t="s">
        <v>255</v>
      </c>
      <c r="D397" s="58" t="s">
        <v>163</v>
      </c>
      <c r="E397" s="80">
        <v>7.58</v>
      </c>
      <c r="F397" s="80">
        <f t="shared" si="10"/>
        <v>15.16</v>
      </c>
      <c r="G397" s="26"/>
    </row>
    <row r="398" spans="1:7" ht="15.6" x14ac:dyDescent="0.3">
      <c r="A398" s="27">
        <v>2</v>
      </c>
      <c r="B398" s="22" t="s">
        <v>30</v>
      </c>
      <c r="C398" s="22" t="s">
        <v>203</v>
      </c>
      <c r="D398" s="58" t="s">
        <v>163</v>
      </c>
      <c r="E398" s="80">
        <v>5.7</v>
      </c>
      <c r="F398" s="80">
        <f t="shared" si="10"/>
        <v>11.4</v>
      </c>
      <c r="G398" s="26"/>
    </row>
    <row r="399" spans="1:7" ht="15.6" x14ac:dyDescent="0.3">
      <c r="A399" s="27">
        <v>5</v>
      </c>
      <c r="B399" s="22" t="s">
        <v>30</v>
      </c>
      <c r="C399" s="22" t="s">
        <v>109</v>
      </c>
      <c r="D399" s="58"/>
      <c r="E399" s="80">
        <v>55.18</v>
      </c>
      <c r="F399" s="80">
        <f t="shared" si="10"/>
        <v>275.89999999999998</v>
      </c>
      <c r="G399" s="26"/>
    </row>
    <row r="400" spans="1:7" ht="15.6" x14ac:dyDescent="0.3">
      <c r="A400" s="27"/>
      <c r="B400" s="22"/>
      <c r="C400" s="22"/>
      <c r="D400" s="58"/>
      <c r="E400" s="80"/>
      <c r="F400" s="80">
        <f t="shared" si="10"/>
        <v>0</v>
      </c>
      <c r="G400" s="26"/>
    </row>
    <row r="401" spans="1:10" ht="15.6" x14ac:dyDescent="0.3">
      <c r="A401" s="27"/>
      <c r="B401" s="22"/>
      <c r="C401" s="22"/>
      <c r="D401" s="23"/>
      <c r="E401" s="80"/>
      <c r="F401" s="80">
        <f t="shared" si="10"/>
        <v>0</v>
      </c>
      <c r="G401" s="26"/>
    </row>
    <row r="402" spans="1:10" ht="15.6" x14ac:dyDescent="0.3">
      <c r="A402" s="27"/>
      <c r="B402" s="22"/>
      <c r="C402" s="22"/>
      <c r="D402" s="23"/>
      <c r="E402" s="80"/>
      <c r="F402" s="80">
        <f t="shared" si="10"/>
        <v>0</v>
      </c>
      <c r="G402" s="26"/>
    </row>
    <row r="403" spans="1:10" ht="15.6" x14ac:dyDescent="0.3">
      <c r="A403" s="27"/>
      <c r="B403" s="22"/>
      <c r="C403" s="22"/>
      <c r="D403" s="23"/>
      <c r="E403" s="80"/>
      <c r="F403" s="80">
        <f t="shared" si="10"/>
        <v>0</v>
      </c>
      <c r="G403" s="26"/>
    </row>
    <row r="404" spans="1:10" ht="15.6" x14ac:dyDescent="0.3">
      <c r="A404" s="27"/>
      <c r="B404" s="22"/>
      <c r="C404" s="22"/>
      <c r="D404" s="23"/>
      <c r="E404" s="80"/>
      <c r="F404" s="80">
        <f t="shared" si="10"/>
        <v>0</v>
      </c>
      <c r="G404" s="26"/>
      <c r="J404">
        <f>288+225</f>
        <v>513</v>
      </c>
    </row>
    <row r="405" spans="1:10" ht="15.6" x14ac:dyDescent="0.3">
      <c r="A405" s="28"/>
      <c r="B405" s="29"/>
      <c r="C405" s="29"/>
      <c r="D405" s="30"/>
      <c r="E405" s="82"/>
      <c r="F405" s="80">
        <f t="shared" si="10"/>
        <v>0</v>
      </c>
      <c r="G405" s="33"/>
      <c r="J405">
        <v>150</v>
      </c>
    </row>
    <row r="406" spans="1:10" ht="17.399999999999999" x14ac:dyDescent="0.3">
      <c r="A406" s="34"/>
      <c r="B406" s="35"/>
      <c r="C406" s="36" t="s">
        <v>17</v>
      </c>
      <c r="D406" s="36"/>
      <c r="E406" s="85"/>
      <c r="F406" s="199">
        <f>SUM(F361:F404)</f>
        <v>6614.239999999998</v>
      </c>
      <c r="G406" s="39"/>
    </row>
    <row r="407" spans="1:10" ht="17.399999999999999" x14ac:dyDescent="0.3">
      <c r="A407" s="40"/>
      <c r="B407" s="41"/>
      <c r="C407" s="42" t="s">
        <v>18</v>
      </c>
      <c r="D407" s="42"/>
      <c r="E407" s="88"/>
      <c r="F407" s="200">
        <f>F406*0.16</f>
        <v>1058.2783999999997</v>
      </c>
      <c r="G407" s="45"/>
    </row>
    <row r="408" spans="1:10" ht="17.399999999999999" x14ac:dyDescent="0.3">
      <c r="A408" s="40"/>
      <c r="B408" s="41"/>
      <c r="C408" s="46" t="s">
        <v>19</v>
      </c>
      <c r="D408" s="46"/>
      <c r="E408" s="91"/>
      <c r="F408" s="201">
        <f>F406+F407</f>
        <v>7672.5183999999972</v>
      </c>
      <c r="G408" s="49"/>
    </row>
    <row r="409" spans="1:10" ht="15.6" x14ac:dyDescent="0.3">
      <c r="A409" s="50" t="s">
        <v>20</v>
      </c>
      <c r="B409" s="51"/>
      <c r="C409" s="51" t="s">
        <v>21</v>
      </c>
      <c r="D409" s="51"/>
      <c r="E409" s="51" t="s">
        <v>22</v>
      </c>
      <c r="F409" s="51"/>
      <c r="G409" s="52"/>
    </row>
    <row r="410" spans="1:10" ht="15.6" x14ac:dyDescent="0.3">
      <c r="A410" s="63" t="s">
        <v>25</v>
      </c>
      <c r="B410" s="53"/>
      <c r="C410" s="53" t="s">
        <v>23</v>
      </c>
      <c r="D410" s="53"/>
      <c r="E410" s="53" t="s">
        <v>24</v>
      </c>
      <c r="F410" s="53"/>
      <c r="G410" s="54"/>
    </row>
    <row r="411" spans="1:10" x14ac:dyDescent="0.3">
      <c r="A411" s="55"/>
      <c r="B411" s="55"/>
      <c r="C411" s="55"/>
      <c r="D411" s="55"/>
      <c r="E411" s="55"/>
      <c r="F411" s="55"/>
      <c r="G411" s="55"/>
    </row>
    <row r="413" spans="1:10" ht="24.6" customHeight="1" x14ac:dyDescent="0.4">
      <c r="A413" s="1"/>
      <c r="B413" s="355" t="s">
        <v>0</v>
      </c>
      <c r="C413" s="357"/>
      <c r="D413" s="364" t="s">
        <v>1</v>
      </c>
      <c r="E413" s="365"/>
      <c r="F413" s="365"/>
      <c r="G413" s="366"/>
    </row>
    <row r="414" spans="1:10" ht="21" customHeight="1" x14ac:dyDescent="0.4">
      <c r="A414" s="2"/>
      <c r="B414" s="358"/>
      <c r="C414" s="360"/>
      <c r="D414" s="3" t="s">
        <v>2</v>
      </c>
      <c r="E414" s="368"/>
      <c r="F414" s="368"/>
      <c r="G414" s="4"/>
    </row>
    <row r="415" spans="1:10" ht="21" customHeight="1" x14ac:dyDescent="0.4">
      <c r="A415" s="2"/>
      <c r="B415" s="358"/>
      <c r="C415" s="360"/>
      <c r="D415" s="3" t="s">
        <v>4</v>
      </c>
      <c r="E415" s="368">
        <v>49</v>
      </c>
      <c r="F415" s="368"/>
      <c r="G415" s="4"/>
    </row>
    <row r="416" spans="1:10" ht="30" x14ac:dyDescent="0.4">
      <c r="A416" s="5"/>
      <c r="B416" s="361"/>
      <c r="C416" s="363"/>
      <c r="D416" s="6" t="s">
        <v>5</v>
      </c>
      <c r="E416" s="370"/>
      <c r="F416" s="370"/>
      <c r="G416" s="7"/>
    </row>
    <row r="417" spans="1:7" ht="20.399999999999999" x14ac:dyDescent="0.35">
      <c r="A417" s="8" t="s">
        <v>6</v>
      </c>
      <c r="B417" s="9" t="s">
        <v>36</v>
      </c>
      <c r="C417" s="10"/>
      <c r="D417" s="10"/>
      <c r="E417" s="10"/>
      <c r="F417" s="10"/>
      <c r="G417" s="11"/>
    </row>
    <row r="418" spans="1:7" ht="20.399999999999999" x14ac:dyDescent="0.35">
      <c r="A418" s="8" t="s">
        <v>7</v>
      </c>
      <c r="B418" s="12" t="s">
        <v>98</v>
      </c>
      <c r="C418" s="13"/>
      <c r="D418" s="13"/>
      <c r="E418" s="13"/>
      <c r="F418" s="13"/>
      <c r="G418" s="14"/>
    </row>
    <row r="419" spans="1:7" ht="20.399999999999999" x14ac:dyDescent="0.35">
      <c r="A419" s="8" t="s">
        <v>8</v>
      </c>
      <c r="B419" s="12" t="s">
        <v>29</v>
      </c>
      <c r="C419" s="13"/>
      <c r="D419" s="13"/>
      <c r="E419" s="13"/>
      <c r="F419" s="13"/>
      <c r="G419" s="14"/>
    </row>
    <row r="420" spans="1:7" ht="20.399999999999999" x14ac:dyDescent="0.35">
      <c r="A420" s="8" t="s">
        <v>9</v>
      </c>
      <c r="B420" s="12" t="s">
        <v>194</v>
      </c>
      <c r="C420" s="13"/>
      <c r="D420" s="13"/>
      <c r="E420" s="13"/>
      <c r="F420" s="13"/>
      <c r="G420" s="14"/>
    </row>
    <row r="421" spans="1:7" ht="15" x14ac:dyDescent="0.3">
      <c r="A421" s="57" t="s">
        <v>10</v>
      </c>
      <c r="B421" s="57" t="s">
        <v>11</v>
      </c>
      <c r="C421" s="57" t="s">
        <v>12</v>
      </c>
      <c r="D421" s="57" t="s">
        <v>13</v>
      </c>
      <c r="E421" s="57" t="s">
        <v>14</v>
      </c>
      <c r="F421" s="57" t="s">
        <v>15</v>
      </c>
      <c r="G421" s="57" t="s">
        <v>16</v>
      </c>
    </row>
    <row r="422" spans="1:7" ht="15.6" x14ac:dyDescent="0.3">
      <c r="A422" s="15">
        <v>3</v>
      </c>
      <c r="B422" s="16" t="s">
        <v>475</v>
      </c>
      <c r="C422" s="16" t="s">
        <v>476</v>
      </c>
      <c r="D422" s="123"/>
      <c r="E422" s="18"/>
      <c r="F422" s="18">
        <f t="shared" ref="F422:F436" si="11">A422*E422</f>
        <v>0</v>
      </c>
      <c r="G422" s="20"/>
    </row>
    <row r="423" spans="1:7" ht="15.6" x14ac:dyDescent="0.3">
      <c r="A423" s="21">
        <v>20</v>
      </c>
      <c r="B423" s="22" t="s">
        <v>313</v>
      </c>
      <c r="C423" s="22" t="s">
        <v>314</v>
      </c>
      <c r="D423" s="58"/>
      <c r="E423" s="24"/>
      <c r="F423" s="24">
        <f t="shared" si="11"/>
        <v>0</v>
      </c>
      <c r="G423" s="20"/>
    </row>
    <row r="424" spans="1:7" ht="15.6" x14ac:dyDescent="0.3">
      <c r="A424" s="21">
        <v>4</v>
      </c>
      <c r="B424" s="22" t="s">
        <v>477</v>
      </c>
      <c r="C424" s="22" t="s">
        <v>478</v>
      </c>
      <c r="D424" s="58"/>
      <c r="E424" s="24"/>
      <c r="F424" s="24">
        <f t="shared" si="11"/>
        <v>0</v>
      </c>
      <c r="G424" s="20"/>
    </row>
    <row r="425" spans="1:7" ht="15.6" x14ac:dyDescent="0.3">
      <c r="A425" s="21"/>
      <c r="B425" s="59"/>
      <c r="C425" s="59"/>
      <c r="D425" s="58"/>
      <c r="E425" s="24"/>
      <c r="F425" s="24">
        <f t="shared" si="11"/>
        <v>0</v>
      </c>
      <c r="G425" s="26"/>
    </row>
    <row r="426" spans="1:7" ht="15.6" x14ac:dyDescent="0.3">
      <c r="A426" s="21"/>
      <c r="B426" s="59"/>
      <c r="C426" s="59"/>
      <c r="D426" s="58"/>
      <c r="E426" s="24"/>
      <c r="F426" s="24">
        <f t="shared" si="11"/>
        <v>0</v>
      </c>
      <c r="G426" s="26"/>
    </row>
    <row r="427" spans="1:7" ht="15.6" x14ac:dyDescent="0.3">
      <c r="A427" s="21"/>
      <c r="B427" s="59"/>
      <c r="C427" s="59"/>
      <c r="D427" s="58"/>
      <c r="E427" s="24"/>
      <c r="F427" s="24">
        <f t="shared" si="11"/>
        <v>0</v>
      </c>
      <c r="G427" s="26"/>
    </row>
    <row r="428" spans="1:7" ht="15.6" x14ac:dyDescent="0.3">
      <c r="A428" s="21"/>
      <c r="B428" s="59"/>
      <c r="C428" s="59"/>
      <c r="D428" s="66"/>
      <c r="E428" s="24"/>
      <c r="F428" s="24">
        <f t="shared" si="11"/>
        <v>0</v>
      </c>
      <c r="G428" s="26"/>
    </row>
    <row r="429" spans="1:7" ht="15.6" x14ac:dyDescent="0.3">
      <c r="A429" s="27"/>
      <c r="B429" s="59"/>
      <c r="C429" s="59"/>
      <c r="D429" s="65"/>
      <c r="E429" s="24"/>
      <c r="F429" s="24">
        <f t="shared" si="11"/>
        <v>0</v>
      </c>
      <c r="G429" s="26"/>
    </row>
    <row r="430" spans="1:7" ht="15.6" x14ac:dyDescent="0.3">
      <c r="A430" s="27"/>
      <c r="B430" s="59"/>
      <c r="C430" s="59"/>
      <c r="D430" s="65"/>
      <c r="E430" s="24"/>
      <c r="F430" s="24">
        <f t="shared" si="11"/>
        <v>0</v>
      </c>
      <c r="G430" s="26"/>
    </row>
    <row r="431" spans="1:7" ht="15.6" x14ac:dyDescent="0.3">
      <c r="A431" s="27"/>
      <c r="B431" s="22"/>
      <c r="C431" s="22"/>
      <c r="D431" s="23"/>
      <c r="E431" s="24"/>
      <c r="F431" s="24">
        <f t="shared" si="11"/>
        <v>0</v>
      </c>
      <c r="G431" s="26"/>
    </row>
    <row r="432" spans="1:7" ht="15.6" x14ac:dyDescent="0.3">
      <c r="A432" s="27"/>
      <c r="B432" s="22"/>
      <c r="C432" s="22"/>
      <c r="D432" s="23"/>
      <c r="E432" s="24"/>
      <c r="F432" s="24">
        <f t="shared" si="11"/>
        <v>0</v>
      </c>
      <c r="G432" s="26"/>
    </row>
    <row r="433" spans="1:7" ht="15.6" x14ac:dyDescent="0.3">
      <c r="A433" s="27"/>
      <c r="B433" s="22"/>
      <c r="C433" s="22"/>
      <c r="D433" s="23"/>
      <c r="E433" s="24"/>
      <c r="F433" s="24">
        <f t="shared" si="11"/>
        <v>0</v>
      </c>
      <c r="G433" s="26"/>
    </row>
    <row r="434" spans="1:7" ht="15.6" x14ac:dyDescent="0.3">
      <c r="A434" s="27"/>
      <c r="B434" s="22"/>
      <c r="C434" s="22"/>
      <c r="D434" s="23"/>
      <c r="E434" s="24"/>
      <c r="F434" s="24">
        <f t="shared" si="11"/>
        <v>0</v>
      </c>
      <c r="G434" s="26"/>
    </row>
    <row r="435" spans="1:7" ht="15.6" x14ac:dyDescent="0.3">
      <c r="A435" s="27"/>
      <c r="B435" s="22"/>
      <c r="C435" s="22"/>
      <c r="D435" s="23"/>
      <c r="E435" s="24"/>
      <c r="F435" s="24">
        <f t="shared" si="11"/>
        <v>0</v>
      </c>
      <c r="G435" s="26"/>
    </row>
    <row r="436" spans="1:7" ht="15.6" x14ac:dyDescent="0.3">
      <c r="A436" s="28"/>
      <c r="B436" s="29"/>
      <c r="C436" s="29"/>
      <c r="D436" s="30"/>
      <c r="E436" s="31"/>
      <c r="F436" s="32">
        <f t="shared" si="11"/>
        <v>0</v>
      </c>
      <c r="G436" s="33"/>
    </row>
    <row r="437" spans="1:7" ht="17.399999999999999" x14ac:dyDescent="0.3">
      <c r="A437" s="34"/>
      <c r="B437" s="35"/>
      <c r="C437" s="36" t="s">
        <v>17</v>
      </c>
      <c r="D437" s="36"/>
      <c r="E437" s="37"/>
      <c r="F437" s="38">
        <f>SUM(F422:F435)</f>
        <v>0</v>
      </c>
      <c r="G437" s="39"/>
    </row>
    <row r="438" spans="1:7" ht="17.399999999999999" x14ac:dyDescent="0.3">
      <c r="A438" s="40"/>
      <c r="B438" s="41"/>
      <c r="C438" s="42" t="s">
        <v>18</v>
      </c>
      <c r="D438" s="42"/>
      <c r="E438" s="43"/>
      <c r="F438" s="44">
        <f>F437*0.16</f>
        <v>0</v>
      </c>
      <c r="G438" s="45"/>
    </row>
    <row r="439" spans="1:7" ht="17.399999999999999" x14ac:dyDescent="0.3">
      <c r="A439" s="40"/>
      <c r="B439" s="41"/>
      <c r="C439" s="46" t="s">
        <v>19</v>
      </c>
      <c r="D439" s="46"/>
      <c r="E439" s="47"/>
      <c r="F439" s="48">
        <f>F437+F438</f>
        <v>0</v>
      </c>
      <c r="G439" s="49"/>
    </row>
    <row r="440" spans="1:7" ht="15.6" x14ac:dyDescent="0.3">
      <c r="A440" s="50" t="s">
        <v>20</v>
      </c>
      <c r="B440" s="51"/>
      <c r="C440" s="51" t="s">
        <v>21</v>
      </c>
      <c r="D440" s="51"/>
      <c r="E440" s="51" t="s">
        <v>22</v>
      </c>
      <c r="F440" s="51"/>
      <c r="G440" s="52"/>
    </row>
    <row r="441" spans="1:7" ht="15.6" x14ac:dyDescent="0.3">
      <c r="A441" s="63" t="s">
        <v>25</v>
      </c>
      <c r="B441" s="53"/>
      <c r="C441" s="53" t="s">
        <v>23</v>
      </c>
      <c r="D441" s="53"/>
      <c r="E441" s="53" t="s">
        <v>24</v>
      </c>
      <c r="F441" s="53"/>
      <c r="G441" s="54"/>
    </row>
    <row r="442" spans="1:7" x14ac:dyDescent="0.3">
      <c r="A442" s="55"/>
      <c r="B442" s="55"/>
      <c r="C442" s="55"/>
      <c r="D442" s="55"/>
      <c r="E442" s="55"/>
      <c r="F442" s="55"/>
      <c r="G442" s="55"/>
    </row>
    <row r="443" spans="1:7" ht="15.6" x14ac:dyDescent="0.3">
      <c r="A443" s="27"/>
      <c r="B443" s="22"/>
      <c r="C443" s="22"/>
      <c r="D443" s="23"/>
      <c r="E443" s="24"/>
      <c r="F443" s="24"/>
      <c r="G443" s="26"/>
    </row>
    <row r="444" spans="1:7" ht="24.6" x14ac:dyDescent="0.3">
      <c r="A444" s="355" t="s">
        <v>0</v>
      </c>
      <c r="B444" s="356"/>
      <c r="C444" s="357"/>
      <c r="D444" s="364" t="s">
        <v>1</v>
      </c>
      <c r="E444" s="365"/>
      <c r="F444" s="365"/>
      <c r="G444" s="366"/>
    </row>
    <row r="445" spans="1:7" ht="21" x14ac:dyDescent="0.4">
      <c r="A445" s="358"/>
      <c r="B445" s="359"/>
      <c r="C445" s="360"/>
      <c r="D445" s="3" t="s">
        <v>2</v>
      </c>
      <c r="E445" s="367" t="s">
        <v>465</v>
      </c>
      <c r="F445" s="368"/>
      <c r="G445" s="4"/>
    </row>
    <row r="446" spans="1:7" ht="21" x14ac:dyDescent="0.4">
      <c r="A446" s="358"/>
      <c r="B446" s="359"/>
      <c r="C446" s="360"/>
      <c r="D446" s="3" t="s">
        <v>4</v>
      </c>
      <c r="E446" s="369" t="s">
        <v>444</v>
      </c>
      <c r="F446" s="368"/>
      <c r="G446" s="4"/>
    </row>
    <row r="447" spans="1:7" ht="30" x14ac:dyDescent="0.3">
      <c r="A447" s="361"/>
      <c r="B447" s="362"/>
      <c r="C447" s="363"/>
      <c r="D447" s="6" t="s">
        <v>5</v>
      </c>
      <c r="E447" s="370" t="s">
        <v>467</v>
      </c>
      <c r="F447" s="370"/>
      <c r="G447" s="7"/>
    </row>
    <row r="448" spans="1:7" ht="20.399999999999999" x14ac:dyDescent="0.35">
      <c r="A448" s="8" t="s">
        <v>6</v>
      </c>
      <c r="B448" s="9" t="s">
        <v>27</v>
      </c>
      <c r="C448" s="10"/>
      <c r="D448" s="10"/>
      <c r="E448" s="10"/>
      <c r="F448" s="10"/>
      <c r="G448" s="11"/>
    </row>
    <row r="449" spans="1:7" ht="20.399999999999999" x14ac:dyDescent="0.35">
      <c r="A449" s="8" t="s">
        <v>7</v>
      </c>
      <c r="B449" s="12"/>
      <c r="C449" s="13"/>
      <c r="D449" s="13"/>
      <c r="E449" s="13"/>
      <c r="F449" s="13"/>
      <c r="G449" s="14"/>
    </row>
    <row r="450" spans="1:7" ht="20.399999999999999" x14ac:dyDescent="0.35">
      <c r="A450" s="8" t="s">
        <v>8</v>
      </c>
      <c r="B450" s="12" t="s">
        <v>29</v>
      </c>
      <c r="C450" s="13"/>
      <c r="D450" s="13"/>
      <c r="E450" s="13"/>
      <c r="F450" s="13"/>
      <c r="G450" s="14"/>
    </row>
    <row r="451" spans="1:7" ht="20.399999999999999" x14ac:dyDescent="0.35">
      <c r="A451" s="8" t="s">
        <v>9</v>
      </c>
      <c r="B451" s="12" t="s">
        <v>91</v>
      </c>
      <c r="C451" s="13"/>
      <c r="D451" s="13"/>
      <c r="E451" s="13"/>
      <c r="F451" s="13"/>
      <c r="G451" s="14"/>
    </row>
    <row r="452" spans="1:7" ht="15" x14ac:dyDescent="0.3">
      <c r="A452" s="57" t="s">
        <v>10</v>
      </c>
      <c r="B452" s="57" t="s">
        <v>11</v>
      </c>
      <c r="C452" s="57" t="s">
        <v>12</v>
      </c>
      <c r="D452" s="57" t="s">
        <v>13</v>
      </c>
      <c r="E452" s="57" t="s">
        <v>14</v>
      </c>
      <c r="F452" s="57" t="s">
        <v>15</v>
      </c>
      <c r="G452" s="57" t="s">
        <v>16</v>
      </c>
    </row>
    <row r="453" spans="1:7" ht="15.6" x14ac:dyDescent="0.3">
      <c r="A453" s="15">
        <v>3</v>
      </c>
      <c r="B453" s="16" t="s">
        <v>30</v>
      </c>
      <c r="C453" s="16" t="s">
        <v>468</v>
      </c>
      <c r="D453" s="123">
        <v>140065</v>
      </c>
      <c r="E453" s="18">
        <v>44.57</v>
      </c>
      <c r="F453" s="18">
        <f>A453*E453</f>
        <v>133.71</v>
      </c>
      <c r="G453" s="20"/>
    </row>
    <row r="454" spans="1:7" ht="15.6" x14ac:dyDescent="0.3">
      <c r="A454" s="21">
        <v>3</v>
      </c>
      <c r="B454" s="22" t="s">
        <v>30</v>
      </c>
      <c r="C454" s="22" t="s">
        <v>474</v>
      </c>
      <c r="D454" s="58">
        <v>140051</v>
      </c>
      <c r="E454" s="24">
        <v>44.57</v>
      </c>
      <c r="F454" s="24">
        <f t="shared" ref="F454:F466" si="12">A454*E454</f>
        <v>133.71</v>
      </c>
      <c r="G454" s="20"/>
    </row>
    <row r="455" spans="1:7" ht="15.6" x14ac:dyDescent="0.3">
      <c r="A455" s="21">
        <v>3</v>
      </c>
      <c r="B455" s="22" t="s">
        <v>30</v>
      </c>
      <c r="C455" s="22" t="s">
        <v>469</v>
      </c>
      <c r="D455" s="58">
        <v>140068</v>
      </c>
      <c r="E455" s="24">
        <v>44.57</v>
      </c>
      <c r="F455" s="24">
        <f t="shared" si="12"/>
        <v>133.71</v>
      </c>
      <c r="G455" s="20"/>
    </row>
    <row r="456" spans="1:7" ht="15.6" x14ac:dyDescent="0.3">
      <c r="A456" s="21">
        <v>2</v>
      </c>
      <c r="B456" s="59" t="s">
        <v>353</v>
      </c>
      <c r="C456" s="59" t="s">
        <v>373</v>
      </c>
      <c r="D456" s="58">
        <v>235681</v>
      </c>
      <c r="E456" s="24">
        <v>607.94000000000005</v>
      </c>
      <c r="F456" s="24">
        <f t="shared" si="12"/>
        <v>1215.8800000000001</v>
      </c>
      <c r="G456" s="26"/>
    </row>
    <row r="457" spans="1:7" ht="31.2" x14ac:dyDescent="0.3">
      <c r="A457" s="21">
        <v>10</v>
      </c>
      <c r="B457" s="59" t="s">
        <v>30</v>
      </c>
      <c r="C457" s="59" t="s">
        <v>471</v>
      </c>
      <c r="D457" s="58">
        <v>126860</v>
      </c>
      <c r="E457" s="24">
        <v>53.11</v>
      </c>
      <c r="F457" s="24">
        <f t="shared" si="12"/>
        <v>531.1</v>
      </c>
      <c r="G457" s="26"/>
    </row>
    <row r="458" spans="1:7" ht="15.6" x14ac:dyDescent="0.3">
      <c r="A458" s="21">
        <v>10</v>
      </c>
      <c r="B458" s="59" t="s">
        <v>30</v>
      </c>
      <c r="C458" s="59" t="s">
        <v>470</v>
      </c>
      <c r="D458" s="58">
        <v>828364</v>
      </c>
      <c r="E458" s="24">
        <v>58.62</v>
      </c>
      <c r="F458" s="24">
        <f t="shared" si="12"/>
        <v>586.19999999999993</v>
      </c>
      <c r="G458" s="26"/>
    </row>
    <row r="459" spans="1:7" ht="31.2" x14ac:dyDescent="0.3">
      <c r="A459" s="21">
        <v>3</v>
      </c>
      <c r="B459" s="59" t="s">
        <v>222</v>
      </c>
      <c r="C459" s="59" t="s">
        <v>472</v>
      </c>
      <c r="D459" s="58">
        <v>122620</v>
      </c>
      <c r="E459" s="24">
        <v>356.77</v>
      </c>
      <c r="F459" s="24">
        <f t="shared" si="12"/>
        <v>1070.31</v>
      </c>
      <c r="G459" s="26"/>
    </row>
    <row r="460" spans="1:7" ht="31.2" x14ac:dyDescent="0.3">
      <c r="A460" s="27">
        <v>10</v>
      </c>
      <c r="B460" s="59" t="s">
        <v>30</v>
      </c>
      <c r="C460" s="59" t="s">
        <v>473</v>
      </c>
      <c r="D460" s="58">
        <v>165154</v>
      </c>
      <c r="E460" s="24">
        <v>23.5</v>
      </c>
      <c r="F460" s="24">
        <f t="shared" si="12"/>
        <v>235</v>
      </c>
      <c r="G460" s="26"/>
    </row>
    <row r="461" spans="1:7" ht="24.6" customHeight="1" x14ac:dyDescent="0.3">
      <c r="A461" s="27"/>
      <c r="B461" s="59"/>
      <c r="C461" s="59"/>
      <c r="D461" s="65"/>
      <c r="E461" s="24"/>
      <c r="F461" s="24">
        <f t="shared" si="12"/>
        <v>0</v>
      </c>
      <c r="G461" s="26"/>
    </row>
    <row r="462" spans="1:7" ht="21" customHeight="1" x14ac:dyDescent="0.3">
      <c r="A462" s="27"/>
      <c r="B462" s="22"/>
      <c r="C462" s="22"/>
      <c r="D462" s="23"/>
      <c r="E462" s="24"/>
      <c r="F462" s="24">
        <f t="shared" si="12"/>
        <v>0</v>
      </c>
      <c r="G462" s="26"/>
    </row>
    <row r="463" spans="1:7" ht="21" customHeight="1" x14ac:dyDescent="0.3">
      <c r="A463" s="27"/>
      <c r="B463" s="22"/>
      <c r="C463" s="22"/>
      <c r="D463" s="23"/>
      <c r="E463" s="24"/>
      <c r="F463" s="24">
        <f t="shared" si="12"/>
        <v>0</v>
      </c>
      <c r="G463" s="26"/>
    </row>
    <row r="464" spans="1:7" ht="15.6" x14ac:dyDescent="0.3">
      <c r="A464" s="27"/>
      <c r="B464" s="22"/>
      <c r="C464" s="22"/>
      <c r="D464" s="23"/>
      <c r="E464" s="24"/>
      <c r="F464" s="24">
        <f t="shared" si="12"/>
        <v>0</v>
      </c>
      <c r="G464" s="26"/>
    </row>
    <row r="465" spans="1:7" ht="15.6" x14ac:dyDescent="0.3">
      <c r="A465" s="27"/>
      <c r="B465" s="22"/>
      <c r="C465" s="22"/>
      <c r="D465" s="23"/>
      <c r="E465" s="24"/>
      <c r="F465" s="24">
        <f t="shared" si="12"/>
        <v>0</v>
      </c>
      <c r="G465" s="26"/>
    </row>
    <row r="466" spans="1:7" ht="15.6" x14ac:dyDescent="0.3">
      <c r="A466" s="27"/>
      <c r="B466" s="22"/>
      <c r="C466" s="22"/>
      <c r="D466" s="23"/>
      <c r="E466" s="24"/>
      <c r="F466" s="24">
        <f t="shared" si="12"/>
        <v>0</v>
      </c>
      <c r="G466" s="26"/>
    </row>
    <row r="467" spans="1:7" ht="15.6" x14ac:dyDescent="0.3">
      <c r="A467" s="28"/>
      <c r="B467" s="29"/>
      <c r="C467" s="29"/>
      <c r="D467" s="30"/>
      <c r="E467" s="31"/>
      <c r="F467" s="31">
        <f t="shared" ref="F467" si="13">A467*E467</f>
        <v>0</v>
      </c>
      <c r="G467" s="33"/>
    </row>
    <row r="468" spans="1:7" ht="17.399999999999999" x14ac:dyDescent="0.3">
      <c r="A468" s="34"/>
      <c r="B468" s="35"/>
      <c r="C468" s="36" t="s">
        <v>17</v>
      </c>
      <c r="D468" s="36"/>
      <c r="E468" s="37"/>
      <c r="F468" s="38">
        <f>SUM(F453:F466)</f>
        <v>4039.62</v>
      </c>
      <c r="G468" s="39"/>
    </row>
    <row r="469" spans="1:7" ht="17.399999999999999" x14ac:dyDescent="0.3">
      <c r="A469" s="40"/>
      <c r="B469" s="41"/>
      <c r="C469" s="42" t="s">
        <v>18</v>
      </c>
      <c r="D469" s="42"/>
      <c r="E469" s="43"/>
      <c r="F469" s="44">
        <f>F468*0.16</f>
        <v>646.33920000000001</v>
      </c>
      <c r="G469" s="45"/>
    </row>
    <row r="470" spans="1:7" ht="17.399999999999999" x14ac:dyDescent="0.3">
      <c r="A470" s="40"/>
      <c r="B470" s="41"/>
      <c r="C470" s="46" t="s">
        <v>19</v>
      </c>
      <c r="D470" s="46"/>
      <c r="E470" s="47"/>
      <c r="F470" s="48">
        <f>F468+F469</f>
        <v>4685.9592000000002</v>
      </c>
      <c r="G470" s="49"/>
    </row>
    <row r="471" spans="1:7" ht="15.6" x14ac:dyDescent="0.3">
      <c r="A471" s="50" t="s">
        <v>20</v>
      </c>
      <c r="B471" s="51"/>
      <c r="C471" s="51" t="s">
        <v>21</v>
      </c>
      <c r="D471" s="51"/>
      <c r="E471" s="51" t="s">
        <v>22</v>
      </c>
      <c r="F471" s="51"/>
      <c r="G471" s="52"/>
    </row>
    <row r="472" spans="1:7" ht="15.6" x14ac:dyDescent="0.3">
      <c r="A472" s="63" t="s">
        <v>25</v>
      </c>
      <c r="B472" s="53"/>
      <c r="C472" s="53" t="s">
        <v>23</v>
      </c>
      <c r="D472" s="53"/>
      <c r="E472" s="53" t="s">
        <v>24</v>
      </c>
      <c r="F472" s="53"/>
      <c r="G472" s="54"/>
    </row>
    <row r="475" spans="1:7" ht="24.6" x14ac:dyDescent="0.3">
      <c r="A475" s="355" t="s">
        <v>0</v>
      </c>
      <c r="B475" s="356"/>
      <c r="C475" s="357"/>
      <c r="D475" s="364" t="s">
        <v>1</v>
      </c>
      <c r="E475" s="365"/>
      <c r="F475" s="365"/>
      <c r="G475" s="366"/>
    </row>
    <row r="476" spans="1:7" ht="21" x14ac:dyDescent="0.4">
      <c r="A476" s="358"/>
      <c r="B476" s="359"/>
      <c r="C476" s="360"/>
      <c r="D476" s="3" t="s">
        <v>2</v>
      </c>
      <c r="E476" s="367" t="s">
        <v>479</v>
      </c>
      <c r="F476" s="368"/>
      <c r="G476" s="4"/>
    </row>
    <row r="477" spans="1:7" ht="21" x14ac:dyDescent="0.4">
      <c r="A477" s="358"/>
      <c r="B477" s="359"/>
      <c r="C477" s="360"/>
      <c r="D477" s="3" t="s">
        <v>4</v>
      </c>
      <c r="E477" s="369" t="s">
        <v>444</v>
      </c>
      <c r="F477" s="368"/>
      <c r="G477" s="4"/>
    </row>
    <row r="478" spans="1:7" ht="30" x14ac:dyDescent="0.3">
      <c r="A478" s="361"/>
      <c r="B478" s="362"/>
      <c r="C478" s="363"/>
      <c r="D478" s="6" t="s">
        <v>5</v>
      </c>
      <c r="E478" s="370" t="s">
        <v>480</v>
      </c>
      <c r="F478" s="370"/>
      <c r="G478" s="7"/>
    </row>
    <row r="479" spans="1:7" ht="20.399999999999999" x14ac:dyDescent="0.35">
      <c r="A479" s="8" t="s">
        <v>6</v>
      </c>
      <c r="B479" s="9" t="s">
        <v>27</v>
      </c>
      <c r="C479" s="10"/>
      <c r="D479" s="10"/>
      <c r="E479" s="10"/>
      <c r="F479" s="10"/>
      <c r="G479" s="11"/>
    </row>
    <row r="480" spans="1:7" ht="20.399999999999999" x14ac:dyDescent="0.35">
      <c r="A480" s="8" t="s">
        <v>7</v>
      </c>
      <c r="B480" s="12"/>
      <c r="C480" s="13"/>
      <c r="D480" s="13"/>
      <c r="E480" s="13"/>
      <c r="F480" s="13"/>
      <c r="G480" s="14"/>
    </row>
    <row r="481" spans="1:7" ht="20.399999999999999" x14ac:dyDescent="0.35">
      <c r="A481" s="8" t="s">
        <v>8</v>
      </c>
      <c r="B481" s="12" t="s">
        <v>29</v>
      </c>
      <c r="C481" s="13"/>
      <c r="D481" s="13"/>
      <c r="E481" s="13"/>
      <c r="F481" s="13"/>
      <c r="G481" s="14"/>
    </row>
    <row r="482" spans="1:7" ht="20.399999999999999" x14ac:dyDescent="0.35">
      <c r="A482" s="8" t="s">
        <v>9</v>
      </c>
      <c r="B482" s="12" t="s">
        <v>91</v>
      </c>
      <c r="C482" s="13"/>
      <c r="D482" s="13"/>
      <c r="E482" s="13"/>
      <c r="F482" s="13"/>
      <c r="G482" s="14"/>
    </row>
    <row r="483" spans="1:7" ht="15" x14ac:dyDescent="0.3">
      <c r="A483" s="57" t="s">
        <v>10</v>
      </c>
      <c r="B483" s="57" t="s">
        <v>11</v>
      </c>
      <c r="C483" s="57" t="s">
        <v>12</v>
      </c>
      <c r="D483" s="57" t="s">
        <v>13</v>
      </c>
      <c r="E483" s="57" t="s">
        <v>14</v>
      </c>
      <c r="F483" s="57" t="s">
        <v>15</v>
      </c>
      <c r="G483" s="57" t="s">
        <v>16</v>
      </c>
    </row>
    <row r="484" spans="1:7" ht="15.6" x14ac:dyDescent="0.3">
      <c r="A484" s="15">
        <v>130</v>
      </c>
      <c r="B484" s="16" t="s">
        <v>222</v>
      </c>
      <c r="C484" s="16" t="s">
        <v>481</v>
      </c>
      <c r="D484" s="123"/>
      <c r="E484" s="18">
        <v>96.5</v>
      </c>
      <c r="F484" s="18">
        <f>A484*E484</f>
        <v>12545</v>
      </c>
      <c r="G484" s="20"/>
    </row>
    <row r="485" spans="1:7" ht="15.6" x14ac:dyDescent="0.3">
      <c r="A485" s="21">
        <v>100</v>
      </c>
      <c r="B485" s="22" t="s">
        <v>222</v>
      </c>
      <c r="C485" s="22" t="s">
        <v>482</v>
      </c>
      <c r="D485" s="58"/>
      <c r="E485" s="24">
        <v>118.93</v>
      </c>
      <c r="F485" s="24">
        <f t="shared" ref="F485:F498" si="14">A485*E485</f>
        <v>11893</v>
      </c>
      <c r="G485" s="20"/>
    </row>
    <row r="486" spans="1:7" ht="15.6" x14ac:dyDescent="0.3">
      <c r="A486" s="21"/>
      <c r="B486" s="22"/>
      <c r="C486" s="22"/>
      <c r="D486" s="58"/>
      <c r="E486" s="24"/>
      <c r="F486" s="24">
        <f t="shared" si="14"/>
        <v>0</v>
      </c>
      <c r="G486" s="20"/>
    </row>
    <row r="487" spans="1:7" ht="15.6" x14ac:dyDescent="0.3">
      <c r="A487" s="21"/>
      <c r="B487" s="59"/>
      <c r="C487" s="59"/>
      <c r="D487" s="58"/>
      <c r="E487" s="24"/>
      <c r="F487" s="24">
        <f t="shared" si="14"/>
        <v>0</v>
      </c>
      <c r="G487" s="26"/>
    </row>
    <row r="488" spans="1:7" ht="15.6" x14ac:dyDescent="0.3">
      <c r="A488" s="21"/>
      <c r="B488" s="59"/>
      <c r="C488" s="59"/>
      <c r="D488" s="58"/>
      <c r="E488" s="24"/>
      <c r="F488" s="24">
        <f t="shared" si="14"/>
        <v>0</v>
      </c>
      <c r="G488" s="26"/>
    </row>
    <row r="489" spans="1:7" ht="15.6" x14ac:dyDescent="0.3">
      <c r="A489" s="21"/>
      <c r="B489" s="59"/>
      <c r="C489" s="59"/>
      <c r="D489" s="58"/>
      <c r="E489" s="24"/>
      <c r="F489" s="24">
        <f t="shared" si="14"/>
        <v>0</v>
      </c>
      <c r="G489" s="26"/>
    </row>
    <row r="490" spans="1:7" ht="15.6" x14ac:dyDescent="0.3">
      <c r="A490" s="21"/>
      <c r="B490" s="59"/>
      <c r="C490" s="59"/>
      <c r="D490" s="58"/>
      <c r="E490" s="24"/>
      <c r="F490" s="24">
        <f t="shared" si="14"/>
        <v>0</v>
      </c>
      <c r="G490" s="26"/>
    </row>
    <row r="491" spans="1:7" ht="15.6" x14ac:dyDescent="0.3">
      <c r="A491" s="27"/>
      <c r="B491" s="59"/>
      <c r="C491" s="59"/>
      <c r="D491" s="58"/>
      <c r="E491" s="24"/>
      <c r="F491" s="24">
        <f t="shared" si="14"/>
        <v>0</v>
      </c>
      <c r="G491" s="26"/>
    </row>
    <row r="492" spans="1:7" ht="15.6" x14ac:dyDescent="0.3">
      <c r="A492" s="27"/>
      <c r="B492" s="59"/>
      <c r="C492" s="59"/>
      <c r="D492" s="65"/>
      <c r="E492" s="24"/>
      <c r="F492" s="24">
        <f t="shared" si="14"/>
        <v>0</v>
      </c>
      <c r="G492" s="26"/>
    </row>
    <row r="493" spans="1:7" ht="15.6" x14ac:dyDescent="0.3">
      <c r="A493" s="27"/>
      <c r="B493" s="22"/>
      <c r="C493" s="22"/>
      <c r="D493" s="23"/>
      <c r="E493" s="24"/>
      <c r="F493" s="24">
        <f t="shared" si="14"/>
        <v>0</v>
      </c>
      <c r="G493" s="26"/>
    </row>
    <row r="494" spans="1:7" ht="15.6" x14ac:dyDescent="0.3">
      <c r="A494" s="27"/>
      <c r="B494" s="22"/>
      <c r="C494" s="22"/>
      <c r="D494" s="23"/>
      <c r="E494" s="24"/>
      <c r="F494" s="24">
        <f t="shared" si="14"/>
        <v>0</v>
      </c>
      <c r="G494" s="26"/>
    </row>
    <row r="495" spans="1:7" ht="15.6" x14ac:dyDescent="0.3">
      <c r="A495" s="27"/>
      <c r="B495" s="22"/>
      <c r="C495" s="22"/>
      <c r="D495" s="23"/>
      <c r="E495" s="24"/>
      <c r="F495" s="24">
        <f t="shared" si="14"/>
        <v>0</v>
      </c>
      <c r="G495" s="26"/>
    </row>
    <row r="496" spans="1:7" ht="15.6" x14ac:dyDescent="0.3">
      <c r="A496" s="27"/>
      <c r="B496" s="22"/>
      <c r="C496" s="22"/>
      <c r="D496" s="23"/>
      <c r="E496" s="24"/>
      <c r="F496" s="24">
        <f t="shared" si="14"/>
        <v>0</v>
      </c>
      <c r="G496" s="26"/>
    </row>
    <row r="497" spans="1:7" ht="15.6" x14ac:dyDescent="0.3">
      <c r="A497" s="27"/>
      <c r="B497" s="22"/>
      <c r="C497" s="22"/>
      <c r="D497" s="23"/>
      <c r="E497" s="24"/>
      <c r="F497" s="24">
        <f t="shared" si="14"/>
        <v>0</v>
      </c>
      <c r="G497" s="26"/>
    </row>
    <row r="498" spans="1:7" ht="15.6" x14ac:dyDescent="0.3">
      <c r="A498" s="28"/>
      <c r="B498" s="29"/>
      <c r="C498" s="29"/>
      <c r="D498" s="30"/>
      <c r="E498" s="31"/>
      <c r="F498" s="31">
        <f t="shared" si="14"/>
        <v>0</v>
      </c>
      <c r="G498" s="33"/>
    </row>
    <row r="499" spans="1:7" ht="17.399999999999999" x14ac:dyDescent="0.3">
      <c r="A499" s="34"/>
      <c r="B499" s="35"/>
      <c r="C499" s="36" t="s">
        <v>17</v>
      </c>
      <c r="D499" s="36"/>
      <c r="E499" s="37"/>
      <c r="F499" s="38">
        <f>SUM(F484:F497)</f>
        <v>24438</v>
      </c>
      <c r="G499" s="39"/>
    </row>
    <row r="500" spans="1:7" ht="17.399999999999999" x14ac:dyDescent="0.3">
      <c r="A500" s="40"/>
      <c r="B500" s="41"/>
      <c r="C500" s="42" t="s">
        <v>18</v>
      </c>
      <c r="D500" s="42"/>
      <c r="E500" s="43"/>
      <c r="F500" s="44">
        <f>F499*0.16</f>
        <v>3910.08</v>
      </c>
      <c r="G500" s="45"/>
    </row>
    <row r="501" spans="1:7" ht="17.399999999999999" x14ac:dyDescent="0.3">
      <c r="A501" s="40"/>
      <c r="B501" s="41"/>
      <c r="C501" s="46" t="s">
        <v>19</v>
      </c>
      <c r="D501" s="46"/>
      <c r="E501" s="47"/>
      <c r="F501" s="48">
        <f>F499+F500</f>
        <v>28348.080000000002</v>
      </c>
      <c r="G501" s="49"/>
    </row>
    <row r="502" spans="1:7" ht="15.6" x14ac:dyDescent="0.3">
      <c r="A502" s="50" t="s">
        <v>20</v>
      </c>
      <c r="B502" s="51"/>
      <c r="C502" s="51" t="s">
        <v>21</v>
      </c>
      <c r="D502" s="51"/>
      <c r="E502" s="51" t="s">
        <v>22</v>
      </c>
      <c r="F502" s="51"/>
      <c r="G502" s="52"/>
    </row>
    <row r="503" spans="1:7" ht="15.6" x14ac:dyDescent="0.3">
      <c r="A503" s="63" t="s">
        <v>25</v>
      </c>
      <c r="B503" s="53"/>
      <c r="C503" s="53" t="s">
        <v>23</v>
      </c>
      <c r="D503" s="53"/>
      <c r="E503" s="53" t="s">
        <v>24</v>
      </c>
      <c r="F503" s="53"/>
      <c r="G503" s="54"/>
    </row>
    <row r="506" spans="1:7" ht="24.6" x14ac:dyDescent="0.3">
      <c r="A506" s="62"/>
      <c r="B506" s="355" t="s">
        <v>0</v>
      </c>
      <c r="C506" s="357"/>
      <c r="D506" s="364" t="s">
        <v>1</v>
      </c>
      <c r="E506" s="365"/>
      <c r="F506" s="365"/>
      <c r="G506" s="366"/>
    </row>
    <row r="507" spans="1:7" ht="21" x14ac:dyDescent="0.4">
      <c r="A507" s="2"/>
      <c r="B507" s="358"/>
      <c r="C507" s="360"/>
      <c r="D507" s="3" t="s">
        <v>2</v>
      </c>
      <c r="E507" s="368" t="s">
        <v>483</v>
      </c>
      <c r="F507" s="368"/>
      <c r="G507" s="4"/>
    </row>
    <row r="508" spans="1:7" ht="21" x14ac:dyDescent="0.4">
      <c r="A508" s="2"/>
      <c r="B508" s="358"/>
      <c r="C508" s="360"/>
      <c r="D508" s="3" t="s">
        <v>4</v>
      </c>
      <c r="E508" s="369" t="s">
        <v>444</v>
      </c>
      <c r="F508" s="368"/>
      <c r="G508" s="4"/>
    </row>
    <row r="509" spans="1:7" ht="30" x14ac:dyDescent="0.4">
      <c r="A509" s="5"/>
      <c r="B509" s="361"/>
      <c r="C509" s="363"/>
      <c r="D509" s="6" t="s">
        <v>5</v>
      </c>
      <c r="E509" s="370" t="s">
        <v>484</v>
      </c>
      <c r="F509" s="370"/>
      <c r="G509" s="7"/>
    </row>
    <row r="510" spans="1:7" ht="20.399999999999999" x14ac:dyDescent="0.35">
      <c r="A510" s="8" t="s">
        <v>6</v>
      </c>
      <c r="B510" s="9" t="s">
        <v>36</v>
      </c>
      <c r="C510" s="10"/>
      <c r="D510" s="10"/>
      <c r="E510" s="10"/>
      <c r="F510" s="10"/>
      <c r="G510" s="11"/>
    </row>
    <row r="511" spans="1:7" ht="20.399999999999999" x14ac:dyDescent="0.35">
      <c r="A511" s="8" t="s">
        <v>7</v>
      </c>
      <c r="B511" s="12" t="s">
        <v>259</v>
      </c>
      <c r="C511" s="13"/>
      <c r="D511" s="13"/>
      <c r="E511" s="13"/>
      <c r="F511" s="13"/>
      <c r="G511" s="14"/>
    </row>
    <row r="512" spans="1:7" ht="20.399999999999999" x14ac:dyDescent="0.35">
      <c r="A512" s="8" t="s">
        <v>8</v>
      </c>
      <c r="B512" s="12" t="s">
        <v>29</v>
      </c>
      <c r="C512" s="13"/>
      <c r="D512" s="13"/>
      <c r="E512" s="13"/>
      <c r="F512" s="13"/>
      <c r="G512" s="14"/>
    </row>
    <row r="513" spans="1:7" ht="20.399999999999999" x14ac:dyDescent="0.35">
      <c r="A513" s="8" t="s">
        <v>9</v>
      </c>
      <c r="B513" s="12" t="s">
        <v>85</v>
      </c>
      <c r="C513" s="13"/>
      <c r="D513" s="13"/>
      <c r="E513" s="13"/>
      <c r="F513" s="13"/>
      <c r="G513" s="14"/>
    </row>
    <row r="514" spans="1:7" ht="15" x14ac:dyDescent="0.3">
      <c r="A514" s="57" t="s">
        <v>10</v>
      </c>
      <c r="B514" s="57" t="s">
        <v>11</v>
      </c>
      <c r="C514" s="57" t="s">
        <v>12</v>
      </c>
      <c r="D514" s="57" t="s">
        <v>13</v>
      </c>
      <c r="E514" s="57" t="s">
        <v>14</v>
      </c>
      <c r="F514" s="57" t="s">
        <v>15</v>
      </c>
      <c r="G514" s="57" t="s">
        <v>16</v>
      </c>
    </row>
    <row r="515" spans="1:7" ht="31.2" x14ac:dyDescent="0.3">
      <c r="A515" s="21">
        <v>1500</v>
      </c>
      <c r="B515" s="61" t="s">
        <v>30</v>
      </c>
      <c r="C515" s="22" t="s">
        <v>88</v>
      </c>
      <c r="D515" s="61"/>
      <c r="E515" s="24">
        <v>0.95</v>
      </c>
      <c r="F515" s="25">
        <f t="shared" ref="F515:F528" si="15">A515*E515</f>
        <v>1425</v>
      </c>
      <c r="G515" s="20"/>
    </row>
    <row r="516" spans="1:7" ht="15.6" x14ac:dyDescent="0.3">
      <c r="A516" s="21"/>
      <c r="B516" s="61"/>
      <c r="C516" s="22"/>
      <c r="D516" s="61"/>
      <c r="E516" s="24"/>
      <c r="F516" s="25">
        <f t="shared" si="15"/>
        <v>0</v>
      </c>
      <c r="G516" s="20"/>
    </row>
    <row r="517" spans="1:7" ht="15.6" x14ac:dyDescent="0.3">
      <c r="A517" s="21"/>
      <c r="B517" s="61"/>
      <c r="C517" s="22"/>
      <c r="D517" s="61"/>
      <c r="E517" s="24"/>
      <c r="F517" s="25">
        <f t="shared" si="15"/>
        <v>0</v>
      </c>
      <c r="G517" s="20"/>
    </row>
    <row r="518" spans="1:7" ht="15.6" x14ac:dyDescent="0.3">
      <c r="A518" s="21"/>
      <c r="B518" s="61"/>
      <c r="C518" s="22"/>
      <c r="D518" s="61"/>
      <c r="E518" s="24"/>
      <c r="F518" s="25">
        <f t="shared" si="15"/>
        <v>0</v>
      </c>
      <c r="G518" s="20"/>
    </row>
    <row r="519" spans="1:7" ht="15.6" x14ac:dyDescent="0.3">
      <c r="A519" s="21"/>
      <c r="B519" s="61"/>
      <c r="C519" s="22"/>
      <c r="D519" s="61"/>
      <c r="E519" s="24"/>
      <c r="F519" s="25">
        <f t="shared" si="15"/>
        <v>0</v>
      </c>
      <c r="G519" s="20"/>
    </row>
    <row r="520" spans="1:7" ht="15.6" x14ac:dyDescent="0.3">
      <c r="A520" s="21"/>
      <c r="B520" s="61"/>
      <c r="C520" s="59"/>
      <c r="D520" s="61"/>
      <c r="E520" s="24"/>
      <c r="F520" s="25">
        <f t="shared" si="15"/>
        <v>0</v>
      </c>
      <c r="G520" s="26"/>
    </row>
    <row r="521" spans="1:7" ht="15.6" x14ac:dyDescent="0.3">
      <c r="A521" s="27"/>
      <c r="B521" s="61"/>
      <c r="C521" s="59"/>
      <c r="D521" s="61"/>
      <c r="E521" s="24"/>
      <c r="F521" s="25">
        <f t="shared" si="15"/>
        <v>0</v>
      </c>
      <c r="G521" s="26"/>
    </row>
    <row r="522" spans="1:7" ht="15.6" x14ac:dyDescent="0.3">
      <c r="A522" s="27"/>
      <c r="B522" s="61"/>
      <c r="C522" s="59"/>
      <c r="D522" s="61"/>
      <c r="E522" s="24"/>
      <c r="F522" s="25">
        <f t="shared" si="15"/>
        <v>0</v>
      </c>
      <c r="G522" s="26"/>
    </row>
    <row r="523" spans="1:7" ht="15.6" x14ac:dyDescent="0.3">
      <c r="A523" s="27"/>
      <c r="B523" s="61"/>
      <c r="C523" s="22"/>
      <c r="D523" s="61"/>
      <c r="E523" s="24"/>
      <c r="F523" s="25">
        <f t="shared" si="15"/>
        <v>0</v>
      </c>
      <c r="G523" s="26"/>
    </row>
    <row r="524" spans="1:7" ht="15.6" x14ac:dyDescent="0.3">
      <c r="A524" s="27"/>
      <c r="B524" s="61"/>
      <c r="C524" s="22"/>
      <c r="D524" s="61"/>
      <c r="E524" s="24"/>
      <c r="F524" s="25">
        <f t="shared" si="15"/>
        <v>0</v>
      </c>
      <c r="G524" s="26"/>
    </row>
    <row r="525" spans="1:7" ht="15.6" x14ac:dyDescent="0.3">
      <c r="A525" s="27"/>
      <c r="B525" s="61"/>
      <c r="C525" s="22"/>
      <c r="D525" s="61"/>
      <c r="E525" s="24"/>
      <c r="F525" s="25">
        <f t="shared" si="15"/>
        <v>0</v>
      </c>
      <c r="G525" s="26"/>
    </row>
    <row r="526" spans="1:7" ht="15.6" x14ac:dyDescent="0.3">
      <c r="A526" s="27"/>
      <c r="B526" s="61"/>
      <c r="C526" s="22"/>
      <c r="D526" s="61"/>
      <c r="E526" s="24"/>
      <c r="F526" s="25">
        <f t="shared" si="15"/>
        <v>0</v>
      </c>
      <c r="G526" s="26"/>
    </row>
    <row r="527" spans="1:7" ht="15.6" x14ac:dyDescent="0.3">
      <c r="A527" s="27"/>
      <c r="B527" s="22"/>
      <c r="C527" s="22"/>
      <c r="D527" s="23"/>
      <c r="E527" s="24"/>
      <c r="F527" s="25">
        <f t="shared" si="15"/>
        <v>0</v>
      </c>
      <c r="G527" s="26"/>
    </row>
    <row r="528" spans="1:7" ht="15.6" x14ac:dyDescent="0.3">
      <c r="A528" s="28"/>
      <c r="B528" s="29"/>
      <c r="C528" s="29"/>
      <c r="D528" s="30"/>
      <c r="E528" s="31"/>
      <c r="F528" s="32">
        <f t="shared" si="15"/>
        <v>0</v>
      </c>
      <c r="G528" s="33"/>
    </row>
    <row r="529" spans="1:7" ht="17.399999999999999" x14ac:dyDescent="0.3">
      <c r="A529" s="34"/>
      <c r="B529" s="35"/>
      <c r="C529" s="36" t="s">
        <v>17</v>
      </c>
      <c r="D529" s="36"/>
      <c r="E529" s="37"/>
      <c r="F529" s="38">
        <f>SUM(F515:F527)</f>
        <v>1425</v>
      </c>
      <c r="G529" s="39"/>
    </row>
    <row r="530" spans="1:7" ht="17.399999999999999" x14ac:dyDescent="0.3">
      <c r="A530" s="40"/>
      <c r="B530" s="41"/>
      <c r="C530" s="42" t="s">
        <v>18</v>
      </c>
      <c r="D530" s="42"/>
      <c r="E530" s="43"/>
      <c r="F530" s="44">
        <f>F529*0.16</f>
        <v>228</v>
      </c>
      <c r="G530" s="45"/>
    </row>
    <row r="531" spans="1:7" ht="17.399999999999999" x14ac:dyDescent="0.3">
      <c r="A531" s="40"/>
      <c r="B531" s="41"/>
      <c r="C531" s="46" t="s">
        <v>19</v>
      </c>
      <c r="D531" s="46"/>
      <c r="E531" s="47"/>
      <c r="F531" s="48">
        <f>F529+F530</f>
        <v>1653</v>
      </c>
      <c r="G531" s="49"/>
    </row>
    <row r="532" spans="1:7" ht="15.6" x14ac:dyDescent="0.3">
      <c r="A532" s="50" t="s">
        <v>20</v>
      </c>
      <c r="B532" s="51"/>
      <c r="C532" s="51" t="s">
        <v>21</v>
      </c>
      <c r="D532" s="51"/>
      <c r="E532" s="51" t="s">
        <v>22</v>
      </c>
      <c r="F532" s="51"/>
      <c r="G532" s="52"/>
    </row>
    <row r="533" spans="1:7" ht="15.6" x14ac:dyDescent="0.3">
      <c r="A533" s="64" t="s">
        <v>25</v>
      </c>
      <c r="B533" s="53"/>
      <c r="C533" s="53" t="s">
        <v>23</v>
      </c>
      <c r="D533" s="53"/>
      <c r="E533" s="53" t="s">
        <v>24</v>
      </c>
      <c r="F533" s="53"/>
      <c r="G533" s="54"/>
    </row>
    <row r="534" spans="1:7" x14ac:dyDescent="0.3">
      <c r="A534" s="55"/>
      <c r="B534" s="55"/>
      <c r="C534" s="55"/>
      <c r="D534" s="55"/>
      <c r="E534" s="55"/>
      <c r="F534" s="55"/>
      <c r="G534" s="55"/>
    </row>
    <row r="536" spans="1:7" ht="24.6" x14ac:dyDescent="0.4">
      <c r="A536" s="1"/>
      <c r="B536" s="355" t="s">
        <v>0</v>
      </c>
      <c r="C536" s="357"/>
      <c r="D536" s="364" t="s">
        <v>1</v>
      </c>
      <c r="E536" s="365"/>
      <c r="F536" s="365"/>
      <c r="G536" s="366"/>
    </row>
    <row r="537" spans="1:7" ht="21" x14ac:dyDescent="0.4">
      <c r="A537" s="2"/>
      <c r="B537" s="358"/>
      <c r="C537" s="360"/>
      <c r="D537" s="3" t="s">
        <v>2</v>
      </c>
      <c r="E537" s="368" t="s">
        <v>465</v>
      </c>
      <c r="F537" s="368"/>
      <c r="G537" s="4"/>
    </row>
    <row r="538" spans="1:7" ht="21" x14ac:dyDescent="0.4">
      <c r="A538" s="2"/>
      <c r="B538" s="358"/>
      <c r="C538" s="360"/>
      <c r="D538" s="3" t="s">
        <v>4</v>
      </c>
      <c r="E538" s="369" t="s">
        <v>444</v>
      </c>
      <c r="F538" s="368"/>
      <c r="G538" s="4"/>
    </row>
    <row r="539" spans="1:7" ht="30" x14ac:dyDescent="0.4">
      <c r="A539" s="5"/>
      <c r="B539" s="361"/>
      <c r="C539" s="363"/>
      <c r="D539" s="6" t="s">
        <v>5</v>
      </c>
      <c r="E539" s="370" t="s">
        <v>485</v>
      </c>
      <c r="F539" s="370"/>
      <c r="G539" s="7"/>
    </row>
    <row r="540" spans="1:7" ht="20.399999999999999" x14ac:dyDescent="0.35">
      <c r="A540" s="8" t="s">
        <v>6</v>
      </c>
      <c r="B540" s="9" t="s">
        <v>36</v>
      </c>
      <c r="C540" s="10"/>
      <c r="D540" s="10"/>
      <c r="E540" s="10"/>
      <c r="F540" s="10"/>
      <c r="G540" s="11"/>
    </row>
    <row r="541" spans="1:7" ht="20.399999999999999" x14ac:dyDescent="0.35">
      <c r="A541" s="8" t="s">
        <v>7</v>
      </c>
      <c r="B541" s="12" t="s">
        <v>98</v>
      </c>
      <c r="C541" s="13"/>
      <c r="D541" s="13"/>
      <c r="E541" s="13"/>
      <c r="F541" s="13"/>
      <c r="G541" s="14"/>
    </row>
    <row r="542" spans="1:7" ht="20.399999999999999" x14ac:dyDescent="0.35">
      <c r="A542" s="8" t="s">
        <v>8</v>
      </c>
      <c r="B542" s="12" t="s">
        <v>29</v>
      </c>
      <c r="C542" s="13"/>
      <c r="D542" s="13"/>
      <c r="E542" s="13"/>
      <c r="F542" s="13"/>
      <c r="G542" s="14"/>
    </row>
    <row r="543" spans="1:7" ht="20.399999999999999" x14ac:dyDescent="0.35">
      <c r="A543" s="8" t="s">
        <v>9</v>
      </c>
      <c r="B543" s="12" t="s">
        <v>99</v>
      </c>
      <c r="C543" s="13"/>
      <c r="D543" s="13"/>
      <c r="E543" s="13"/>
      <c r="F543" s="13"/>
      <c r="G543" s="14"/>
    </row>
    <row r="544" spans="1:7" ht="15" x14ac:dyDescent="0.3">
      <c r="A544" s="57" t="s">
        <v>10</v>
      </c>
      <c r="B544" s="57" t="s">
        <v>11</v>
      </c>
      <c r="C544" s="57" t="s">
        <v>12</v>
      </c>
      <c r="D544" s="57" t="s">
        <v>13</v>
      </c>
      <c r="E544" s="57" t="s">
        <v>14</v>
      </c>
      <c r="F544" s="57" t="s">
        <v>15</v>
      </c>
      <c r="G544" s="57" t="s">
        <v>16</v>
      </c>
    </row>
    <row r="545" spans="1:7" ht="46.8" x14ac:dyDescent="0.3">
      <c r="A545" s="15">
        <v>5</v>
      </c>
      <c r="B545" s="16" t="s">
        <v>30</v>
      </c>
      <c r="C545" s="16" t="s">
        <v>416</v>
      </c>
      <c r="D545" s="123" t="s">
        <v>417</v>
      </c>
      <c r="E545" s="18">
        <v>1456.98</v>
      </c>
      <c r="F545" s="18">
        <f t="shared" ref="F545:F559" si="16">A545*E545</f>
        <v>7284.9</v>
      </c>
      <c r="G545" s="20"/>
    </row>
    <row r="546" spans="1:7" ht="15.6" x14ac:dyDescent="0.3">
      <c r="A546" s="21"/>
      <c r="B546" s="22"/>
      <c r="C546" s="22"/>
      <c r="D546" s="58"/>
      <c r="E546" s="24"/>
      <c r="F546" s="24">
        <f t="shared" si="16"/>
        <v>0</v>
      </c>
      <c r="G546" s="20"/>
    </row>
    <row r="547" spans="1:7" ht="15.6" x14ac:dyDescent="0.3">
      <c r="A547" s="21"/>
      <c r="B547" s="22"/>
      <c r="C547" s="22"/>
      <c r="D547" s="58"/>
      <c r="E547" s="24"/>
      <c r="F547" s="24">
        <f t="shared" si="16"/>
        <v>0</v>
      </c>
      <c r="G547" s="20"/>
    </row>
    <row r="548" spans="1:7" ht="15.6" x14ac:dyDescent="0.3">
      <c r="A548" s="21"/>
      <c r="B548" s="59"/>
      <c r="C548" s="59"/>
      <c r="D548" s="58"/>
      <c r="E548" s="24"/>
      <c r="F548" s="24">
        <f t="shared" si="16"/>
        <v>0</v>
      </c>
      <c r="G548" s="26"/>
    </row>
    <row r="549" spans="1:7" ht="15.6" x14ac:dyDescent="0.3">
      <c r="A549" s="21"/>
      <c r="B549" s="59"/>
      <c r="C549" s="59"/>
      <c r="D549" s="58"/>
      <c r="E549" s="24"/>
      <c r="F549" s="24">
        <f t="shared" si="16"/>
        <v>0</v>
      </c>
      <c r="G549" s="26"/>
    </row>
    <row r="550" spans="1:7" ht="15.6" x14ac:dyDescent="0.3">
      <c r="A550" s="21"/>
      <c r="B550" s="59"/>
      <c r="C550" s="59"/>
      <c r="D550" s="58"/>
      <c r="E550" s="24"/>
      <c r="F550" s="24">
        <f t="shared" si="16"/>
        <v>0</v>
      </c>
      <c r="G550" s="26"/>
    </row>
    <row r="551" spans="1:7" ht="15.6" x14ac:dyDescent="0.3">
      <c r="A551" s="21"/>
      <c r="B551" s="59"/>
      <c r="C551" s="59"/>
      <c r="D551" s="66"/>
      <c r="E551" s="24"/>
      <c r="F551" s="24">
        <f t="shared" si="16"/>
        <v>0</v>
      </c>
      <c r="G551" s="26"/>
    </row>
    <row r="552" spans="1:7" ht="15.6" x14ac:dyDescent="0.3">
      <c r="A552" s="27"/>
      <c r="B552" s="59"/>
      <c r="C552" s="59"/>
      <c r="D552" s="65"/>
      <c r="E552" s="24"/>
      <c r="F552" s="24">
        <f t="shared" si="16"/>
        <v>0</v>
      </c>
      <c r="G552" s="26"/>
    </row>
    <row r="553" spans="1:7" ht="15.6" x14ac:dyDescent="0.3">
      <c r="A553" s="27"/>
      <c r="B553" s="59"/>
      <c r="C553" s="59"/>
      <c r="D553" s="65"/>
      <c r="E553" s="24"/>
      <c r="F553" s="24">
        <f t="shared" si="16"/>
        <v>0</v>
      </c>
      <c r="G553" s="26"/>
    </row>
    <row r="554" spans="1:7" ht="15.6" x14ac:dyDescent="0.3">
      <c r="A554" s="27"/>
      <c r="B554" s="22"/>
      <c r="C554" s="22"/>
      <c r="D554" s="23"/>
      <c r="E554" s="24"/>
      <c r="F554" s="24">
        <f t="shared" si="16"/>
        <v>0</v>
      </c>
      <c r="G554" s="26"/>
    </row>
    <row r="555" spans="1:7" ht="15.6" x14ac:dyDescent="0.3">
      <c r="A555" s="27"/>
      <c r="B555" s="22"/>
      <c r="C555" s="22"/>
      <c r="D555" s="23"/>
      <c r="E555" s="24"/>
      <c r="F555" s="24">
        <f t="shared" si="16"/>
        <v>0</v>
      </c>
      <c r="G555" s="26"/>
    </row>
    <row r="556" spans="1:7" ht="15.6" x14ac:dyDescent="0.3">
      <c r="A556" s="27"/>
      <c r="B556" s="22"/>
      <c r="C556" s="22"/>
      <c r="D556" s="23"/>
      <c r="E556" s="24"/>
      <c r="F556" s="24">
        <f t="shared" si="16"/>
        <v>0</v>
      </c>
      <c r="G556" s="26"/>
    </row>
    <row r="557" spans="1:7" ht="15.6" x14ac:dyDescent="0.3">
      <c r="A557" s="27"/>
      <c r="B557" s="22"/>
      <c r="C557" s="22"/>
      <c r="D557" s="23"/>
      <c r="E557" s="24"/>
      <c r="F557" s="24">
        <f t="shared" si="16"/>
        <v>0</v>
      </c>
      <c r="G557" s="26"/>
    </row>
    <row r="558" spans="1:7" ht="15.6" x14ac:dyDescent="0.3">
      <c r="A558" s="27"/>
      <c r="B558" s="22"/>
      <c r="C558" s="22"/>
      <c r="D558" s="23"/>
      <c r="E558" s="24"/>
      <c r="F558" s="24">
        <f t="shared" si="16"/>
        <v>0</v>
      </c>
      <c r="G558" s="26"/>
    </row>
    <row r="559" spans="1:7" ht="15.6" x14ac:dyDescent="0.3">
      <c r="A559" s="28"/>
      <c r="B559" s="29"/>
      <c r="C559" s="29"/>
      <c r="D559" s="30"/>
      <c r="E559" s="31"/>
      <c r="F559" s="32">
        <f t="shared" si="16"/>
        <v>0</v>
      </c>
      <c r="G559" s="33"/>
    </row>
    <row r="560" spans="1:7" ht="17.399999999999999" x14ac:dyDescent="0.3">
      <c r="A560" s="34"/>
      <c r="B560" s="35"/>
      <c r="C560" s="36" t="s">
        <v>17</v>
      </c>
      <c r="D560" s="36"/>
      <c r="E560" s="37"/>
      <c r="F560" s="38">
        <f>SUM(F545:F558)</f>
        <v>7284.9</v>
      </c>
      <c r="G560" s="39"/>
    </row>
    <row r="561" spans="1:7" ht="17.399999999999999" x14ac:dyDescent="0.3">
      <c r="A561" s="40"/>
      <c r="B561" s="41"/>
      <c r="C561" s="42" t="s">
        <v>18</v>
      </c>
      <c r="D561" s="42"/>
      <c r="E561" s="43"/>
      <c r="F561" s="44">
        <f>F560*0.16</f>
        <v>1165.5840000000001</v>
      </c>
      <c r="G561" s="45"/>
    </row>
    <row r="562" spans="1:7" ht="17.399999999999999" x14ac:dyDescent="0.3">
      <c r="A562" s="40"/>
      <c r="B562" s="41"/>
      <c r="C562" s="46" t="s">
        <v>19</v>
      </c>
      <c r="D562" s="46"/>
      <c r="E562" s="47"/>
      <c r="F562" s="48">
        <f>F560+F561</f>
        <v>8450.4840000000004</v>
      </c>
      <c r="G562" s="49"/>
    </row>
    <row r="563" spans="1:7" ht="15.6" x14ac:dyDescent="0.3">
      <c r="A563" s="50" t="s">
        <v>20</v>
      </c>
      <c r="B563" s="51"/>
      <c r="C563" s="51" t="s">
        <v>21</v>
      </c>
      <c r="D563" s="51"/>
      <c r="E563" s="51" t="s">
        <v>22</v>
      </c>
      <c r="F563" s="51"/>
      <c r="G563" s="52"/>
    </row>
    <row r="564" spans="1:7" ht="15.6" x14ac:dyDescent="0.3">
      <c r="A564" s="63" t="s">
        <v>25</v>
      </c>
      <c r="B564" s="53"/>
      <c r="C564" s="53" t="s">
        <v>23</v>
      </c>
      <c r="D564" s="53"/>
      <c r="E564" s="53" t="s">
        <v>24</v>
      </c>
      <c r="F564" s="53"/>
      <c r="G564" s="54"/>
    </row>
    <row r="565" spans="1:7" x14ac:dyDescent="0.3">
      <c r="A565" s="55"/>
      <c r="B565" s="55"/>
      <c r="C565" s="55"/>
      <c r="D565" s="55"/>
      <c r="E565" s="55"/>
      <c r="F565" s="55"/>
      <c r="G565" s="55"/>
    </row>
    <row r="567" spans="1:7" ht="24.6" x14ac:dyDescent="0.4">
      <c r="A567" s="1"/>
      <c r="B567" s="355" t="s">
        <v>0</v>
      </c>
      <c r="C567" s="357"/>
      <c r="D567" s="364" t="s">
        <v>1</v>
      </c>
      <c r="E567" s="365"/>
      <c r="F567" s="365"/>
      <c r="G567" s="366"/>
    </row>
    <row r="568" spans="1:7" ht="21" x14ac:dyDescent="0.4">
      <c r="A568" s="2"/>
      <c r="B568" s="358"/>
      <c r="C568" s="360"/>
      <c r="D568" s="3" t="s">
        <v>2</v>
      </c>
      <c r="E568" s="368" t="s">
        <v>479</v>
      </c>
      <c r="F568" s="368"/>
      <c r="G568" s="4"/>
    </row>
    <row r="569" spans="1:7" ht="21" x14ac:dyDescent="0.4">
      <c r="A569" s="2"/>
      <c r="B569" s="358"/>
      <c r="C569" s="360"/>
      <c r="D569" s="3" t="s">
        <v>4</v>
      </c>
      <c r="E569" s="369" t="s">
        <v>444</v>
      </c>
      <c r="F569" s="368"/>
      <c r="G569" s="4"/>
    </row>
    <row r="570" spans="1:7" ht="30" x14ac:dyDescent="0.4">
      <c r="A570" s="5"/>
      <c r="B570" s="361"/>
      <c r="C570" s="363"/>
      <c r="D570" s="6" t="s">
        <v>5</v>
      </c>
      <c r="E570" s="370" t="s">
        <v>486</v>
      </c>
      <c r="F570" s="370"/>
      <c r="G570" s="7"/>
    </row>
    <row r="571" spans="1:7" ht="20.399999999999999" x14ac:dyDescent="0.35">
      <c r="A571" s="8" t="s">
        <v>6</v>
      </c>
      <c r="B571" s="9" t="s">
        <v>27</v>
      </c>
      <c r="C571" s="10"/>
      <c r="D571" s="10"/>
      <c r="E571" s="10"/>
      <c r="F571" s="10"/>
      <c r="G571" s="11"/>
    </row>
    <row r="572" spans="1:7" ht="20.399999999999999" x14ac:dyDescent="0.35">
      <c r="A572" s="8" t="s">
        <v>7</v>
      </c>
      <c r="B572" s="12" t="s">
        <v>319</v>
      </c>
      <c r="C572" s="13"/>
      <c r="D572" s="13"/>
      <c r="E572" s="13"/>
      <c r="F572" s="13"/>
      <c r="G572" s="14"/>
    </row>
    <row r="573" spans="1:7" ht="20.399999999999999" x14ac:dyDescent="0.35">
      <c r="A573" s="8" t="s">
        <v>8</v>
      </c>
      <c r="B573" s="12" t="s">
        <v>29</v>
      </c>
      <c r="C573" s="13"/>
      <c r="D573" s="13"/>
      <c r="E573" s="13"/>
      <c r="F573" s="13"/>
      <c r="G573" s="14"/>
    </row>
    <row r="574" spans="1:7" ht="20.399999999999999" x14ac:dyDescent="0.35">
      <c r="A574" s="8" t="s">
        <v>9</v>
      </c>
      <c r="B574" s="12" t="s">
        <v>320</v>
      </c>
      <c r="C574" s="13"/>
      <c r="D574" s="13"/>
      <c r="E574" s="13"/>
      <c r="F574" s="13"/>
      <c r="G574" s="14"/>
    </row>
    <row r="575" spans="1:7" ht="15" x14ac:dyDescent="0.3">
      <c r="A575" s="57" t="s">
        <v>10</v>
      </c>
      <c r="B575" s="57" t="s">
        <v>11</v>
      </c>
      <c r="C575" s="57" t="s">
        <v>12</v>
      </c>
      <c r="D575" s="57" t="s">
        <v>13</v>
      </c>
      <c r="E575" s="57" t="s">
        <v>14</v>
      </c>
      <c r="F575" s="57" t="s">
        <v>15</v>
      </c>
      <c r="G575" s="57" t="s">
        <v>16</v>
      </c>
    </row>
    <row r="576" spans="1:7" ht="31.2" x14ac:dyDescent="0.3">
      <c r="A576" s="147">
        <v>8</v>
      </c>
      <c r="B576" s="60"/>
      <c r="C576" s="16" t="s">
        <v>318</v>
      </c>
      <c r="D576" s="123"/>
      <c r="E576" s="18">
        <v>431.36</v>
      </c>
      <c r="F576" s="18">
        <f t="shared" ref="F576:F590" si="17">A576*E576</f>
        <v>3450.88</v>
      </c>
      <c r="G576" s="20"/>
    </row>
    <row r="577" spans="1:7" ht="15.6" x14ac:dyDescent="0.3">
      <c r="A577" s="21"/>
      <c r="B577" s="22"/>
      <c r="C577" s="22"/>
      <c r="D577" s="58"/>
      <c r="E577" s="24"/>
      <c r="F577" s="24">
        <f t="shared" si="17"/>
        <v>0</v>
      </c>
      <c r="G577" s="20"/>
    </row>
    <row r="578" spans="1:7" ht="15.6" x14ac:dyDescent="0.3">
      <c r="A578" s="21"/>
      <c r="B578" s="22"/>
      <c r="C578" s="22"/>
      <c r="D578" s="58"/>
      <c r="E578" s="24"/>
      <c r="F578" s="24">
        <f t="shared" si="17"/>
        <v>0</v>
      </c>
      <c r="G578" s="20"/>
    </row>
    <row r="579" spans="1:7" ht="15.6" x14ac:dyDescent="0.3">
      <c r="A579" s="21"/>
      <c r="B579" s="59"/>
      <c r="C579" s="59"/>
      <c r="D579" s="58"/>
      <c r="E579" s="24"/>
      <c r="F579" s="24">
        <f t="shared" si="17"/>
        <v>0</v>
      </c>
      <c r="G579" s="26"/>
    </row>
    <row r="580" spans="1:7" ht="15.6" x14ac:dyDescent="0.3">
      <c r="A580" s="21"/>
      <c r="B580" s="59"/>
      <c r="C580" s="59"/>
      <c r="D580" s="58"/>
      <c r="E580" s="24"/>
      <c r="F580" s="24">
        <f t="shared" si="17"/>
        <v>0</v>
      </c>
      <c r="G580" s="26"/>
    </row>
    <row r="581" spans="1:7" ht="15.6" x14ac:dyDescent="0.3">
      <c r="A581" s="21"/>
      <c r="B581" s="59"/>
      <c r="C581" s="59"/>
      <c r="D581" s="58"/>
      <c r="E581" s="24"/>
      <c r="F581" s="24">
        <f t="shared" si="17"/>
        <v>0</v>
      </c>
      <c r="G581" s="26"/>
    </row>
    <row r="582" spans="1:7" ht="15.6" x14ac:dyDescent="0.3">
      <c r="A582" s="21"/>
      <c r="B582" s="59"/>
      <c r="C582" s="59"/>
      <c r="D582" s="66"/>
      <c r="E582" s="24"/>
      <c r="F582" s="24">
        <f t="shared" si="17"/>
        <v>0</v>
      </c>
      <c r="G582" s="26"/>
    </row>
    <row r="583" spans="1:7" ht="15.6" x14ac:dyDescent="0.3">
      <c r="A583" s="27"/>
      <c r="B583" s="59"/>
      <c r="C583" s="59"/>
      <c r="D583" s="65"/>
      <c r="E583" s="24"/>
      <c r="F583" s="24">
        <f t="shared" si="17"/>
        <v>0</v>
      </c>
      <c r="G583" s="26"/>
    </row>
    <row r="584" spans="1:7" ht="15.6" x14ac:dyDescent="0.3">
      <c r="A584" s="27"/>
      <c r="B584" s="59"/>
      <c r="C584" s="59"/>
      <c r="D584" s="65"/>
      <c r="E584" s="24"/>
      <c r="F584" s="24">
        <f t="shared" si="17"/>
        <v>0</v>
      </c>
      <c r="G584" s="26"/>
    </row>
    <row r="585" spans="1:7" ht="15.6" x14ac:dyDescent="0.3">
      <c r="A585" s="27"/>
      <c r="B585" s="22"/>
      <c r="C585" s="22"/>
      <c r="D585" s="23"/>
      <c r="E585" s="24"/>
      <c r="F585" s="24">
        <f t="shared" si="17"/>
        <v>0</v>
      </c>
      <c r="G585" s="26"/>
    </row>
    <row r="586" spans="1:7" ht="15.6" x14ac:dyDescent="0.3">
      <c r="A586" s="27"/>
      <c r="B586" s="22"/>
      <c r="C586" s="22"/>
      <c r="D586" s="23"/>
      <c r="E586" s="24"/>
      <c r="F586" s="24">
        <f t="shared" si="17"/>
        <v>0</v>
      </c>
      <c r="G586" s="26"/>
    </row>
    <row r="587" spans="1:7" ht="15.6" x14ac:dyDescent="0.3">
      <c r="A587" s="27"/>
      <c r="B587" s="22"/>
      <c r="C587" s="22"/>
      <c r="D587" s="23"/>
      <c r="E587" s="24"/>
      <c r="F587" s="24">
        <f t="shared" si="17"/>
        <v>0</v>
      </c>
      <c r="G587" s="26"/>
    </row>
    <row r="588" spans="1:7" ht="15.6" x14ac:dyDescent="0.3">
      <c r="A588" s="27"/>
      <c r="B588" s="22"/>
      <c r="C588" s="22"/>
      <c r="D588" s="23"/>
      <c r="E588" s="24"/>
      <c r="F588" s="24">
        <f t="shared" si="17"/>
        <v>0</v>
      </c>
      <c r="G588" s="26"/>
    </row>
    <row r="589" spans="1:7" ht="15.6" x14ac:dyDescent="0.3">
      <c r="A589" s="27"/>
      <c r="B589" s="22"/>
      <c r="C589" s="22"/>
      <c r="D589" s="23"/>
      <c r="E589" s="24"/>
      <c r="F589" s="24">
        <f t="shared" si="17"/>
        <v>0</v>
      </c>
      <c r="G589" s="26"/>
    </row>
    <row r="590" spans="1:7" ht="15.6" x14ac:dyDescent="0.3">
      <c r="A590" s="28"/>
      <c r="B590" s="29"/>
      <c r="C590" s="29"/>
      <c r="D590" s="30"/>
      <c r="E590" s="31"/>
      <c r="F590" s="32">
        <f t="shared" si="17"/>
        <v>0</v>
      </c>
      <c r="G590" s="33"/>
    </row>
    <row r="591" spans="1:7" ht="17.399999999999999" x14ac:dyDescent="0.3">
      <c r="A591" s="34"/>
      <c r="B591" s="35"/>
      <c r="C591" s="36" t="s">
        <v>17</v>
      </c>
      <c r="D591" s="36"/>
      <c r="E591" s="37"/>
      <c r="F591" s="38">
        <f>SUM(F576:F589)</f>
        <v>3450.88</v>
      </c>
      <c r="G591" s="39"/>
    </row>
    <row r="592" spans="1:7" ht="17.399999999999999" x14ac:dyDescent="0.3">
      <c r="A592" s="40"/>
      <c r="B592" s="41"/>
      <c r="C592" s="42" t="s">
        <v>18</v>
      </c>
      <c r="D592" s="42"/>
      <c r="E592" s="43"/>
      <c r="F592" s="44">
        <f>F591*0.16</f>
        <v>552.14080000000001</v>
      </c>
      <c r="G592" s="45"/>
    </row>
    <row r="593" spans="1:7" ht="17.399999999999999" x14ac:dyDescent="0.3">
      <c r="A593" s="40"/>
      <c r="B593" s="41"/>
      <c r="C593" s="46" t="s">
        <v>19</v>
      </c>
      <c r="D593" s="46"/>
      <c r="E593" s="47"/>
      <c r="F593" s="48">
        <f>F591+F592</f>
        <v>4003.0208000000002</v>
      </c>
      <c r="G593" s="49"/>
    </row>
    <row r="594" spans="1:7" ht="15.6" x14ac:dyDescent="0.3">
      <c r="A594" s="50" t="s">
        <v>20</v>
      </c>
      <c r="B594" s="51"/>
      <c r="C594" s="51" t="s">
        <v>21</v>
      </c>
      <c r="D594" s="51"/>
      <c r="E594" s="51" t="s">
        <v>22</v>
      </c>
      <c r="F594" s="51"/>
      <c r="G594" s="52"/>
    </row>
    <row r="595" spans="1:7" ht="15.6" x14ac:dyDescent="0.3">
      <c r="A595" s="63" t="s">
        <v>25</v>
      </c>
      <c r="B595" s="53"/>
      <c r="C595" s="53" t="s">
        <v>23</v>
      </c>
      <c r="D595" s="53"/>
      <c r="E595" s="53" t="s">
        <v>24</v>
      </c>
      <c r="F595" s="53"/>
      <c r="G595" s="54"/>
    </row>
    <row r="596" spans="1:7" x14ac:dyDescent="0.3">
      <c r="A596" s="55"/>
      <c r="B596" s="55"/>
      <c r="C596" s="55"/>
      <c r="D596" s="55"/>
      <c r="E596" s="55"/>
      <c r="F596" s="55"/>
      <c r="G596" s="55"/>
    </row>
    <row r="598" spans="1:7" ht="24.6" x14ac:dyDescent="0.4">
      <c r="A598" s="1"/>
      <c r="B598" s="355" t="s">
        <v>0</v>
      </c>
      <c r="C598" s="357"/>
      <c r="D598" s="364" t="s">
        <v>1</v>
      </c>
      <c r="E598" s="365"/>
      <c r="F598" s="365"/>
      <c r="G598" s="366"/>
    </row>
    <row r="599" spans="1:7" ht="21" x14ac:dyDescent="0.4">
      <c r="A599" s="2"/>
      <c r="B599" s="358"/>
      <c r="C599" s="360"/>
      <c r="D599" s="3" t="s">
        <v>2</v>
      </c>
      <c r="E599" s="368" t="s">
        <v>492</v>
      </c>
      <c r="F599" s="368"/>
      <c r="G599" s="4"/>
    </row>
    <row r="600" spans="1:7" ht="21" x14ac:dyDescent="0.4">
      <c r="A600" s="2"/>
      <c r="B600" s="358"/>
      <c r="C600" s="360"/>
      <c r="D600" s="3" t="s">
        <v>4</v>
      </c>
      <c r="E600" s="369" t="s">
        <v>493</v>
      </c>
      <c r="F600" s="368"/>
      <c r="G600" s="4"/>
    </row>
    <row r="601" spans="1:7" ht="30" x14ac:dyDescent="0.4">
      <c r="A601" s="5"/>
      <c r="B601" s="361"/>
      <c r="C601" s="363"/>
      <c r="D601" s="6" t="s">
        <v>5</v>
      </c>
      <c r="E601" s="370" t="s">
        <v>494</v>
      </c>
      <c r="F601" s="370"/>
      <c r="G601" s="7"/>
    </row>
    <row r="602" spans="1:7" ht="20.399999999999999" x14ac:dyDescent="0.35">
      <c r="A602" s="8" t="s">
        <v>6</v>
      </c>
      <c r="B602" s="9" t="s">
        <v>36</v>
      </c>
      <c r="C602" s="10"/>
      <c r="D602" s="10"/>
      <c r="E602" s="10"/>
      <c r="F602" s="10"/>
      <c r="G602" s="11"/>
    </row>
    <row r="603" spans="1:7" ht="20.399999999999999" x14ac:dyDescent="0.35">
      <c r="A603" s="8" t="s">
        <v>7</v>
      </c>
      <c r="B603" s="12" t="s">
        <v>454</v>
      </c>
      <c r="C603" s="13"/>
      <c r="D603" s="13"/>
      <c r="E603" s="13"/>
      <c r="F603" s="13"/>
      <c r="G603" s="14"/>
    </row>
    <row r="604" spans="1:7" ht="20.399999999999999" x14ac:dyDescent="0.35">
      <c r="A604" s="8" t="s">
        <v>8</v>
      </c>
      <c r="B604" s="12" t="s">
        <v>29</v>
      </c>
      <c r="C604" s="13"/>
      <c r="D604" s="13"/>
      <c r="E604" s="13"/>
      <c r="F604" s="13"/>
      <c r="G604" s="14"/>
    </row>
    <row r="605" spans="1:7" ht="20.399999999999999" x14ac:dyDescent="0.35">
      <c r="A605" s="8" t="s">
        <v>9</v>
      </c>
      <c r="B605" s="12" t="s">
        <v>491</v>
      </c>
      <c r="C605" s="13"/>
      <c r="D605" s="13"/>
      <c r="E605" s="13"/>
      <c r="F605" s="13"/>
      <c r="G605" s="14"/>
    </row>
    <row r="606" spans="1:7" ht="15" x14ac:dyDescent="0.3">
      <c r="A606" s="57" t="s">
        <v>10</v>
      </c>
      <c r="B606" s="57" t="s">
        <v>11</v>
      </c>
      <c r="C606" s="57" t="s">
        <v>12</v>
      </c>
      <c r="D606" s="57" t="s">
        <v>13</v>
      </c>
      <c r="E606" s="57" t="s">
        <v>14</v>
      </c>
      <c r="F606" s="57" t="s">
        <v>15</v>
      </c>
      <c r="G606" s="57" t="s">
        <v>16</v>
      </c>
    </row>
    <row r="607" spans="1:7" ht="15.6" x14ac:dyDescent="0.3">
      <c r="A607" s="15">
        <v>40</v>
      </c>
      <c r="B607" s="16" t="s">
        <v>30</v>
      </c>
      <c r="C607" s="16" t="s">
        <v>490</v>
      </c>
      <c r="D607" s="123" t="s">
        <v>82</v>
      </c>
      <c r="E607" s="18">
        <v>16.21</v>
      </c>
      <c r="F607" s="18">
        <f>A607*E607</f>
        <v>648.40000000000009</v>
      </c>
      <c r="G607" s="20" t="s">
        <v>487</v>
      </c>
    </row>
    <row r="608" spans="1:7" ht="15.6" x14ac:dyDescent="0.3">
      <c r="A608" s="21">
        <v>45</v>
      </c>
      <c r="B608" s="22" t="s">
        <v>30</v>
      </c>
      <c r="C608" s="22" t="s">
        <v>307</v>
      </c>
      <c r="D608" s="58" t="s">
        <v>82</v>
      </c>
      <c r="E608" s="24">
        <v>16.48</v>
      </c>
      <c r="F608" s="24">
        <f>A608*E608</f>
        <v>741.6</v>
      </c>
      <c r="G608" s="20" t="s">
        <v>454</v>
      </c>
    </row>
    <row r="609" spans="1:7" ht="15.6" x14ac:dyDescent="0.3">
      <c r="A609" s="21">
        <v>30</v>
      </c>
      <c r="B609" s="59" t="s">
        <v>30</v>
      </c>
      <c r="C609" s="59" t="s">
        <v>106</v>
      </c>
      <c r="D609" s="58" t="s">
        <v>82</v>
      </c>
      <c r="E609" s="24">
        <v>2.91</v>
      </c>
      <c r="F609" s="24">
        <f t="shared" ref="F609:F622" si="18">A609*E609</f>
        <v>87.300000000000011</v>
      </c>
      <c r="G609" s="202" t="s">
        <v>454</v>
      </c>
    </row>
    <row r="610" spans="1:7" ht="15.6" x14ac:dyDescent="0.3">
      <c r="A610" s="21">
        <v>50</v>
      </c>
      <c r="B610" s="59" t="s">
        <v>30</v>
      </c>
      <c r="C610" s="59" t="s">
        <v>71</v>
      </c>
      <c r="D610" s="58" t="s">
        <v>82</v>
      </c>
      <c r="E610" s="24">
        <v>17.63</v>
      </c>
      <c r="F610" s="24">
        <f t="shared" si="18"/>
        <v>881.5</v>
      </c>
      <c r="G610" s="202" t="s">
        <v>488</v>
      </c>
    </row>
    <row r="611" spans="1:7" ht="15.6" x14ac:dyDescent="0.3">
      <c r="A611" s="21">
        <v>20</v>
      </c>
      <c r="B611" s="59" t="s">
        <v>30</v>
      </c>
      <c r="C611" s="59" t="s">
        <v>489</v>
      </c>
      <c r="D611" s="24" t="s">
        <v>40</v>
      </c>
      <c r="E611" s="24">
        <v>1.91</v>
      </c>
      <c r="F611" s="24">
        <f t="shared" si="18"/>
        <v>38.199999999999996</v>
      </c>
      <c r="G611" s="202"/>
    </row>
    <row r="612" spans="1:7" ht="15.6" x14ac:dyDescent="0.3">
      <c r="A612" s="27"/>
      <c r="B612" s="59"/>
      <c r="C612" s="59"/>
      <c r="D612" s="58"/>
      <c r="E612" s="24"/>
      <c r="F612" s="24">
        <f t="shared" si="18"/>
        <v>0</v>
      </c>
      <c r="G612" s="26"/>
    </row>
    <row r="613" spans="1:7" ht="15.6" x14ac:dyDescent="0.3">
      <c r="A613" s="27"/>
      <c r="B613" s="59"/>
      <c r="C613" s="59"/>
      <c r="D613" s="58"/>
      <c r="E613" s="24"/>
      <c r="F613" s="24">
        <f t="shared" si="18"/>
        <v>0</v>
      </c>
      <c r="G613" s="26"/>
    </row>
    <row r="614" spans="1:7" ht="15.6" x14ac:dyDescent="0.3">
      <c r="A614" s="27"/>
      <c r="B614" s="22"/>
      <c r="C614" s="22"/>
      <c r="D614" s="58"/>
      <c r="E614" s="24"/>
      <c r="F614" s="24">
        <f t="shared" si="18"/>
        <v>0</v>
      </c>
      <c r="G614" s="26"/>
    </row>
    <row r="615" spans="1:7" ht="15.6" x14ac:dyDescent="0.3">
      <c r="A615" s="27"/>
      <c r="B615" s="22"/>
      <c r="C615" s="22"/>
      <c r="D615" s="58"/>
      <c r="E615" s="24"/>
      <c r="F615" s="24">
        <f t="shared" si="18"/>
        <v>0</v>
      </c>
      <c r="G615" s="26"/>
    </row>
    <row r="616" spans="1:7" ht="15.6" x14ac:dyDescent="0.3">
      <c r="A616" s="27"/>
      <c r="B616" s="22"/>
      <c r="C616" s="22"/>
      <c r="D616" s="58"/>
      <c r="E616" s="24"/>
      <c r="F616" s="24">
        <f t="shared" si="18"/>
        <v>0</v>
      </c>
      <c r="G616" s="26"/>
    </row>
    <row r="617" spans="1:7" ht="15.6" x14ac:dyDescent="0.3">
      <c r="A617" s="27"/>
      <c r="B617" s="22"/>
      <c r="C617" s="22"/>
      <c r="D617" s="58"/>
      <c r="E617" s="24"/>
      <c r="F617" s="24">
        <f t="shared" si="18"/>
        <v>0</v>
      </c>
      <c r="G617" s="26"/>
    </row>
    <row r="618" spans="1:7" ht="15.6" x14ac:dyDescent="0.3">
      <c r="A618" s="27"/>
      <c r="B618" s="22"/>
      <c r="C618" s="22"/>
      <c r="D618" s="58"/>
      <c r="E618" s="24"/>
      <c r="F618" s="24">
        <f t="shared" si="18"/>
        <v>0</v>
      </c>
      <c r="G618" s="26"/>
    </row>
    <row r="619" spans="1:7" ht="15.6" x14ac:dyDescent="0.3">
      <c r="A619" s="27"/>
      <c r="B619" s="22"/>
      <c r="C619" s="22"/>
      <c r="D619" s="58"/>
      <c r="E619" s="24"/>
      <c r="F619" s="24">
        <f t="shared" si="18"/>
        <v>0</v>
      </c>
      <c r="G619" s="26"/>
    </row>
    <row r="620" spans="1:7" ht="15.6" x14ac:dyDescent="0.3">
      <c r="A620" s="27"/>
      <c r="B620" s="22"/>
      <c r="C620" s="22"/>
      <c r="D620" s="58"/>
      <c r="E620" s="24"/>
      <c r="F620" s="24">
        <f t="shared" si="18"/>
        <v>0</v>
      </c>
      <c r="G620" s="26"/>
    </row>
    <row r="621" spans="1:7" ht="15.6" x14ac:dyDescent="0.3">
      <c r="A621" s="27"/>
      <c r="B621" s="22"/>
      <c r="C621" s="22"/>
      <c r="D621" s="58"/>
      <c r="E621" s="24"/>
      <c r="F621" s="24">
        <f t="shared" si="18"/>
        <v>0</v>
      </c>
      <c r="G621" s="26"/>
    </row>
    <row r="622" spans="1:7" ht="15.6" x14ac:dyDescent="0.3">
      <c r="A622" s="27"/>
      <c r="B622" s="22"/>
      <c r="C622" s="22"/>
      <c r="D622" s="58"/>
      <c r="E622" s="24"/>
      <c r="F622" s="24">
        <f t="shared" si="18"/>
        <v>0</v>
      </c>
      <c r="G622" s="26"/>
    </row>
    <row r="623" spans="1:7" ht="15.6" x14ac:dyDescent="0.3">
      <c r="A623" s="27"/>
      <c r="B623" s="22"/>
      <c r="C623" s="22"/>
      <c r="D623" s="23"/>
      <c r="E623" s="24"/>
      <c r="F623" s="24"/>
      <c r="G623" s="26"/>
    </row>
    <row r="624" spans="1:7" ht="15.6" x14ac:dyDescent="0.3">
      <c r="A624" s="27"/>
      <c r="B624" s="22"/>
      <c r="C624" s="22"/>
      <c r="D624" s="23"/>
      <c r="E624" s="24"/>
      <c r="F624" s="24"/>
      <c r="G624" s="26"/>
    </row>
    <row r="625" spans="1:7" ht="15.6" x14ac:dyDescent="0.3">
      <c r="A625" s="27"/>
      <c r="B625" s="22"/>
      <c r="C625" s="22"/>
      <c r="D625" s="23"/>
      <c r="E625" s="24"/>
      <c r="F625" s="24"/>
      <c r="G625" s="26"/>
    </row>
    <row r="626" spans="1:7" ht="15.6" x14ac:dyDescent="0.3">
      <c r="A626" s="27"/>
      <c r="B626" s="22"/>
      <c r="C626" s="22"/>
      <c r="D626" s="23"/>
      <c r="E626" s="24"/>
      <c r="F626" s="24"/>
      <c r="G626" s="26"/>
    </row>
    <row r="627" spans="1:7" ht="15.6" x14ac:dyDescent="0.3">
      <c r="A627" s="152"/>
      <c r="B627" s="29"/>
      <c r="C627" s="29"/>
      <c r="D627" s="29"/>
      <c r="E627" s="31"/>
      <c r="F627" s="32"/>
      <c r="G627" s="33"/>
    </row>
    <row r="628" spans="1:7" ht="17.399999999999999" x14ac:dyDescent="0.3">
      <c r="A628" s="27"/>
      <c r="B628" s="35"/>
      <c r="C628" s="36" t="s">
        <v>17</v>
      </c>
      <c r="D628" s="153"/>
      <c r="E628" s="37"/>
      <c r="F628" s="149">
        <f>SUM(F607:F626)</f>
        <v>2397</v>
      </c>
      <c r="G628" s="39"/>
    </row>
    <row r="629" spans="1:7" ht="17.399999999999999" x14ac:dyDescent="0.3">
      <c r="A629" s="40"/>
      <c r="B629" s="41"/>
      <c r="C629" s="42" t="s">
        <v>18</v>
      </c>
      <c r="D629" s="42"/>
      <c r="E629" s="43"/>
      <c r="F629" s="150">
        <f>F628*0.16</f>
        <v>383.52</v>
      </c>
      <c r="G629" s="45"/>
    </row>
    <row r="630" spans="1:7" ht="17.399999999999999" x14ac:dyDescent="0.3">
      <c r="A630" s="40"/>
      <c r="B630" s="41"/>
      <c r="C630" s="46" t="s">
        <v>19</v>
      </c>
      <c r="D630" s="46"/>
      <c r="E630" s="47"/>
      <c r="F630" s="151">
        <f>F628+F629</f>
        <v>2780.52</v>
      </c>
      <c r="G630" s="49"/>
    </row>
    <row r="631" spans="1:7" ht="15.6" x14ac:dyDescent="0.3">
      <c r="A631" s="50" t="s">
        <v>20</v>
      </c>
      <c r="B631" s="51"/>
      <c r="C631" s="51" t="s">
        <v>21</v>
      </c>
      <c r="D631" s="51"/>
      <c r="E631" s="51" t="s">
        <v>22</v>
      </c>
      <c r="F631" s="51"/>
      <c r="G631" s="52"/>
    </row>
    <row r="632" spans="1:7" ht="15.6" x14ac:dyDescent="0.3">
      <c r="A632" s="63" t="s">
        <v>25</v>
      </c>
      <c r="B632" s="53"/>
      <c r="C632" s="53" t="s">
        <v>23</v>
      </c>
      <c r="D632" s="53"/>
      <c r="E632" s="53" t="s">
        <v>24</v>
      </c>
      <c r="F632" s="53"/>
      <c r="G632" s="54"/>
    </row>
    <row r="633" spans="1:7" x14ac:dyDescent="0.3">
      <c r="B633" s="55"/>
      <c r="C633" s="55"/>
      <c r="E633" s="55"/>
      <c r="F633" s="55"/>
      <c r="G633" s="55"/>
    </row>
    <row r="635" spans="1:7" ht="21" x14ac:dyDescent="0.4">
      <c r="A635" s="1"/>
      <c r="B635" s="382" t="s">
        <v>0</v>
      </c>
      <c r="C635" s="383"/>
      <c r="D635" s="388" t="s">
        <v>1</v>
      </c>
      <c r="E635" s="389"/>
      <c r="F635" s="389"/>
      <c r="G635" s="390"/>
    </row>
    <row r="636" spans="1:7" ht="21" x14ac:dyDescent="0.4">
      <c r="A636" s="2"/>
      <c r="B636" s="384"/>
      <c r="C636" s="385"/>
      <c r="D636" s="391" t="s">
        <v>2</v>
      </c>
      <c r="E636" s="392"/>
      <c r="F636" s="367" t="s">
        <v>500</v>
      </c>
      <c r="G636" s="393"/>
    </row>
    <row r="637" spans="1:7" ht="21" x14ac:dyDescent="0.4">
      <c r="A637" s="2"/>
      <c r="B637" s="384"/>
      <c r="C637" s="385"/>
      <c r="D637" s="204" t="s">
        <v>419</v>
      </c>
      <c r="E637" s="205"/>
      <c r="F637" s="195" t="s">
        <v>493</v>
      </c>
      <c r="G637" s="4"/>
    </row>
    <row r="638" spans="1:7" ht="21" x14ac:dyDescent="0.4">
      <c r="A638" s="5"/>
      <c r="B638" s="386"/>
      <c r="C638" s="387"/>
      <c r="D638" s="394" t="s">
        <v>5</v>
      </c>
      <c r="E638" s="395"/>
      <c r="F638" s="396" t="s">
        <v>498</v>
      </c>
      <c r="G638" s="397"/>
    </row>
    <row r="639" spans="1:7" ht="20.399999999999999" x14ac:dyDescent="0.35">
      <c r="A639" s="8" t="s">
        <v>6</v>
      </c>
      <c r="B639" s="9" t="s">
        <v>27</v>
      </c>
      <c r="C639" s="10"/>
      <c r="D639" s="10"/>
      <c r="E639" s="374" t="s">
        <v>495</v>
      </c>
      <c r="F639" s="374"/>
      <c r="G639" s="375"/>
    </row>
    <row r="640" spans="1:7" ht="20.399999999999999" x14ac:dyDescent="0.35">
      <c r="A640" s="8" t="s">
        <v>7</v>
      </c>
      <c r="B640" s="376"/>
      <c r="C640" s="377"/>
      <c r="D640" s="377"/>
      <c r="E640" s="377"/>
      <c r="F640" s="377"/>
      <c r="G640" s="378"/>
    </row>
    <row r="641" spans="1:7" ht="20.399999999999999" x14ac:dyDescent="0.35">
      <c r="A641" s="8" t="s">
        <v>8</v>
      </c>
      <c r="B641" s="376" t="s">
        <v>496</v>
      </c>
      <c r="C641" s="377"/>
      <c r="D641" s="377"/>
      <c r="E641" s="377"/>
      <c r="F641" s="377"/>
      <c r="G641" s="378"/>
    </row>
    <row r="642" spans="1:7" ht="20.399999999999999" x14ac:dyDescent="0.35">
      <c r="A642" s="8" t="s">
        <v>9</v>
      </c>
      <c r="B642" s="376" t="s">
        <v>326</v>
      </c>
      <c r="C642" s="377"/>
      <c r="D642" s="377"/>
      <c r="E642" s="377"/>
      <c r="F642" s="377"/>
      <c r="G642" s="378"/>
    </row>
    <row r="643" spans="1:7" x14ac:dyDescent="0.3">
      <c r="A643" s="163" t="s">
        <v>10</v>
      </c>
      <c r="B643" s="163" t="s">
        <v>11</v>
      </c>
      <c r="C643" s="163" t="s">
        <v>12</v>
      </c>
      <c r="D643" s="206" t="s">
        <v>13</v>
      </c>
      <c r="E643" s="163" t="s">
        <v>14</v>
      </c>
      <c r="F643" s="163" t="s">
        <v>15</v>
      </c>
      <c r="G643" s="163" t="s">
        <v>16</v>
      </c>
    </row>
    <row r="644" spans="1:7" ht="31.2" x14ac:dyDescent="0.3">
      <c r="A644" s="147">
        <v>2</v>
      </c>
      <c r="B644" s="60" t="s">
        <v>30</v>
      </c>
      <c r="C644" s="60" t="s">
        <v>328</v>
      </c>
      <c r="D644" s="123"/>
      <c r="E644" s="78">
        <v>2982</v>
      </c>
      <c r="F644" s="165">
        <f>+A644*E644</f>
        <v>5964</v>
      </c>
      <c r="G644" s="114" t="s">
        <v>501</v>
      </c>
    </row>
    <row r="645" spans="1:7" ht="15.6" x14ac:dyDescent="0.3">
      <c r="A645" s="20">
        <v>150</v>
      </c>
      <c r="B645" s="20" t="s">
        <v>222</v>
      </c>
      <c r="C645" s="166" t="s">
        <v>497</v>
      </c>
      <c r="D645" s="61"/>
      <c r="E645" s="167">
        <v>84.44</v>
      </c>
      <c r="F645" s="167">
        <f t="shared" ref="F645:F653" si="19">A645*E645</f>
        <v>12666</v>
      </c>
      <c r="G645" s="26" t="s">
        <v>499</v>
      </c>
    </row>
    <row r="646" spans="1:7" ht="15.6" x14ac:dyDescent="0.3">
      <c r="A646" s="20"/>
      <c r="B646" s="20"/>
      <c r="C646" s="20"/>
      <c r="D646" s="61"/>
      <c r="E646" s="167"/>
      <c r="F646" s="167">
        <f t="shared" si="19"/>
        <v>0</v>
      </c>
      <c r="G646" s="26"/>
    </row>
    <row r="647" spans="1:7" x14ac:dyDescent="0.3">
      <c r="A647" s="20"/>
      <c r="B647" s="20"/>
      <c r="C647" s="20"/>
      <c r="D647" s="20"/>
      <c r="E647" s="167"/>
      <c r="F647" s="167">
        <f t="shared" si="19"/>
        <v>0</v>
      </c>
      <c r="G647" s="26"/>
    </row>
    <row r="648" spans="1:7" x14ac:dyDescent="0.3">
      <c r="A648" s="20"/>
      <c r="B648" s="20"/>
      <c r="C648" s="20"/>
      <c r="D648" s="26"/>
      <c r="E648" s="167"/>
      <c r="F648" s="167">
        <f t="shared" si="19"/>
        <v>0</v>
      </c>
      <c r="G648" s="26"/>
    </row>
    <row r="649" spans="1:7" x14ac:dyDescent="0.3">
      <c r="A649" s="20"/>
      <c r="B649" s="20"/>
      <c r="C649" s="20"/>
      <c r="D649" s="26"/>
      <c r="E649" s="167"/>
      <c r="F649" s="167">
        <f t="shared" si="19"/>
        <v>0</v>
      </c>
      <c r="G649" s="26"/>
    </row>
    <row r="650" spans="1:7" x14ac:dyDescent="0.3">
      <c r="A650" s="20"/>
      <c r="B650" s="20"/>
      <c r="C650" s="20"/>
      <c r="D650" s="26"/>
      <c r="E650" s="167"/>
      <c r="F650" s="167">
        <f t="shared" si="19"/>
        <v>0</v>
      </c>
      <c r="G650" s="26"/>
    </row>
    <row r="651" spans="1:7" x14ac:dyDescent="0.3">
      <c r="A651" s="20"/>
      <c r="B651" s="20"/>
      <c r="C651" s="142"/>
      <c r="D651" s="26"/>
      <c r="E651" s="167"/>
      <c r="F651" s="167">
        <f t="shared" si="19"/>
        <v>0</v>
      </c>
      <c r="G651" s="26"/>
    </row>
    <row r="652" spans="1:7" x14ac:dyDescent="0.3">
      <c r="A652" s="20"/>
      <c r="B652" s="20"/>
      <c r="C652" s="20"/>
      <c r="D652" s="26"/>
      <c r="E652" s="167"/>
      <c r="F652" s="167">
        <f t="shared" si="19"/>
        <v>0</v>
      </c>
      <c r="G652" s="26"/>
    </row>
    <row r="653" spans="1:7" x14ac:dyDescent="0.3">
      <c r="A653" s="207"/>
      <c r="B653" s="207"/>
      <c r="C653" s="207"/>
      <c r="D653" s="33"/>
      <c r="E653" s="173"/>
      <c r="F653" s="173">
        <f t="shared" si="19"/>
        <v>0</v>
      </c>
      <c r="G653" s="33"/>
    </row>
    <row r="654" spans="1:7" ht="15.6" x14ac:dyDescent="0.3">
      <c r="A654" s="174"/>
      <c r="B654" s="175"/>
      <c r="C654" s="208" t="s">
        <v>17</v>
      </c>
      <c r="D654" s="35"/>
      <c r="E654" s="209"/>
      <c r="F654" s="209">
        <f>SUM(F644:F652)</f>
        <v>18630</v>
      </c>
      <c r="G654" s="178"/>
    </row>
    <row r="655" spans="1:7" ht="15.6" x14ac:dyDescent="0.3">
      <c r="A655" s="179"/>
      <c r="B655" s="55"/>
      <c r="C655" s="210" t="s">
        <v>18</v>
      </c>
      <c r="D655" s="41"/>
      <c r="E655" s="211"/>
      <c r="F655" s="211">
        <f>F654*0.16</f>
        <v>2980.8</v>
      </c>
      <c r="G655" s="182"/>
    </row>
    <row r="656" spans="1:7" ht="15.6" x14ac:dyDescent="0.3">
      <c r="A656" s="179"/>
      <c r="B656" s="55"/>
      <c r="C656" s="212" t="s">
        <v>19</v>
      </c>
      <c r="D656" s="213"/>
      <c r="E656" s="214"/>
      <c r="F656" s="214">
        <f>F654+F655</f>
        <v>21610.799999999999</v>
      </c>
      <c r="G656" s="187"/>
    </row>
    <row r="657" spans="1:7" x14ac:dyDescent="0.3">
      <c r="A657" s="379" t="s">
        <v>20</v>
      </c>
      <c r="B657" s="380"/>
      <c r="C657" s="190" t="s">
        <v>21</v>
      </c>
      <c r="D657" s="190"/>
      <c r="E657" s="380" t="s">
        <v>22</v>
      </c>
      <c r="F657" s="380"/>
      <c r="G657" s="381"/>
    </row>
    <row r="658" spans="1:7" x14ac:dyDescent="0.3">
      <c r="A658" s="371" t="s">
        <v>25</v>
      </c>
      <c r="B658" s="372"/>
      <c r="C658" s="193" t="s">
        <v>23</v>
      </c>
      <c r="D658" s="193"/>
      <c r="E658" s="372" t="s">
        <v>24</v>
      </c>
      <c r="F658" s="372"/>
      <c r="G658" s="373"/>
    </row>
    <row r="659" spans="1:7" x14ac:dyDescent="0.3">
      <c r="A659" s="55"/>
      <c r="B659" s="55"/>
      <c r="C659" s="55"/>
      <c r="D659" s="55"/>
      <c r="E659" s="55"/>
      <c r="F659" s="55"/>
      <c r="G659" s="55"/>
    </row>
    <row r="661" spans="1:7" ht="24.6" x14ac:dyDescent="0.3">
      <c r="A661" s="355" t="s">
        <v>0</v>
      </c>
      <c r="B661" s="356"/>
      <c r="C661" s="357"/>
      <c r="D661" s="364" t="s">
        <v>1</v>
      </c>
      <c r="E661" s="365"/>
      <c r="F661" s="365"/>
      <c r="G661" s="366"/>
    </row>
    <row r="662" spans="1:7" ht="21" x14ac:dyDescent="0.4">
      <c r="A662" s="358"/>
      <c r="B662" s="359"/>
      <c r="C662" s="360"/>
      <c r="D662" s="3" t="s">
        <v>2</v>
      </c>
      <c r="E662" s="367" t="s">
        <v>500</v>
      </c>
      <c r="F662" s="368"/>
      <c r="G662" s="4"/>
    </row>
    <row r="663" spans="1:7" ht="21" x14ac:dyDescent="0.4">
      <c r="A663" s="358"/>
      <c r="B663" s="359"/>
      <c r="C663" s="360"/>
      <c r="D663" s="3" t="s">
        <v>4</v>
      </c>
      <c r="E663" s="369" t="s">
        <v>493</v>
      </c>
      <c r="F663" s="368"/>
      <c r="G663" s="4"/>
    </row>
    <row r="664" spans="1:7" ht="30" x14ac:dyDescent="0.3">
      <c r="A664" s="361"/>
      <c r="B664" s="362"/>
      <c r="C664" s="363"/>
      <c r="D664" s="6" t="s">
        <v>5</v>
      </c>
      <c r="E664" s="370" t="s">
        <v>502</v>
      </c>
      <c r="F664" s="370"/>
      <c r="G664" s="7"/>
    </row>
    <row r="665" spans="1:7" ht="20.399999999999999" x14ac:dyDescent="0.35">
      <c r="A665" s="8" t="s">
        <v>6</v>
      </c>
      <c r="B665" s="9" t="s">
        <v>27</v>
      </c>
      <c r="C665" s="10"/>
      <c r="D665" s="10"/>
      <c r="E665" s="346" t="s">
        <v>508</v>
      </c>
      <c r="F665" s="347"/>
      <c r="G665" s="348"/>
    </row>
    <row r="666" spans="1:7" ht="20.399999999999999" x14ac:dyDescent="0.35">
      <c r="A666" s="8" t="s">
        <v>7</v>
      </c>
      <c r="B666" s="12"/>
      <c r="C666" s="13"/>
      <c r="D666" s="13"/>
      <c r="E666" s="349"/>
      <c r="F666" s="350"/>
      <c r="G666" s="351"/>
    </row>
    <row r="667" spans="1:7" ht="20.399999999999999" x14ac:dyDescent="0.35">
      <c r="A667" s="8" t="s">
        <v>8</v>
      </c>
      <c r="B667" s="12" t="s">
        <v>29</v>
      </c>
      <c r="C667" s="13"/>
      <c r="D667" s="13"/>
      <c r="E667" s="352"/>
      <c r="F667" s="353"/>
      <c r="G667" s="354"/>
    </row>
    <row r="668" spans="1:7" ht="20.399999999999999" x14ac:dyDescent="0.35">
      <c r="A668" s="8" t="s">
        <v>9</v>
      </c>
      <c r="B668" s="12" t="s">
        <v>91</v>
      </c>
      <c r="C668" s="13"/>
      <c r="D668" s="13"/>
      <c r="E668" s="13"/>
      <c r="F668" s="13"/>
      <c r="G668" s="14"/>
    </row>
    <row r="669" spans="1:7" ht="15" x14ac:dyDescent="0.3">
      <c r="A669" s="57" t="s">
        <v>10</v>
      </c>
      <c r="B669" s="57" t="s">
        <v>11</v>
      </c>
      <c r="C669" s="57" t="s">
        <v>12</v>
      </c>
      <c r="D669" s="57" t="s">
        <v>13</v>
      </c>
      <c r="E669" s="57" t="s">
        <v>14</v>
      </c>
      <c r="F669" s="57" t="s">
        <v>15</v>
      </c>
      <c r="G669" s="57" t="s">
        <v>16</v>
      </c>
    </row>
    <row r="670" spans="1:7" ht="15.6" x14ac:dyDescent="0.3">
      <c r="A670" s="15">
        <v>120</v>
      </c>
      <c r="B670" s="16" t="s">
        <v>222</v>
      </c>
      <c r="C670" s="16" t="s">
        <v>481</v>
      </c>
      <c r="D670" s="123"/>
      <c r="E670" s="18">
        <v>96.5</v>
      </c>
      <c r="F670" s="18">
        <f>A670*E670</f>
        <v>11580</v>
      </c>
      <c r="G670" s="20"/>
    </row>
    <row r="671" spans="1:7" ht="15.6" x14ac:dyDescent="0.3">
      <c r="A671" s="21">
        <v>50</v>
      </c>
      <c r="B671" s="22" t="s">
        <v>222</v>
      </c>
      <c r="C671" s="22" t="s">
        <v>482</v>
      </c>
      <c r="D671" s="58"/>
      <c r="E671" s="24">
        <v>118.93</v>
      </c>
      <c r="F671" s="24">
        <f t="shared" ref="F671:F684" si="20">A671*E671</f>
        <v>5946.5</v>
      </c>
      <c r="G671" s="20"/>
    </row>
    <row r="672" spans="1:7" ht="15.6" x14ac:dyDescent="0.3">
      <c r="A672" s="21">
        <v>80</v>
      </c>
      <c r="B672" s="22" t="s">
        <v>222</v>
      </c>
      <c r="C672" s="22" t="s">
        <v>507</v>
      </c>
      <c r="D672" s="58"/>
      <c r="E672" s="24">
        <v>77</v>
      </c>
      <c r="F672" s="24">
        <f t="shared" si="20"/>
        <v>6160</v>
      </c>
      <c r="G672" s="20"/>
    </row>
    <row r="673" spans="1:7" ht="15.6" x14ac:dyDescent="0.3">
      <c r="A673" s="21"/>
      <c r="B673" s="59"/>
      <c r="C673" s="59"/>
      <c r="D673" s="58"/>
      <c r="E673" s="24"/>
      <c r="F673" s="24">
        <f t="shared" si="20"/>
        <v>0</v>
      </c>
      <c r="G673" s="26"/>
    </row>
    <row r="674" spans="1:7" ht="15.6" x14ac:dyDescent="0.3">
      <c r="A674" s="21"/>
      <c r="B674" s="59"/>
      <c r="C674" s="59"/>
      <c r="D674" s="58"/>
      <c r="E674" s="24"/>
      <c r="F674" s="24">
        <f t="shared" si="20"/>
        <v>0</v>
      </c>
      <c r="G674" s="26"/>
    </row>
    <row r="675" spans="1:7" ht="15.6" x14ac:dyDescent="0.3">
      <c r="A675" s="21"/>
      <c r="B675" s="59"/>
      <c r="C675" s="59"/>
      <c r="D675" s="58"/>
      <c r="E675" s="24"/>
      <c r="F675" s="24">
        <f t="shared" si="20"/>
        <v>0</v>
      </c>
      <c r="G675" s="26"/>
    </row>
    <row r="676" spans="1:7" ht="15.6" x14ac:dyDescent="0.3">
      <c r="A676" s="21"/>
      <c r="B676" s="59"/>
      <c r="C676" s="59"/>
      <c r="D676" s="58"/>
      <c r="E676" s="24"/>
      <c r="F676" s="24">
        <f t="shared" si="20"/>
        <v>0</v>
      </c>
      <c r="G676" s="26"/>
    </row>
    <row r="677" spans="1:7" ht="15.6" x14ac:dyDescent="0.3">
      <c r="A677" s="27"/>
      <c r="B677" s="59"/>
      <c r="C677" s="59"/>
      <c r="D677" s="58"/>
      <c r="E677" s="24"/>
      <c r="F677" s="24">
        <f t="shared" si="20"/>
        <v>0</v>
      </c>
      <c r="G677" s="26"/>
    </row>
    <row r="678" spans="1:7" ht="15.6" x14ac:dyDescent="0.3">
      <c r="A678" s="27"/>
      <c r="B678" s="59"/>
      <c r="C678" s="59"/>
      <c r="D678" s="65"/>
      <c r="E678" s="24"/>
      <c r="F678" s="24">
        <f t="shared" si="20"/>
        <v>0</v>
      </c>
      <c r="G678" s="26"/>
    </row>
    <row r="679" spans="1:7" ht="15.6" x14ac:dyDescent="0.3">
      <c r="A679" s="27"/>
      <c r="B679" s="22"/>
      <c r="C679" s="22"/>
      <c r="D679" s="23"/>
      <c r="E679" s="24"/>
      <c r="F679" s="24">
        <f t="shared" si="20"/>
        <v>0</v>
      </c>
      <c r="G679" s="26"/>
    </row>
    <row r="680" spans="1:7" ht="15.6" x14ac:dyDescent="0.3">
      <c r="A680" s="27"/>
      <c r="B680" s="22"/>
      <c r="C680" s="22"/>
      <c r="D680" s="23"/>
      <c r="E680" s="24"/>
      <c r="F680" s="24">
        <f t="shared" si="20"/>
        <v>0</v>
      </c>
      <c r="G680" s="26"/>
    </row>
    <row r="681" spans="1:7" ht="15.6" x14ac:dyDescent="0.3">
      <c r="A681" s="27"/>
      <c r="B681" s="22"/>
      <c r="C681" s="22"/>
      <c r="D681" s="23"/>
      <c r="E681" s="24"/>
      <c r="F681" s="24">
        <f t="shared" si="20"/>
        <v>0</v>
      </c>
      <c r="G681" s="26"/>
    </row>
    <row r="682" spans="1:7" ht="15.6" x14ac:dyDescent="0.3">
      <c r="A682" s="27"/>
      <c r="B682" s="22"/>
      <c r="C682" s="22"/>
      <c r="D682" s="23"/>
      <c r="E682" s="24"/>
      <c r="F682" s="24">
        <f t="shared" si="20"/>
        <v>0</v>
      </c>
      <c r="G682" s="26"/>
    </row>
    <row r="683" spans="1:7" ht="15.6" x14ac:dyDescent="0.3">
      <c r="A683" s="27"/>
      <c r="B683" s="22"/>
      <c r="C683" s="22"/>
      <c r="D683" s="23"/>
      <c r="E683" s="24"/>
      <c r="F683" s="24">
        <f t="shared" si="20"/>
        <v>0</v>
      </c>
      <c r="G683" s="26"/>
    </row>
    <row r="684" spans="1:7" ht="15.6" x14ac:dyDescent="0.3">
      <c r="A684" s="28"/>
      <c r="B684" s="29"/>
      <c r="C684" s="29"/>
      <c r="D684" s="30"/>
      <c r="E684" s="31"/>
      <c r="F684" s="31">
        <f t="shared" si="20"/>
        <v>0</v>
      </c>
      <c r="G684" s="33"/>
    </row>
    <row r="685" spans="1:7" ht="17.399999999999999" x14ac:dyDescent="0.3">
      <c r="A685" s="34"/>
      <c r="B685" s="35"/>
      <c r="C685" s="36" t="s">
        <v>17</v>
      </c>
      <c r="D685" s="36"/>
      <c r="E685" s="37"/>
      <c r="F685" s="38">
        <f>SUM(F670:F683)</f>
        <v>23686.5</v>
      </c>
      <c r="G685" s="39"/>
    </row>
    <row r="686" spans="1:7" ht="17.399999999999999" x14ac:dyDescent="0.3">
      <c r="A686" s="40"/>
      <c r="B686" s="41"/>
      <c r="C686" s="42" t="s">
        <v>18</v>
      </c>
      <c r="D686" s="42"/>
      <c r="E686" s="43"/>
      <c r="F686" s="44">
        <f>F685*0.16</f>
        <v>3789.84</v>
      </c>
      <c r="G686" s="45"/>
    </row>
    <row r="687" spans="1:7" ht="17.399999999999999" x14ac:dyDescent="0.3">
      <c r="A687" s="40"/>
      <c r="B687" s="41"/>
      <c r="C687" s="46" t="s">
        <v>19</v>
      </c>
      <c r="D687" s="46"/>
      <c r="E687" s="47"/>
      <c r="F687" s="48">
        <f>F685+F686</f>
        <v>27476.34</v>
      </c>
      <c r="G687" s="49"/>
    </row>
    <row r="688" spans="1:7" ht="15.6" x14ac:dyDescent="0.3">
      <c r="A688" s="50" t="s">
        <v>20</v>
      </c>
      <c r="B688" s="51"/>
      <c r="C688" s="51" t="s">
        <v>21</v>
      </c>
      <c r="D688" s="51"/>
      <c r="E688" s="51" t="s">
        <v>22</v>
      </c>
      <c r="F688" s="51"/>
      <c r="G688" s="52"/>
    </row>
    <row r="689" spans="1:7" ht="15.6" x14ac:dyDescent="0.3">
      <c r="A689" s="63" t="s">
        <v>25</v>
      </c>
      <c r="B689" s="53"/>
      <c r="C689" s="53" t="s">
        <v>23</v>
      </c>
      <c r="D689" s="53"/>
      <c r="E689" s="53" t="s">
        <v>24</v>
      </c>
      <c r="F689" s="53"/>
      <c r="G689" s="54"/>
    </row>
    <row r="692" spans="1:7" ht="24.6" x14ac:dyDescent="0.3">
      <c r="A692" s="355" t="s">
        <v>0</v>
      </c>
      <c r="B692" s="356"/>
      <c r="C692" s="357"/>
      <c r="D692" s="364" t="s">
        <v>1</v>
      </c>
      <c r="E692" s="365"/>
      <c r="F692" s="365"/>
      <c r="G692" s="366"/>
    </row>
    <row r="693" spans="1:7" ht="21" x14ac:dyDescent="0.4">
      <c r="A693" s="358"/>
      <c r="B693" s="359"/>
      <c r="C693" s="360"/>
      <c r="D693" s="3" t="s">
        <v>2</v>
      </c>
      <c r="E693" s="367" t="s">
        <v>509</v>
      </c>
      <c r="F693" s="368"/>
      <c r="G693" s="4"/>
    </row>
    <row r="694" spans="1:7" ht="21" x14ac:dyDescent="0.4">
      <c r="A694" s="358"/>
      <c r="B694" s="359"/>
      <c r="C694" s="360"/>
      <c r="D694" s="3" t="s">
        <v>4</v>
      </c>
      <c r="E694" s="369" t="s">
        <v>493</v>
      </c>
      <c r="F694" s="368"/>
      <c r="G694" s="4"/>
    </row>
    <row r="695" spans="1:7" ht="30" x14ac:dyDescent="0.3">
      <c r="A695" s="361"/>
      <c r="B695" s="362"/>
      <c r="C695" s="363"/>
      <c r="D695" s="6" t="s">
        <v>5</v>
      </c>
      <c r="E695" s="370" t="s">
        <v>510</v>
      </c>
      <c r="F695" s="370"/>
      <c r="G695" s="7"/>
    </row>
    <row r="696" spans="1:7" ht="20.399999999999999" x14ac:dyDescent="0.35">
      <c r="A696" s="8" t="s">
        <v>6</v>
      </c>
      <c r="B696" s="9" t="s">
        <v>27</v>
      </c>
      <c r="C696" s="10"/>
      <c r="D696" s="10"/>
      <c r="E696" s="346" t="s">
        <v>511</v>
      </c>
      <c r="F696" s="347"/>
      <c r="G696" s="348"/>
    </row>
    <row r="697" spans="1:7" ht="20.399999999999999" x14ac:dyDescent="0.35">
      <c r="A697" s="8" t="s">
        <v>7</v>
      </c>
      <c r="B697" s="12"/>
      <c r="C697" s="13"/>
      <c r="D697" s="13"/>
      <c r="E697" s="349"/>
      <c r="F697" s="350"/>
      <c r="G697" s="351"/>
    </row>
    <row r="698" spans="1:7" ht="20.399999999999999" x14ac:dyDescent="0.35">
      <c r="A698" s="8" t="s">
        <v>8</v>
      </c>
      <c r="B698" s="12" t="s">
        <v>29</v>
      </c>
      <c r="C698" s="13"/>
      <c r="D698" s="13"/>
      <c r="E698" s="352"/>
      <c r="F698" s="353"/>
      <c r="G698" s="354"/>
    </row>
    <row r="699" spans="1:7" ht="20.399999999999999" x14ac:dyDescent="0.35">
      <c r="A699" s="8" t="s">
        <v>9</v>
      </c>
      <c r="B699" s="12" t="s">
        <v>91</v>
      </c>
      <c r="C699" s="13"/>
      <c r="D699" s="13"/>
      <c r="E699" s="13"/>
      <c r="F699" s="13"/>
      <c r="G699" s="14"/>
    </row>
    <row r="700" spans="1:7" ht="15" x14ac:dyDescent="0.3">
      <c r="A700" s="57" t="s">
        <v>10</v>
      </c>
      <c r="B700" s="57" t="s">
        <v>11</v>
      </c>
      <c r="C700" s="57" t="s">
        <v>12</v>
      </c>
      <c r="D700" s="57" t="s">
        <v>13</v>
      </c>
      <c r="E700" s="57" t="s">
        <v>14</v>
      </c>
      <c r="F700" s="57" t="s">
        <v>15</v>
      </c>
      <c r="G700" s="57" t="s">
        <v>16</v>
      </c>
    </row>
    <row r="701" spans="1:7" ht="31.2" x14ac:dyDescent="0.3">
      <c r="A701" s="15">
        <v>3</v>
      </c>
      <c r="B701" s="16" t="s">
        <v>503</v>
      </c>
      <c r="C701" s="16" t="s">
        <v>504</v>
      </c>
      <c r="D701" s="123">
        <v>130299</v>
      </c>
      <c r="E701" s="18">
        <v>244.53</v>
      </c>
      <c r="F701" s="18">
        <f>A701*E701</f>
        <v>733.59</v>
      </c>
      <c r="G701" s="20"/>
    </row>
    <row r="702" spans="1:7" ht="15.6" x14ac:dyDescent="0.3">
      <c r="A702" s="21">
        <v>10</v>
      </c>
      <c r="B702" s="22" t="s">
        <v>30</v>
      </c>
      <c r="C702" s="22" t="s">
        <v>95</v>
      </c>
      <c r="D702" s="58">
        <v>267550</v>
      </c>
      <c r="E702" s="24">
        <v>13.1</v>
      </c>
      <c r="F702" s="24">
        <f t="shared" ref="F702:F715" si="21">A702*E702</f>
        <v>131</v>
      </c>
      <c r="G702" s="20"/>
    </row>
    <row r="703" spans="1:7" ht="15.6" x14ac:dyDescent="0.3">
      <c r="A703" s="21">
        <v>5</v>
      </c>
      <c r="B703" s="22" t="s">
        <v>506</v>
      </c>
      <c r="C703" s="22" t="s">
        <v>505</v>
      </c>
      <c r="D703" s="58">
        <v>711819</v>
      </c>
      <c r="E703" s="24">
        <v>57.26</v>
      </c>
      <c r="F703" s="24">
        <f t="shared" si="21"/>
        <v>286.3</v>
      </c>
      <c r="G703" s="20"/>
    </row>
    <row r="704" spans="1:7" ht="15.6" x14ac:dyDescent="0.3">
      <c r="A704" s="21"/>
      <c r="B704" s="59"/>
      <c r="C704" s="59"/>
      <c r="D704" s="58"/>
      <c r="E704" s="24"/>
      <c r="F704" s="24">
        <f t="shared" si="21"/>
        <v>0</v>
      </c>
      <c r="G704" s="26"/>
    </row>
    <row r="705" spans="1:7" ht="15.6" x14ac:dyDescent="0.3">
      <c r="A705" s="21"/>
      <c r="B705" s="59"/>
      <c r="C705" s="59"/>
      <c r="D705" s="58"/>
      <c r="E705" s="24"/>
      <c r="F705" s="24">
        <f t="shared" si="21"/>
        <v>0</v>
      </c>
      <c r="G705" s="26"/>
    </row>
    <row r="706" spans="1:7" ht="15.6" x14ac:dyDescent="0.3">
      <c r="A706" s="21"/>
      <c r="B706" s="59"/>
      <c r="C706" s="59"/>
      <c r="D706" s="58"/>
      <c r="E706" s="24"/>
      <c r="F706" s="24">
        <f t="shared" si="21"/>
        <v>0</v>
      </c>
      <c r="G706" s="26"/>
    </row>
    <row r="707" spans="1:7" ht="15.6" x14ac:dyDescent="0.3">
      <c r="A707" s="21"/>
      <c r="B707" s="59"/>
      <c r="C707" s="59"/>
      <c r="D707" s="58"/>
      <c r="E707" s="24"/>
      <c r="F707" s="24">
        <f t="shared" si="21"/>
        <v>0</v>
      </c>
      <c r="G707" s="26"/>
    </row>
    <row r="708" spans="1:7" ht="15.6" x14ac:dyDescent="0.3">
      <c r="A708" s="27"/>
      <c r="B708" s="59"/>
      <c r="C708" s="59"/>
      <c r="D708" s="58"/>
      <c r="E708" s="24"/>
      <c r="F708" s="24">
        <f t="shared" si="21"/>
        <v>0</v>
      </c>
      <c r="G708" s="26"/>
    </row>
    <row r="709" spans="1:7" ht="15.6" x14ac:dyDescent="0.3">
      <c r="A709" s="27"/>
      <c r="B709" s="59"/>
      <c r="C709" s="59"/>
      <c r="D709" s="65"/>
      <c r="E709" s="24"/>
      <c r="F709" s="24">
        <f t="shared" si="21"/>
        <v>0</v>
      </c>
      <c r="G709" s="26"/>
    </row>
    <row r="710" spans="1:7" ht="15.6" x14ac:dyDescent="0.3">
      <c r="A710" s="27"/>
      <c r="B710" s="22"/>
      <c r="C710" s="22"/>
      <c r="D710" s="23"/>
      <c r="E710" s="24"/>
      <c r="F710" s="24">
        <f t="shared" si="21"/>
        <v>0</v>
      </c>
      <c r="G710" s="26"/>
    </row>
    <row r="711" spans="1:7" ht="15.6" x14ac:dyDescent="0.3">
      <c r="A711" s="27"/>
      <c r="B711" s="22"/>
      <c r="C711" s="22"/>
      <c r="D711" s="23"/>
      <c r="E711" s="24"/>
      <c r="F711" s="24">
        <f t="shared" si="21"/>
        <v>0</v>
      </c>
      <c r="G711" s="26"/>
    </row>
    <row r="712" spans="1:7" ht="15.6" x14ac:dyDescent="0.3">
      <c r="A712" s="27"/>
      <c r="B712" s="22"/>
      <c r="C712" s="22"/>
      <c r="D712" s="23"/>
      <c r="E712" s="24"/>
      <c r="F712" s="24">
        <f t="shared" si="21"/>
        <v>0</v>
      </c>
      <c r="G712" s="26"/>
    </row>
    <row r="713" spans="1:7" ht="15.6" x14ac:dyDescent="0.3">
      <c r="A713" s="27"/>
      <c r="B713" s="22"/>
      <c r="C713" s="22"/>
      <c r="D713" s="23"/>
      <c r="E713" s="24"/>
      <c r="F713" s="24">
        <f t="shared" si="21"/>
        <v>0</v>
      </c>
      <c r="G713" s="26"/>
    </row>
    <row r="714" spans="1:7" ht="15.6" x14ac:dyDescent="0.3">
      <c r="A714" s="27"/>
      <c r="B714" s="22"/>
      <c r="C714" s="22"/>
      <c r="D714" s="23"/>
      <c r="E714" s="24"/>
      <c r="F714" s="24">
        <f t="shared" si="21"/>
        <v>0</v>
      </c>
      <c r="G714" s="26"/>
    </row>
    <row r="715" spans="1:7" ht="15.6" x14ac:dyDescent="0.3">
      <c r="A715" s="28"/>
      <c r="B715" s="29"/>
      <c r="C715" s="29"/>
      <c r="D715" s="30"/>
      <c r="E715" s="31"/>
      <c r="F715" s="31">
        <f t="shared" si="21"/>
        <v>0</v>
      </c>
      <c r="G715" s="33"/>
    </row>
    <row r="716" spans="1:7" ht="17.399999999999999" x14ac:dyDescent="0.3">
      <c r="A716" s="34"/>
      <c r="B716" s="35"/>
      <c r="C716" s="36" t="s">
        <v>17</v>
      </c>
      <c r="D716" s="36"/>
      <c r="E716" s="37"/>
      <c r="F716" s="38">
        <f>SUM(F701:F714)</f>
        <v>1150.8900000000001</v>
      </c>
      <c r="G716" s="39"/>
    </row>
    <row r="717" spans="1:7" ht="17.399999999999999" x14ac:dyDescent="0.3">
      <c r="A717" s="40"/>
      <c r="B717" s="41"/>
      <c r="C717" s="42" t="s">
        <v>18</v>
      </c>
      <c r="D717" s="42"/>
      <c r="E717" s="43"/>
      <c r="F717" s="44">
        <f>F716*0.16</f>
        <v>184.14240000000001</v>
      </c>
      <c r="G717" s="45"/>
    </row>
    <row r="718" spans="1:7" ht="17.399999999999999" x14ac:dyDescent="0.3">
      <c r="A718" s="40"/>
      <c r="B718" s="41"/>
      <c r="C718" s="46" t="s">
        <v>19</v>
      </c>
      <c r="D718" s="46"/>
      <c r="E718" s="47"/>
      <c r="F718" s="48">
        <f>F716+F717</f>
        <v>1335.0324000000001</v>
      </c>
      <c r="G718" s="49"/>
    </row>
    <row r="719" spans="1:7" ht="15.6" x14ac:dyDescent="0.3">
      <c r="A719" s="50" t="s">
        <v>20</v>
      </c>
      <c r="B719" s="51"/>
      <c r="C719" s="51" t="s">
        <v>21</v>
      </c>
      <c r="D719" s="51"/>
      <c r="E719" s="51" t="s">
        <v>22</v>
      </c>
      <c r="F719" s="51"/>
      <c r="G719" s="52"/>
    </row>
    <row r="720" spans="1:7" ht="15.6" x14ac:dyDescent="0.3">
      <c r="A720" s="63" t="s">
        <v>25</v>
      </c>
      <c r="B720" s="53"/>
      <c r="C720" s="53" t="s">
        <v>23</v>
      </c>
      <c r="D720" s="53"/>
      <c r="E720" s="53" t="s">
        <v>24</v>
      </c>
      <c r="F720" s="53"/>
      <c r="G720" s="54"/>
    </row>
    <row r="723" spans="1:7" ht="24.6" x14ac:dyDescent="0.4">
      <c r="A723" s="1"/>
      <c r="B723" s="355" t="s">
        <v>0</v>
      </c>
      <c r="C723" s="357"/>
      <c r="D723" s="364" t="s">
        <v>1</v>
      </c>
      <c r="E723" s="365"/>
      <c r="F723" s="365"/>
      <c r="G723" s="366"/>
    </row>
    <row r="724" spans="1:7" ht="21" x14ac:dyDescent="0.4">
      <c r="A724" s="2"/>
      <c r="B724" s="358"/>
      <c r="C724" s="360"/>
      <c r="D724" s="3" t="s">
        <v>2</v>
      </c>
      <c r="E724" s="368" t="s">
        <v>465</v>
      </c>
      <c r="F724" s="368"/>
      <c r="G724" s="4"/>
    </row>
    <row r="725" spans="1:7" ht="21" x14ac:dyDescent="0.4">
      <c r="A725" s="2"/>
      <c r="B725" s="358"/>
      <c r="C725" s="360"/>
      <c r="D725" s="3" t="s">
        <v>4</v>
      </c>
      <c r="E725" s="369" t="s">
        <v>444</v>
      </c>
      <c r="F725" s="368"/>
      <c r="G725" s="4"/>
    </row>
    <row r="726" spans="1:7" ht="30" x14ac:dyDescent="0.4">
      <c r="A726" s="5"/>
      <c r="B726" s="361"/>
      <c r="C726" s="363"/>
      <c r="D726" s="6" t="s">
        <v>5</v>
      </c>
      <c r="E726" s="370" t="s">
        <v>513</v>
      </c>
      <c r="F726" s="370"/>
      <c r="G726" s="7"/>
    </row>
    <row r="727" spans="1:7" ht="20.399999999999999" x14ac:dyDescent="0.35">
      <c r="A727" s="8" t="s">
        <v>6</v>
      </c>
      <c r="B727" s="9" t="s">
        <v>36</v>
      </c>
      <c r="C727" s="10"/>
      <c r="D727" s="10"/>
      <c r="E727" s="10"/>
      <c r="F727" s="10"/>
      <c r="G727" s="11"/>
    </row>
    <row r="728" spans="1:7" ht="20.399999999999999" x14ac:dyDescent="0.35">
      <c r="A728" s="8" t="s">
        <v>7</v>
      </c>
      <c r="B728" s="12" t="s">
        <v>98</v>
      </c>
      <c r="C728" s="13"/>
      <c r="D728" s="13"/>
      <c r="E728" s="13"/>
      <c r="F728" s="13"/>
      <c r="G728" s="14"/>
    </row>
    <row r="729" spans="1:7" ht="20.399999999999999" x14ac:dyDescent="0.35">
      <c r="A729" s="8" t="s">
        <v>8</v>
      </c>
      <c r="B729" s="12" t="s">
        <v>29</v>
      </c>
      <c r="C729" s="13"/>
      <c r="D729" s="13"/>
      <c r="E729" s="13"/>
      <c r="F729" s="13"/>
      <c r="G729" s="14"/>
    </row>
    <row r="730" spans="1:7" ht="20.399999999999999" x14ac:dyDescent="0.35">
      <c r="A730" s="8" t="s">
        <v>9</v>
      </c>
      <c r="B730" s="12" t="s">
        <v>99</v>
      </c>
      <c r="C730" s="13"/>
      <c r="D730" s="13"/>
      <c r="E730" s="13"/>
      <c r="F730" s="13"/>
      <c r="G730" s="14"/>
    </row>
    <row r="731" spans="1:7" ht="15" x14ac:dyDescent="0.3">
      <c r="A731" s="57" t="s">
        <v>10</v>
      </c>
      <c r="B731" s="57" t="s">
        <v>11</v>
      </c>
      <c r="C731" s="57" t="s">
        <v>12</v>
      </c>
      <c r="D731" s="57" t="s">
        <v>13</v>
      </c>
      <c r="E731" s="57" t="s">
        <v>14</v>
      </c>
      <c r="F731" s="57" t="s">
        <v>15</v>
      </c>
      <c r="G731" s="57" t="s">
        <v>16</v>
      </c>
    </row>
    <row r="732" spans="1:7" ht="46.8" x14ac:dyDescent="0.3">
      <c r="A732" s="15">
        <v>5</v>
      </c>
      <c r="B732" s="16" t="s">
        <v>30</v>
      </c>
      <c r="C732" s="16" t="s">
        <v>416</v>
      </c>
      <c r="D732" s="123" t="s">
        <v>417</v>
      </c>
      <c r="E732" s="18">
        <v>1456.98</v>
      </c>
      <c r="F732" s="18">
        <f t="shared" ref="F732:F746" si="22">A732*E732</f>
        <v>7284.9</v>
      </c>
      <c r="G732" s="20"/>
    </row>
    <row r="733" spans="1:7" ht="15.6" x14ac:dyDescent="0.3">
      <c r="A733" s="21">
        <v>4</v>
      </c>
      <c r="B733" s="22" t="s">
        <v>30</v>
      </c>
      <c r="C733" s="22" t="s">
        <v>512</v>
      </c>
      <c r="D733" s="58"/>
      <c r="E733" s="24"/>
      <c r="F733" s="24">
        <f t="shared" si="22"/>
        <v>0</v>
      </c>
      <c r="G733" s="20"/>
    </row>
    <row r="734" spans="1:7" ht="15.6" x14ac:dyDescent="0.3">
      <c r="A734" s="21"/>
      <c r="B734" s="22"/>
      <c r="C734" s="22"/>
      <c r="D734" s="58"/>
      <c r="E734" s="24"/>
      <c r="F734" s="24">
        <f t="shared" si="22"/>
        <v>0</v>
      </c>
      <c r="G734" s="20"/>
    </row>
    <row r="735" spans="1:7" ht="15.6" x14ac:dyDescent="0.3">
      <c r="A735" s="21"/>
      <c r="B735" s="59"/>
      <c r="C735" s="59"/>
      <c r="D735" s="58"/>
      <c r="E735" s="24"/>
      <c r="F735" s="24">
        <f t="shared" si="22"/>
        <v>0</v>
      </c>
      <c r="G735" s="26"/>
    </row>
    <row r="736" spans="1:7" ht="15.6" x14ac:dyDescent="0.3">
      <c r="A736" s="21"/>
      <c r="B736" s="59"/>
      <c r="C736" s="59"/>
      <c r="D736" s="58"/>
      <c r="E736" s="24"/>
      <c r="F736" s="24">
        <f t="shared" si="22"/>
        <v>0</v>
      </c>
      <c r="G736" s="26"/>
    </row>
    <row r="737" spans="1:7" ht="15.6" x14ac:dyDescent="0.3">
      <c r="A737" s="21"/>
      <c r="B737" s="59"/>
      <c r="C737" s="59"/>
      <c r="D737" s="58"/>
      <c r="E737" s="24"/>
      <c r="F737" s="24">
        <f t="shared" si="22"/>
        <v>0</v>
      </c>
      <c r="G737" s="26"/>
    </row>
    <row r="738" spans="1:7" ht="15.6" x14ac:dyDescent="0.3">
      <c r="A738" s="21"/>
      <c r="B738" s="59"/>
      <c r="C738" s="59"/>
      <c r="D738" s="66"/>
      <c r="E738" s="24"/>
      <c r="F738" s="24">
        <f t="shared" si="22"/>
        <v>0</v>
      </c>
      <c r="G738" s="26"/>
    </row>
    <row r="739" spans="1:7" ht="15.6" x14ac:dyDescent="0.3">
      <c r="A739" s="27"/>
      <c r="B739" s="59"/>
      <c r="C739" s="59"/>
      <c r="D739" s="65"/>
      <c r="E739" s="24"/>
      <c r="F739" s="24">
        <f t="shared" si="22"/>
        <v>0</v>
      </c>
      <c r="G739" s="26"/>
    </row>
    <row r="740" spans="1:7" ht="15.6" x14ac:dyDescent="0.3">
      <c r="A740" s="27"/>
      <c r="B740" s="59"/>
      <c r="C740" s="59"/>
      <c r="D740" s="65"/>
      <c r="E740" s="24"/>
      <c r="F740" s="24">
        <f t="shared" si="22"/>
        <v>0</v>
      </c>
      <c r="G740" s="26"/>
    </row>
    <row r="741" spans="1:7" ht="15.6" x14ac:dyDescent="0.3">
      <c r="A741" s="27"/>
      <c r="B741" s="22"/>
      <c r="C741" s="22"/>
      <c r="D741" s="23"/>
      <c r="E741" s="24"/>
      <c r="F741" s="24">
        <f t="shared" si="22"/>
        <v>0</v>
      </c>
      <c r="G741" s="26"/>
    </row>
    <row r="742" spans="1:7" ht="15.6" x14ac:dyDescent="0.3">
      <c r="A742" s="27"/>
      <c r="B742" s="22"/>
      <c r="C742" s="22"/>
      <c r="D742" s="23"/>
      <c r="E742" s="24"/>
      <c r="F742" s="24">
        <f t="shared" si="22"/>
        <v>0</v>
      </c>
      <c r="G742" s="26"/>
    </row>
    <row r="743" spans="1:7" ht="15.6" x14ac:dyDescent="0.3">
      <c r="A743" s="27"/>
      <c r="B743" s="22"/>
      <c r="C743" s="22"/>
      <c r="D743" s="23"/>
      <c r="E743" s="24"/>
      <c r="F743" s="24">
        <f t="shared" si="22"/>
        <v>0</v>
      </c>
      <c r="G743" s="26"/>
    </row>
    <row r="744" spans="1:7" ht="15.6" x14ac:dyDescent="0.3">
      <c r="A744" s="27"/>
      <c r="B744" s="22"/>
      <c r="C744" s="22"/>
      <c r="D744" s="23"/>
      <c r="E744" s="24"/>
      <c r="F744" s="24">
        <f t="shared" si="22"/>
        <v>0</v>
      </c>
      <c r="G744" s="26"/>
    </row>
    <row r="745" spans="1:7" ht="15.6" x14ac:dyDescent="0.3">
      <c r="A745" s="27"/>
      <c r="B745" s="22"/>
      <c r="C745" s="22"/>
      <c r="D745" s="23"/>
      <c r="E745" s="24"/>
      <c r="F745" s="24">
        <f t="shared" si="22"/>
        <v>0</v>
      </c>
      <c r="G745" s="26"/>
    </row>
    <row r="746" spans="1:7" ht="15.6" x14ac:dyDescent="0.3">
      <c r="A746" s="28"/>
      <c r="B746" s="29"/>
      <c r="C746" s="29"/>
      <c r="D746" s="30"/>
      <c r="E746" s="31"/>
      <c r="F746" s="32">
        <f t="shared" si="22"/>
        <v>0</v>
      </c>
      <c r="G746" s="33"/>
    </row>
    <row r="747" spans="1:7" ht="17.399999999999999" x14ac:dyDescent="0.3">
      <c r="A747" s="34"/>
      <c r="B747" s="35"/>
      <c r="C747" s="36" t="s">
        <v>17</v>
      </c>
      <c r="D747" s="36"/>
      <c r="E747" s="37"/>
      <c r="F747" s="38">
        <f>SUM(F732:F745)</f>
        <v>7284.9</v>
      </c>
      <c r="G747" s="39"/>
    </row>
    <row r="748" spans="1:7" ht="17.399999999999999" x14ac:dyDescent="0.3">
      <c r="A748" s="40"/>
      <c r="B748" s="41"/>
      <c r="C748" s="42" t="s">
        <v>18</v>
      </c>
      <c r="D748" s="42"/>
      <c r="E748" s="43"/>
      <c r="F748" s="44">
        <f>F747*0.16</f>
        <v>1165.5840000000001</v>
      </c>
      <c r="G748" s="45"/>
    </row>
    <row r="749" spans="1:7" ht="17.399999999999999" x14ac:dyDescent="0.3">
      <c r="A749" s="40"/>
      <c r="B749" s="41"/>
      <c r="C749" s="46" t="s">
        <v>19</v>
      </c>
      <c r="D749" s="46"/>
      <c r="E749" s="47"/>
      <c r="F749" s="48">
        <f>F747+F748</f>
        <v>8450.4840000000004</v>
      </c>
      <c r="G749" s="49"/>
    </row>
    <row r="750" spans="1:7" ht="15.6" x14ac:dyDescent="0.3">
      <c r="A750" s="50" t="s">
        <v>20</v>
      </c>
      <c r="B750" s="51"/>
      <c r="C750" s="51" t="s">
        <v>21</v>
      </c>
      <c r="D750" s="51"/>
      <c r="E750" s="51" t="s">
        <v>22</v>
      </c>
      <c r="F750" s="51"/>
      <c r="G750" s="52"/>
    </row>
    <row r="751" spans="1:7" ht="15.6" x14ac:dyDescent="0.3">
      <c r="A751" s="63" t="s">
        <v>25</v>
      </c>
      <c r="B751" s="53"/>
      <c r="C751" s="53" t="s">
        <v>23</v>
      </c>
      <c r="D751" s="53"/>
      <c r="E751" s="53" t="s">
        <v>24</v>
      </c>
      <c r="F751" s="53"/>
      <c r="G751" s="54"/>
    </row>
    <row r="752" spans="1:7" x14ac:dyDescent="0.3">
      <c r="A752" s="55"/>
      <c r="B752" s="55"/>
      <c r="C752" s="55"/>
      <c r="D752" s="55"/>
      <c r="E752" s="55"/>
      <c r="F752" s="55"/>
      <c r="G752" s="55"/>
    </row>
    <row r="754" spans="1:7" ht="24.6" x14ac:dyDescent="0.4">
      <c r="A754" s="1"/>
      <c r="B754" s="355" t="s">
        <v>0</v>
      </c>
      <c r="C754" s="357"/>
      <c r="D754" s="364" t="s">
        <v>1</v>
      </c>
      <c r="E754" s="365"/>
      <c r="F754" s="365"/>
      <c r="G754" s="366"/>
    </row>
    <row r="755" spans="1:7" ht="21" x14ac:dyDescent="0.4">
      <c r="A755" s="2"/>
      <c r="B755" s="358"/>
      <c r="C755" s="360"/>
      <c r="D755" s="3" t="s">
        <v>2</v>
      </c>
      <c r="E755" s="368" t="s">
        <v>520</v>
      </c>
      <c r="F755" s="368"/>
      <c r="G755" s="4"/>
    </row>
    <row r="756" spans="1:7" ht="21" x14ac:dyDescent="0.4">
      <c r="A756" s="2"/>
      <c r="B756" s="358"/>
      <c r="C756" s="360"/>
      <c r="D756" s="3" t="s">
        <v>4</v>
      </c>
      <c r="E756" s="369" t="s">
        <v>493</v>
      </c>
      <c r="F756" s="368"/>
      <c r="G756" s="4"/>
    </row>
    <row r="757" spans="1:7" ht="30" x14ac:dyDescent="0.4">
      <c r="A757" s="5"/>
      <c r="B757" s="361"/>
      <c r="C757" s="363"/>
      <c r="D757" s="6" t="s">
        <v>5</v>
      </c>
      <c r="E757" s="370" t="s">
        <v>514</v>
      </c>
      <c r="F757" s="370"/>
      <c r="G757" s="7"/>
    </row>
    <row r="758" spans="1:7" ht="20.399999999999999" x14ac:dyDescent="0.35">
      <c r="A758" s="8" t="s">
        <v>6</v>
      </c>
      <c r="B758" s="9" t="s">
        <v>27</v>
      </c>
      <c r="C758" s="10"/>
      <c r="D758" s="10"/>
      <c r="E758" s="10"/>
      <c r="F758" s="10"/>
      <c r="G758" s="11"/>
    </row>
    <row r="759" spans="1:7" ht="20.399999999999999" x14ac:dyDescent="0.35">
      <c r="A759" s="8" t="s">
        <v>7</v>
      </c>
      <c r="B759" s="12" t="s">
        <v>335</v>
      </c>
      <c r="C759" s="13"/>
      <c r="D759" s="13"/>
      <c r="E759" s="13"/>
      <c r="F759" s="13"/>
      <c r="G759" s="14"/>
    </row>
    <row r="760" spans="1:7" ht="20.399999999999999" x14ac:dyDescent="0.35">
      <c r="A760" s="8" t="s">
        <v>8</v>
      </c>
      <c r="B760" s="12" t="s">
        <v>29</v>
      </c>
      <c r="C760" s="13"/>
      <c r="D760" s="13"/>
      <c r="E760" s="13"/>
      <c r="F760" s="13"/>
      <c r="G760" s="14"/>
    </row>
    <row r="761" spans="1:7" ht="20.399999999999999" x14ac:dyDescent="0.35">
      <c r="A761" s="8" t="s">
        <v>9</v>
      </c>
      <c r="B761" s="12" t="s">
        <v>434</v>
      </c>
      <c r="C761" s="13"/>
      <c r="D761" s="13"/>
      <c r="E761" s="13"/>
      <c r="F761" s="13"/>
      <c r="G761" s="14"/>
    </row>
    <row r="762" spans="1:7" ht="15" x14ac:dyDescent="0.3">
      <c r="A762" s="57" t="s">
        <v>10</v>
      </c>
      <c r="B762" s="57" t="s">
        <v>11</v>
      </c>
      <c r="C762" s="57" t="s">
        <v>12</v>
      </c>
      <c r="D762" s="57" t="s">
        <v>13</v>
      </c>
      <c r="E762" s="57" t="s">
        <v>14</v>
      </c>
      <c r="F762" s="57" t="s">
        <v>15</v>
      </c>
      <c r="G762" s="57" t="s">
        <v>16</v>
      </c>
    </row>
    <row r="763" spans="1:7" ht="15.6" x14ac:dyDescent="0.3">
      <c r="A763" s="15">
        <v>20</v>
      </c>
      <c r="B763" s="16" t="s">
        <v>30</v>
      </c>
      <c r="C763" s="16" t="s">
        <v>519</v>
      </c>
      <c r="D763" s="123" t="s">
        <v>40</v>
      </c>
      <c r="E763" s="78">
        <v>3.04</v>
      </c>
      <c r="F763" s="78">
        <f t="shared" ref="F763:F778" si="23">A763*E763</f>
        <v>60.8</v>
      </c>
      <c r="G763" s="20"/>
    </row>
    <row r="764" spans="1:7" ht="15.6" x14ac:dyDescent="0.3">
      <c r="A764" s="21">
        <v>20</v>
      </c>
      <c r="B764" s="22" t="s">
        <v>30</v>
      </c>
      <c r="C764" s="22" t="s">
        <v>440</v>
      </c>
      <c r="D764" s="58" t="s">
        <v>40</v>
      </c>
      <c r="E764" s="80">
        <v>3.06</v>
      </c>
      <c r="F764" s="80">
        <f t="shared" si="23"/>
        <v>61.2</v>
      </c>
      <c r="G764" s="20"/>
    </row>
    <row r="765" spans="1:7" ht="15.6" x14ac:dyDescent="0.3">
      <c r="A765" s="21">
        <v>15</v>
      </c>
      <c r="B765" s="59" t="s">
        <v>30</v>
      </c>
      <c r="C765" s="59" t="s">
        <v>57</v>
      </c>
      <c r="D765" s="58" t="s">
        <v>40</v>
      </c>
      <c r="E765" s="80">
        <v>13.52</v>
      </c>
      <c r="F765" s="80">
        <f t="shared" si="23"/>
        <v>202.79999999999998</v>
      </c>
      <c r="G765" s="20"/>
    </row>
    <row r="766" spans="1:7" ht="15.6" x14ac:dyDescent="0.3">
      <c r="A766" s="27">
        <v>15</v>
      </c>
      <c r="B766" s="59" t="s">
        <v>30</v>
      </c>
      <c r="C766" s="59" t="s">
        <v>50</v>
      </c>
      <c r="D766" s="58" t="s">
        <v>40</v>
      </c>
      <c r="E766" s="80">
        <v>9.74</v>
      </c>
      <c r="F766" s="80">
        <f t="shared" si="23"/>
        <v>146.1</v>
      </c>
      <c r="G766" s="26"/>
    </row>
    <row r="767" spans="1:7" ht="15.6" x14ac:dyDescent="0.3">
      <c r="A767" s="27">
        <v>20</v>
      </c>
      <c r="B767" s="59" t="s">
        <v>30</v>
      </c>
      <c r="C767" s="59" t="s">
        <v>176</v>
      </c>
      <c r="D767" s="58" t="s">
        <v>40</v>
      </c>
      <c r="E767" s="80">
        <v>2.52</v>
      </c>
      <c r="F767" s="80">
        <f t="shared" si="23"/>
        <v>50.4</v>
      </c>
      <c r="G767" s="26"/>
    </row>
    <row r="768" spans="1:7" ht="15.6" x14ac:dyDescent="0.3">
      <c r="A768" s="27">
        <v>20</v>
      </c>
      <c r="B768" s="22" t="s">
        <v>30</v>
      </c>
      <c r="C768" s="22" t="s">
        <v>247</v>
      </c>
      <c r="D768" s="58" t="s">
        <v>40</v>
      </c>
      <c r="E768" s="80">
        <v>3.09</v>
      </c>
      <c r="F768" s="80">
        <f t="shared" si="23"/>
        <v>61.8</v>
      </c>
      <c r="G768" s="26"/>
    </row>
    <row r="769" spans="1:7" ht="15.6" x14ac:dyDescent="0.3">
      <c r="A769" s="27">
        <v>10</v>
      </c>
      <c r="B769" s="22" t="s">
        <v>30</v>
      </c>
      <c r="C769" s="22" t="s">
        <v>438</v>
      </c>
      <c r="D769" s="58" t="s">
        <v>40</v>
      </c>
      <c r="E769" s="80">
        <v>10.119999999999999</v>
      </c>
      <c r="F769" s="80">
        <f t="shared" si="23"/>
        <v>101.19999999999999</v>
      </c>
      <c r="G769" s="26"/>
    </row>
    <row r="770" spans="1:7" ht="15.6" x14ac:dyDescent="0.3">
      <c r="A770" s="27">
        <v>10</v>
      </c>
      <c r="B770" s="22" t="s">
        <v>30</v>
      </c>
      <c r="C770" s="22" t="s">
        <v>518</v>
      </c>
      <c r="D770" s="58" t="s">
        <v>40</v>
      </c>
      <c r="E770" s="80">
        <v>4.07</v>
      </c>
      <c r="F770" s="80">
        <f t="shared" si="23"/>
        <v>40.700000000000003</v>
      </c>
      <c r="G770" s="26"/>
    </row>
    <row r="771" spans="1:7" ht="15.6" x14ac:dyDescent="0.3">
      <c r="A771" s="27"/>
      <c r="B771" s="22"/>
      <c r="C771" s="22"/>
      <c r="D771" s="58"/>
      <c r="E771" s="80"/>
      <c r="F771" s="80">
        <f t="shared" si="23"/>
        <v>0</v>
      </c>
      <c r="G771" s="26"/>
    </row>
    <row r="772" spans="1:7" ht="15.6" x14ac:dyDescent="0.3">
      <c r="A772" s="27"/>
      <c r="B772" s="22"/>
      <c r="C772" s="22"/>
      <c r="D772" s="58"/>
      <c r="E772" s="80"/>
      <c r="F772" s="80">
        <f t="shared" si="23"/>
        <v>0</v>
      </c>
      <c r="G772" s="26"/>
    </row>
    <row r="773" spans="1:7" ht="15.6" x14ac:dyDescent="0.3">
      <c r="A773" s="27"/>
      <c r="B773" s="22"/>
      <c r="C773" s="22"/>
      <c r="D773" s="58"/>
      <c r="E773" s="80"/>
      <c r="F773" s="80">
        <f t="shared" si="23"/>
        <v>0</v>
      </c>
      <c r="G773" s="26"/>
    </row>
    <row r="774" spans="1:7" ht="15.6" x14ac:dyDescent="0.3">
      <c r="A774" s="27"/>
      <c r="B774" s="22"/>
      <c r="C774" s="22"/>
      <c r="D774" s="23"/>
      <c r="E774" s="80"/>
      <c r="F774" s="80">
        <f t="shared" si="23"/>
        <v>0</v>
      </c>
      <c r="G774" s="26"/>
    </row>
    <row r="775" spans="1:7" ht="15.6" x14ac:dyDescent="0.3">
      <c r="A775" s="27"/>
      <c r="B775" s="22"/>
      <c r="C775" s="22"/>
      <c r="D775" s="23"/>
      <c r="E775" s="80"/>
      <c r="F775" s="80">
        <f t="shared" si="23"/>
        <v>0</v>
      </c>
      <c r="G775" s="26"/>
    </row>
    <row r="776" spans="1:7" ht="15.6" x14ac:dyDescent="0.3">
      <c r="A776" s="27"/>
      <c r="B776" s="22"/>
      <c r="C776" s="22"/>
      <c r="D776" s="23"/>
      <c r="E776" s="80"/>
      <c r="F776" s="80">
        <f t="shared" si="23"/>
        <v>0</v>
      </c>
      <c r="G776" s="26"/>
    </row>
    <row r="777" spans="1:7" ht="15.6" x14ac:dyDescent="0.3">
      <c r="A777" s="27"/>
      <c r="B777" s="22"/>
      <c r="C777" s="22"/>
      <c r="D777" s="23"/>
      <c r="E777" s="80"/>
      <c r="F777" s="80">
        <f t="shared" si="23"/>
        <v>0</v>
      </c>
      <c r="G777" s="26"/>
    </row>
    <row r="778" spans="1:7" ht="15.6" x14ac:dyDescent="0.3">
      <c r="A778" s="28"/>
      <c r="B778" s="29"/>
      <c r="C778" s="29"/>
      <c r="D778" s="30"/>
      <c r="E778" s="82"/>
      <c r="F778" s="80">
        <f t="shared" si="23"/>
        <v>0</v>
      </c>
      <c r="G778" s="33"/>
    </row>
    <row r="779" spans="1:7" ht="17.399999999999999" x14ac:dyDescent="0.3">
      <c r="A779" s="34"/>
      <c r="B779" s="35"/>
      <c r="C779" s="36" t="s">
        <v>17</v>
      </c>
      <c r="D779" s="36"/>
      <c r="E779" s="85"/>
      <c r="F779" s="199">
        <f>SUM(F763:F777)</f>
        <v>725</v>
      </c>
      <c r="G779" s="39"/>
    </row>
    <row r="780" spans="1:7" ht="17.399999999999999" x14ac:dyDescent="0.3">
      <c r="A780" s="40"/>
      <c r="B780" s="41"/>
      <c r="C780" s="42" t="s">
        <v>18</v>
      </c>
      <c r="D780" s="42"/>
      <c r="E780" s="88"/>
      <c r="F780" s="200">
        <f>F779*0.16</f>
        <v>116</v>
      </c>
      <c r="G780" s="45"/>
    </row>
    <row r="781" spans="1:7" ht="17.399999999999999" x14ac:dyDescent="0.3">
      <c r="A781" s="40"/>
      <c r="B781" s="41"/>
      <c r="C781" s="46" t="s">
        <v>19</v>
      </c>
      <c r="D781" s="46"/>
      <c r="E781" s="91"/>
      <c r="F781" s="201">
        <f>F779+F780</f>
        <v>841</v>
      </c>
      <c r="G781" s="49"/>
    </row>
    <row r="782" spans="1:7" ht="15.6" x14ac:dyDescent="0.3">
      <c r="A782" s="50" t="s">
        <v>20</v>
      </c>
      <c r="B782" s="51"/>
      <c r="C782" s="51" t="s">
        <v>21</v>
      </c>
      <c r="D782" s="51"/>
      <c r="E782" s="51" t="s">
        <v>22</v>
      </c>
      <c r="F782" s="51"/>
      <c r="G782" s="52"/>
    </row>
    <row r="783" spans="1:7" ht="15.6" x14ac:dyDescent="0.3">
      <c r="A783" s="63" t="s">
        <v>25</v>
      </c>
      <c r="B783" s="53"/>
      <c r="C783" s="53" t="s">
        <v>23</v>
      </c>
      <c r="D783" s="53"/>
      <c r="E783" s="53" t="s">
        <v>24</v>
      </c>
      <c r="F783" s="53"/>
      <c r="G783" s="54"/>
    </row>
    <row r="784" spans="1:7" x14ac:dyDescent="0.3">
      <c r="A784" s="55"/>
      <c r="B784" s="55"/>
      <c r="C784" s="55"/>
      <c r="D784" s="55"/>
      <c r="E784" s="55"/>
      <c r="F784" s="55"/>
      <c r="G784" s="55"/>
    </row>
    <row r="786" spans="1:7" ht="24.6" x14ac:dyDescent="0.3">
      <c r="A786" s="355" t="s">
        <v>0</v>
      </c>
      <c r="B786" s="356"/>
      <c r="C786" s="357"/>
      <c r="D786" s="364" t="s">
        <v>1</v>
      </c>
      <c r="E786" s="365"/>
      <c r="F786" s="365"/>
      <c r="G786" s="366"/>
    </row>
    <row r="787" spans="1:7" ht="21" x14ac:dyDescent="0.4">
      <c r="A787" s="358"/>
      <c r="B787" s="359"/>
      <c r="C787" s="360"/>
      <c r="D787" s="3" t="s">
        <v>2</v>
      </c>
      <c r="E787" s="367" t="s">
        <v>509</v>
      </c>
      <c r="F787" s="368"/>
      <c r="G787" s="4"/>
    </row>
    <row r="788" spans="1:7" ht="21" x14ac:dyDescent="0.4">
      <c r="A788" s="358"/>
      <c r="B788" s="359"/>
      <c r="C788" s="360"/>
      <c r="D788" s="3" t="s">
        <v>4</v>
      </c>
      <c r="E788" s="369" t="s">
        <v>493</v>
      </c>
      <c r="F788" s="368"/>
      <c r="G788" s="4"/>
    </row>
    <row r="789" spans="1:7" ht="30" x14ac:dyDescent="0.3">
      <c r="A789" s="361"/>
      <c r="B789" s="362"/>
      <c r="C789" s="363"/>
      <c r="D789" s="6" t="s">
        <v>5</v>
      </c>
      <c r="E789" s="370" t="s">
        <v>515</v>
      </c>
      <c r="F789" s="370"/>
      <c r="G789" s="7"/>
    </row>
    <row r="790" spans="1:7" ht="20.399999999999999" x14ac:dyDescent="0.35">
      <c r="A790" s="8" t="s">
        <v>6</v>
      </c>
      <c r="B790" s="9" t="s">
        <v>27</v>
      </c>
      <c r="C790" s="10"/>
      <c r="D790" s="10"/>
      <c r="E790" s="346" t="s">
        <v>511</v>
      </c>
      <c r="F790" s="347"/>
      <c r="G790" s="348"/>
    </row>
    <row r="791" spans="1:7" ht="20.399999999999999" x14ac:dyDescent="0.35">
      <c r="A791" s="8" t="s">
        <v>7</v>
      </c>
      <c r="B791" s="12"/>
      <c r="C791" s="13"/>
      <c r="D791" s="13"/>
      <c r="E791" s="349"/>
      <c r="F791" s="350"/>
      <c r="G791" s="351"/>
    </row>
    <row r="792" spans="1:7" ht="20.399999999999999" x14ac:dyDescent="0.35">
      <c r="A792" s="8" t="s">
        <v>8</v>
      </c>
      <c r="B792" s="12" t="s">
        <v>29</v>
      </c>
      <c r="C792" s="13"/>
      <c r="D792" s="13"/>
      <c r="E792" s="352"/>
      <c r="F792" s="353"/>
      <c r="G792" s="354"/>
    </row>
    <row r="793" spans="1:7" ht="20.399999999999999" x14ac:dyDescent="0.35">
      <c r="A793" s="8" t="s">
        <v>9</v>
      </c>
      <c r="B793" s="12" t="s">
        <v>91</v>
      </c>
      <c r="C793" s="13"/>
      <c r="D793" s="13"/>
      <c r="E793" s="13"/>
      <c r="F793" s="13"/>
      <c r="G793" s="14"/>
    </row>
    <row r="794" spans="1:7" ht="15" x14ac:dyDescent="0.3">
      <c r="A794" s="57" t="s">
        <v>10</v>
      </c>
      <c r="B794" s="57" t="s">
        <v>11</v>
      </c>
      <c r="C794" s="57" t="s">
        <v>12</v>
      </c>
      <c r="D794" s="57" t="s">
        <v>13</v>
      </c>
      <c r="E794" s="57" t="s">
        <v>14</v>
      </c>
      <c r="F794" s="57" t="s">
        <v>15</v>
      </c>
      <c r="G794" s="57" t="s">
        <v>16</v>
      </c>
    </row>
    <row r="795" spans="1:7" ht="15.6" x14ac:dyDescent="0.3">
      <c r="A795" s="15">
        <v>15</v>
      </c>
      <c r="B795" s="16" t="s">
        <v>30</v>
      </c>
      <c r="C795" s="16" t="s">
        <v>517</v>
      </c>
      <c r="D795" s="123">
        <v>126860</v>
      </c>
      <c r="E795" s="18">
        <v>53.11</v>
      </c>
      <c r="F795" s="18">
        <f>A795*E795</f>
        <v>796.65</v>
      </c>
      <c r="G795" s="20"/>
    </row>
    <row r="796" spans="1:7" ht="15.6" x14ac:dyDescent="0.3">
      <c r="A796" s="21">
        <v>15</v>
      </c>
      <c r="B796" s="22" t="s">
        <v>30</v>
      </c>
      <c r="C796" s="22" t="s">
        <v>516</v>
      </c>
      <c r="D796" s="58">
        <v>165175</v>
      </c>
      <c r="E796" s="24">
        <v>52.67</v>
      </c>
      <c r="F796" s="24">
        <f t="shared" ref="F796:F809" si="24">A796*E796</f>
        <v>790.05000000000007</v>
      </c>
      <c r="G796" s="20"/>
    </row>
    <row r="797" spans="1:7" ht="15.6" x14ac:dyDescent="0.3">
      <c r="A797" s="21"/>
      <c r="B797" s="22"/>
      <c r="C797" s="22"/>
      <c r="D797" s="58"/>
      <c r="E797" s="24"/>
      <c r="F797" s="24">
        <f t="shared" si="24"/>
        <v>0</v>
      </c>
      <c r="G797" s="20"/>
    </row>
    <row r="798" spans="1:7" ht="15.6" x14ac:dyDescent="0.3">
      <c r="A798" s="21"/>
      <c r="B798" s="59"/>
      <c r="C798" s="59"/>
      <c r="D798" s="58"/>
      <c r="E798" s="24"/>
      <c r="F798" s="24">
        <f t="shared" si="24"/>
        <v>0</v>
      </c>
      <c r="G798" s="26"/>
    </row>
    <row r="799" spans="1:7" ht="15.6" x14ac:dyDescent="0.3">
      <c r="A799" s="21"/>
      <c r="B799" s="59"/>
      <c r="C799" s="59"/>
      <c r="D799" s="58"/>
      <c r="E799" s="24"/>
      <c r="F799" s="24">
        <f t="shared" si="24"/>
        <v>0</v>
      </c>
      <c r="G799" s="26"/>
    </row>
    <row r="800" spans="1:7" ht="15.6" x14ac:dyDescent="0.3">
      <c r="A800" s="21"/>
      <c r="B800" s="59"/>
      <c r="C800" s="59"/>
      <c r="D800" s="58"/>
      <c r="E800" s="24"/>
      <c r="F800" s="24">
        <f t="shared" si="24"/>
        <v>0</v>
      </c>
      <c r="G800" s="26"/>
    </row>
    <row r="801" spans="1:7" ht="15.6" x14ac:dyDescent="0.3">
      <c r="A801" s="21"/>
      <c r="B801" s="59"/>
      <c r="C801" s="59"/>
      <c r="D801" s="58"/>
      <c r="E801" s="24"/>
      <c r="F801" s="24">
        <f t="shared" si="24"/>
        <v>0</v>
      </c>
      <c r="G801" s="26"/>
    </row>
    <row r="802" spans="1:7" ht="15.6" x14ac:dyDescent="0.3">
      <c r="A802" s="27"/>
      <c r="B802" s="59"/>
      <c r="C802" s="59"/>
      <c r="D802" s="58"/>
      <c r="E802" s="24"/>
      <c r="F802" s="24">
        <f t="shared" si="24"/>
        <v>0</v>
      </c>
      <c r="G802" s="26"/>
    </row>
    <row r="803" spans="1:7" ht="15.6" x14ac:dyDescent="0.3">
      <c r="A803" s="27"/>
      <c r="B803" s="59"/>
      <c r="C803" s="59"/>
      <c r="D803" s="65"/>
      <c r="E803" s="24"/>
      <c r="F803" s="24">
        <f t="shared" si="24"/>
        <v>0</v>
      </c>
      <c r="G803" s="26"/>
    </row>
    <row r="804" spans="1:7" ht="15.6" x14ac:dyDescent="0.3">
      <c r="A804" s="27"/>
      <c r="B804" s="22"/>
      <c r="C804" s="22"/>
      <c r="D804" s="23"/>
      <c r="E804" s="24"/>
      <c r="F804" s="24">
        <f t="shared" si="24"/>
        <v>0</v>
      </c>
      <c r="G804" s="26"/>
    </row>
    <row r="805" spans="1:7" ht="15.6" x14ac:dyDescent="0.3">
      <c r="A805" s="27"/>
      <c r="B805" s="22"/>
      <c r="C805" s="22"/>
      <c r="D805" s="23"/>
      <c r="E805" s="24"/>
      <c r="F805" s="24">
        <f t="shared" si="24"/>
        <v>0</v>
      </c>
      <c r="G805" s="26"/>
    </row>
    <row r="806" spans="1:7" ht="15.6" x14ac:dyDescent="0.3">
      <c r="A806" s="27"/>
      <c r="B806" s="22"/>
      <c r="C806" s="22"/>
      <c r="D806" s="23"/>
      <c r="E806" s="24"/>
      <c r="F806" s="24">
        <f t="shared" si="24"/>
        <v>0</v>
      </c>
      <c r="G806" s="26"/>
    </row>
    <row r="807" spans="1:7" ht="15.6" x14ac:dyDescent="0.3">
      <c r="A807" s="27"/>
      <c r="B807" s="22"/>
      <c r="C807" s="22"/>
      <c r="D807" s="23"/>
      <c r="E807" s="24"/>
      <c r="F807" s="24">
        <f t="shared" si="24"/>
        <v>0</v>
      </c>
      <c r="G807" s="26"/>
    </row>
    <row r="808" spans="1:7" ht="15.6" x14ac:dyDescent="0.3">
      <c r="A808" s="27"/>
      <c r="B808" s="22"/>
      <c r="C808" s="22"/>
      <c r="D808" s="23"/>
      <c r="E808" s="24"/>
      <c r="F808" s="24">
        <f t="shared" si="24"/>
        <v>0</v>
      </c>
      <c r="G808" s="26"/>
    </row>
    <row r="809" spans="1:7" ht="15.6" x14ac:dyDescent="0.3">
      <c r="A809" s="28"/>
      <c r="B809" s="29"/>
      <c r="C809" s="29"/>
      <c r="D809" s="30"/>
      <c r="E809" s="31"/>
      <c r="F809" s="31">
        <f t="shared" si="24"/>
        <v>0</v>
      </c>
      <c r="G809" s="33"/>
    </row>
    <row r="810" spans="1:7" ht="17.399999999999999" x14ac:dyDescent="0.3">
      <c r="A810" s="34"/>
      <c r="B810" s="35"/>
      <c r="C810" s="36" t="s">
        <v>17</v>
      </c>
      <c r="D810" s="36"/>
      <c r="E810" s="37"/>
      <c r="F810" s="38">
        <f>SUM(F795:F808)</f>
        <v>1586.7</v>
      </c>
      <c r="G810" s="39"/>
    </row>
    <row r="811" spans="1:7" ht="17.399999999999999" x14ac:dyDescent="0.3">
      <c r="A811" s="40"/>
      <c r="B811" s="41"/>
      <c r="C811" s="42" t="s">
        <v>18</v>
      </c>
      <c r="D811" s="42"/>
      <c r="E811" s="43"/>
      <c r="F811" s="44">
        <f>F810*0.16</f>
        <v>253.87200000000001</v>
      </c>
      <c r="G811" s="45"/>
    </row>
    <row r="812" spans="1:7" ht="17.399999999999999" x14ac:dyDescent="0.3">
      <c r="A812" s="40"/>
      <c r="B812" s="41"/>
      <c r="C812" s="46" t="s">
        <v>19</v>
      </c>
      <c r="D812" s="46"/>
      <c r="E812" s="47"/>
      <c r="F812" s="48">
        <f>F810+F811</f>
        <v>1840.5720000000001</v>
      </c>
      <c r="G812" s="49"/>
    </row>
    <row r="813" spans="1:7" ht="15.6" x14ac:dyDescent="0.3">
      <c r="A813" s="50" t="s">
        <v>20</v>
      </c>
      <c r="B813" s="51"/>
      <c r="C813" s="51" t="s">
        <v>21</v>
      </c>
      <c r="D813" s="51"/>
      <c r="E813" s="51" t="s">
        <v>22</v>
      </c>
      <c r="F813" s="51"/>
      <c r="G813" s="52"/>
    </row>
    <row r="814" spans="1:7" ht="15.6" x14ac:dyDescent="0.3">
      <c r="A814" s="63" t="s">
        <v>25</v>
      </c>
      <c r="B814" s="53"/>
      <c r="C814" s="53" t="s">
        <v>23</v>
      </c>
      <c r="D814" s="53"/>
      <c r="E814" s="53" t="s">
        <v>24</v>
      </c>
      <c r="F814" s="53"/>
      <c r="G814" s="54"/>
    </row>
  </sheetData>
  <mergeCells count="127">
    <mergeCell ref="B413:C416"/>
    <mergeCell ref="D413:G413"/>
    <mergeCell ref="E414:F414"/>
    <mergeCell ref="E415:F415"/>
    <mergeCell ref="E416:F416"/>
    <mergeCell ref="A444:C447"/>
    <mergeCell ref="D444:G444"/>
    <mergeCell ref="E445:F445"/>
    <mergeCell ref="E446:F446"/>
    <mergeCell ref="E447:F447"/>
    <mergeCell ref="B320:C323"/>
    <mergeCell ref="D320:G320"/>
    <mergeCell ref="F323:G323"/>
    <mergeCell ref="B324:F324"/>
    <mergeCell ref="B352:C355"/>
    <mergeCell ref="D352:G352"/>
    <mergeCell ref="E353:F353"/>
    <mergeCell ref="E354:F354"/>
    <mergeCell ref="E355:F355"/>
    <mergeCell ref="E238:F238"/>
    <mergeCell ref="B109:F109"/>
    <mergeCell ref="B138:C141"/>
    <mergeCell ref="D138:G138"/>
    <mergeCell ref="F141:G141"/>
    <mergeCell ref="B142:F142"/>
    <mergeCell ref="B174:F174"/>
    <mergeCell ref="B202:C205"/>
    <mergeCell ref="B283:C286"/>
    <mergeCell ref="D283:G283"/>
    <mergeCell ref="E284:F284"/>
    <mergeCell ref="E285:F285"/>
    <mergeCell ref="E286:F286"/>
    <mergeCell ref="B2:C5"/>
    <mergeCell ref="D2:G2"/>
    <mergeCell ref="B33:C36"/>
    <mergeCell ref="D33:G33"/>
    <mergeCell ref="E34:F34"/>
    <mergeCell ref="E35:F35"/>
    <mergeCell ref="E36:F36"/>
    <mergeCell ref="F5:G5"/>
    <mergeCell ref="B6:F6"/>
    <mergeCell ref="A475:C478"/>
    <mergeCell ref="D475:G475"/>
    <mergeCell ref="E476:F476"/>
    <mergeCell ref="E477:F477"/>
    <mergeCell ref="E478:F478"/>
    <mergeCell ref="B64:C67"/>
    <mergeCell ref="D64:G64"/>
    <mergeCell ref="E65:F65"/>
    <mergeCell ref="E66:F66"/>
    <mergeCell ref="E67:F67"/>
    <mergeCell ref="D202:G202"/>
    <mergeCell ref="E203:F203"/>
    <mergeCell ref="E204:F204"/>
    <mergeCell ref="E205:F205"/>
    <mergeCell ref="D105:G105"/>
    <mergeCell ref="F108:G108"/>
    <mergeCell ref="B170:C173"/>
    <mergeCell ref="D170:G170"/>
    <mergeCell ref="F173:G173"/>
    <mergeCell ref="B105:C108"/>
    <mergeCell ref="B235:C238"/>
    <mergeCell ref="D235:G235"/>
    <mergeCell ref="E236:F236"/>
    <mergeCell ref="E237:F237"/>
    <mergeCell ref="B536:C539"/>
    <mergeCell ref="D536:G536"/>
    <mergeCell ref="E537:F537"/>
    <mergeCell ref="E538:F538"/>
    <mergeCell ref="E539:F539"/>
    <mergeCell ref="B506:C509"/>
    <mergeCell ref="D506:G506"/>
    <mergeCell ref="E507:F507"/>
    <mergeCell ref="E508:F508"/>
    <mergeCell ref="E509:F509"/>
    <mergeCell ref="B635:C638"/>
    <mergeCell ref="D635:G635"/>
    <mergeCell ref="D636:E636"/>
    <mergeCell ref="F636:G636"/>
    <mergeCell ref="D638:E638"/>
    <mergeCell ref="F638:G638"/>
    <mergeCell ref="E639:G639"/>
    <mergeCell ref="B567:C570"/>
    <mergeCell ref="D567:G567"/>
    <mergeCell ref="E568:F568"/>
    <mergeCell ref="E569:F569"/>
    <mergeCell ref="E570:F570"/>
    <mergeCell ref="B598:C601"/>
    <mergeCell ref="D598:G598"/>
    <mergeCell ref="E599:F599"/>
    <mergeCell ref="E600:F600"/>
    <mergeCell ref="E601:F601"/>
    <mergeCell ref="A658:B658"/>
    <mergeCell ref="E658:G658"/>
    <mergeCell ref="A661:C664"/>
    <mergeCell ref="D661:G661"/>
    <mergeCell ref="E662:F662"/>
    <mergeCell ref="E663:F663"/>
    <mergeCell ref="E664:F664"/>
    <mergeCell ref="B640:G640"/>
    <mergeCell ref="B641:G641"/>
    <mergeCell ref="B642:G642"/>
    <mergeCell ref="A657:B657"/>
    <mergeCell ref="E657:G657"/>
    <mergeCell ref="E665:G667"/>
    <mergeCell ref="E696:G698"/>
    <mergeCell ref="B723:C726"/>
    <mergeCell ref="D723:G723"/>
    <mergeCell ref="E724:F724"/>
    <mergeCell ref="E725:F725"/>
    <mergeCell ref="E726:F726"/>
    <mergeCell ref="A692:C695"/>
    <mergeCell ref="D692:G692"/>
    <mergeCell ref="E693:F693"/>
    <mergeCell ref="E694:F694"/>
    <mergeCell ref="E695:F695"/>
    <mergeCell ref="E790:G792"/>
    <mergeCell ref="A786:C789"/>
    <mergeCell ref="D786:G786"/>
    <mergeCell ref="E787:F787"/>
    <mergeCell ref="E788:F788"/>
    <mergeCell ref="E789:F789"/>
    <mergeCell ref="B754:C757"/>
    <mergeCell ref="D754:G754"/>
    <mergeCell ref="E755:F755"/>
    <mergeCell ref="E756:F756"/>
    <mergeCell ref="E757:F757"/>
  </mergeCells>
  <phoneticPr fontId="25" type="noConversion"/>
  <dataValidations disablePrompts="1"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A60 A102 A119:A120 A132:A133 A152:A153 A165:A166 A184:A185 A197:A198 A231 A279 A16:A17 A29:A30 A316 A334:A335 A347:A348 A409 A440 A471 A502 A532 A563 A594 A631 A657 A688 A719 A750 A782 A813" xr:uid="{10E9CDCC-F4A7-4D73-A3D6-981C893F81E7}">
      <formula1>0</formula1>
      <formula2>256</formula2>
    </dataValidation>
  </dataValidations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8C520-ABD0-4E96-BF5A-B969AB1038D4}">
  <dimension ref="A2:O301"/>
  <sheetViews>
    <sheetView topLeftCell="A257" workbookViewId="0">
      <selection activeCell="C200" sqref="C200:E200"/>
    </sheetView>
  </sheetViews>
  <sheetFormatPr baseColWidth="10" defaultRowHeight="14.4" x14ac:dyDescent="0.3"/>
  <cols>
    <col min="1" max="1" width="25.88671875" customWidth="1"/>
    <col min="2" max="2" width="15.21875" customWidth="1"/>
    <col min="3" max="3" width="27.77734375" customWidth="1"/>
    <col min="4" max="4" width="29.6640625" customWidth="1"/>
    <col min="6" max="6" width="19" customWidth="1"/>
    <col min="7" max="7" width="25.21875" customWidth="1"/>
  </cols>
  <sheetData>
    <row r="2" spans="1:7" ht="24.6" x14ac:dyDescent="0.4">
      <c r="A2" s="1"/>
      <c r="B2" s="355" t="s">
        <v>0</v>
      </c>
      <c r="C2" s="357"/>
      <c r="D2" s="364" t="s">
        <v>1</v>
      </c>
      <c r="E2" s="365"/>
      <c r="F2" s="365"/>
      <c r="G2" s="366"/>
    </row>
    <row r="3" spans="1:7" ht="21" x14ac:dyDescent="0.4">
      <c r="A3" s="2"/>
      <c r="B3" s="358"/>
      <c r="C3" s="360"/>
      <c r="D3" s="3" t="s">
        <v>2</v>
      </c>
      <c r="E3" s="368" t="s">
        <v>411</v>
      </c>
      <c r="F3" s="368"/>
      <c r="G3" s="4"/>
    </row>
    <row r="4" spans="1:7" ht="21" x14ac:dyDescent="0.4">
      <c r="A4" s="2"/>
      <c r="B4" s="358"/>
      <c r="C4" s="360"/>
      <c r="D4" s="3" t="s">
        <v>4</v>
      </c>
      <c r="E4" s="368">
        <v>51</v>
      </c>
      <c r="F4" s="368"/>
      <c r="G4" s="4"/>
    </row>
    <row r="5" spans="1:7" ht="30" x14ac:dyDescent="0.4">
      <c r="A5" s="5"/>
      <c r="B5" s="361"/>
      <c r="C5" s="363"/>
      <c r="D5" s="6" t="s">
        <v>5</v>
      </c>
      <c r="E5" s="370" t="s">
        <v>412</v>
      </c>
      <c r="F5" s="370"/>
      <c r="G5" s="7"/>
    </row>
    <row r="6" spans="1:7" ht="20.399999999999999" x14ac:dyDescent="0.35">
      <c r="A6" s="8" t="s">
        <v>6</v>
      </c>
      <c r="B6" s="9" t="s">
        <v>27</v>
      </c>
      <c r="C6" s="10"/>
      <c r="D6" s="10"/>
      <c r="E6" s="10"/>
      <c r="F6" s="10"/>
      <c r="G6" s="11"/>
    </row>
    <row r="7" spans="1:7" ht="20.399999999999999" x14ac:dyDescent="0.35">
      <c r="A7" s="8" t="s">
        <v>7</v>
      </c>
      <c r="B7" s="12"/>
      <c r="C7" s="13"/>
      <c r="D7" s="13"/>
      <c r="E7" s="13"/>
      <c r="F7" s="13"/>
      <c r="G7" s="14"/>
    </row>
    <row r="8" spans="1:7" ht="20.399999999999999" x14ac:dyDescent="0.35">
      <c r="A8" s="8" t="s">
        <v>8</v>
      </c>
      <c r="B8" s="12" t="s">
        <v>413</v>
      </c>
      <c r="C8" s="13"/>
      <c r="D8" s="13"/>
      <c r="E8" s="13"/>
      <c r="F8" s="13"/>
      <c r="G8" s="14"/>
    </row>
    <row r="9" spans="1:7" ht="20.399999999999999" x14ac:dyDescent="0.35">
      <c r="A9" s="8" t="s">
        <v>9</v>
      </c>
      <c r="B9" s="12" t="s">
        <v>83</v>
      </c>
      <c r="C9" s="13"/>
      <c r="D9" s="13"/>
      <c r="E9" s="13"/>
      <c r="F9" s="13"/>
      <c r="G9" s="14"/>
    </row>
    <row r="10" spans="1:7" ht="30" x14ac:dyDescent="0.3">
      <c r="A10" s="57" t="s">
        <v>10</v>
      </c>
      <c r="B10" s="57" t="s">
        <v>11</v>
      </c>
      <c r="C10" s="57" t="s">
        <v>12</v>
      </c>
      <c r="D10" s="57" t="s">
        <v>13</v>
      </c>
      <c r="E10" s="57" t="s">
        <v>14</v>
      </c>
      <c r="F10" s="57" t="s">
        <v>15</v>
      </c>
      <c r="G10" s="57" t="s">
        <v>16</v>
      </c>
    </row>
    <row r="11" spans="1:7" ht="31.2" x14ac:dyDescent="0.3">
      <c r="A11" s="15">
        <v>1</v>
      </c>
      <c r="B11" s="16" t="s">
        <v>340</v>
      </c>
      <c r="C11" s="16" t="s">
        <v>341</v>
      </c>
      <c r="D11" s="123"/>
      <c r="E11" s="18">
        <v>730</v>
      </c>
      <c r="F11" s="18">
        <f>A11*E11</f>
        <v>730</v>
      </c>
      <c r="G11" s="20"/>
    </row>
    <row r="12" spans="1:7" ht="31.2" x14ac:dyDescent="0.3">
      <c r="A12" s="21">
        <v>1</v>
      </c>
      <c r="B12" s="22" t="s">
        <v>340</v>
      </c>
      <c r="C12" s="22" t="s">
        <v>342</v>
      </c>
      <c r="D12" s="58"/>
      <c r="E12" s="24">
        <v>730</v>
      </c>
      <c r="F12" s="24">
        <f>A12*E12</f>
        <v>730</v>
      </c>
      <c r="G12" s="20"/>
    </row>
    <row r="13" spans="1:7" ht="15.6" x14ac:dyDescent="0.3">
      <c r="A13" s="21">
        <v>20</v>
      </c>
      <c r="B13" s="59"/>
      <c r="C13" s="59" t="s">
        <v>409</v>
      </c>
      <c r="D13" s="58" t="s">
        <v>40</v>
      </c>
      <c r="E13" s="24">
        <v>13.73</v>
      </c>
      <c r="F13" s="24">
        <f t="shared" ref="F13:F34" si="0">A13*E13</f>
        <v>274.60000000000002</v>
      </c>
      <c r="G13" s="26"/>
    </row>
    <row r="14" spans="1:7" ht="15.6" x14ac:dyDescent="0.3">
      <c r="A14" s="21">
        <v>45</v>
      </c>
      <c r="B14" s="59"/>
      <c r="C14" s="59" t="s">
        <v>408</v>
      </c>
      <c r="D14" s="58" t="s">
        <v>40</v>
      </c>
      <c r="E14" s="24">
        <v>3.35</v>
      </c>
      <c r="F14" s="24">
        <f t="shared" si="0"/>
        <v>150.75</v>
      </c>
      <c r="G14" s="26"/>
    </row>
    <row r="15" spans="1:7" ht="15.6" x14ac:dyDescent="0.3">
      <c r="A15" s="21">
        <v>60</v>
      </c>
      <c r="B15" s="59"/>
      <c r="C15" s="59" t="s">
        <v>407</v>
      </c>
      <c r="D15" s="58" t="s">
        <v>40</v>
      </c>
      <c r="E15" s="24">
        <v>3.36</v>
      </c>
      <c r="F15" s="24">
        <f t="shared" si="0"/>
        <v>201.6</v>
      </c>
      <c r="G15" s="26"/>
    </row>
    <row r="16" spans="1:7" ht="15.6" x14ac:dyDescent="0.3">
      <c r="A16" s="21">
        <v>7</v>
      </c>
      <c r="B16" s="59"/>
      <c r="C16" s="59" t="s">
        <v>394</v>
      </c>
      <c r="D16" s="24" t="s">
        <v>410</v>
      </c>
      <c r="E16" s="24">
        <v>152.63999999999999</v>
      </c>
      <c r="F16" s="24">
        <f t="shared" si="0"/>
        <v>1068.48</v>
      </c>
      <c r="G16" s="26"/>
    </row>
    <row r="17" spans="1:7" ht="31.2" customHeight="1" x14ac:dyDescent="0.3">
      <c r="A17" s="27">
        <v>25</v>
      </c>
      <c r="B17" s="59"/>
      <c r="C17" s="59" t="s">
        <v>406</v>
      </c>
      <c r="D17" s="58" t="s">
        <v>40</v>
      </c>
      <c r="E17" s="24">
        <v>15.35</v>
      </c>
      <c r="F17" s="24">
        <f t="shared" si="0"/>
        <v>383.75</v>
      </c>
      <c r="G17" s="26"/>
    </row>
    <row r="18" spans="1:7" ht="15.6" x14ac:dyDescent="0.3">
      <c r="A18" s="27">
        <v>25</v>
      </c>
      <c r="B18" s="59"/>
      <c r="C18" s="59" t="s">
        <v>405</v>
      </c>
      <c r="D18" s="58" t="s">
        <v>40</v>
      </c>
      <c r="E18" s="24">
        <v>14.58</v>
      </c>
      <c r="F18" s="24">
        <f t="shared" si="0"/>
        <v>364.5</v>
      </c>
      <c r="G18" s="26"/>
    </row>
    <row r="19" spans="1:7" ht="15.6" x14ac:dyDescent="0.3">
      <c r="A19" s="27">
        <v>10</v>
      </c>
      <c r="B19" s="22"/>
      <c r="C19" s="22" t="s">
        <v>404</v>
      </c>
      <c r="D19" s="58" t="s">
        <v>40</v>
      </c>
      <c r="E19" s="24">
        <v>6.17</v>
      </c>
      <c r="F19" s="24">
        <f t="shared" si="0"/>
        <v>61.7</v>
      </c>
      <c r="G19" s="26"/>
    </row>
    <row r="20" spans="1:7" ht="15.6" x14ac:dyDescent="0.3">
      <c r="A20" s="27">
        <v>25</v>
      </c>
      <c r="B20" s="22"/>
      <c r="C20" s="22" t="s">
        <v>331</v>
      </c>
      <c r="D20" s="58" t="s">
        <v>40</v>
      </c>
      <c r="E20" s="24">
        <v>1.74</v>
      </c>
      <c r="F20" s="24">
        <f t="shared" si="0"/>
        <v>43.5</v>
      </c>
      <c r="G20" s="26"/>
    </row>
    <row r="21" spans="1:7" ht="15.6" x14ac:dyDescent="0.3">
      <c r="A21" s="27">
        <v>20</v>
      </c>
      <c r="B21" s="22"/>
      <c r="C21" s="22" t="s">
        <v>403</v>
      </c>
      <c r="D21" s="58" t="s">
        <v>40</v>
      </c>
      <c r="E21" s="24">
        <v>2.2400000000000002</v>
      </c>
      <c r="F21" s="24">
        <f t="shared" si="0"/>
        <v>44.800000000000004</v>
      </c>
      <c r="G21" s="26"/>
    </row>
    <row r="22" spans="1:7" ht="15.6" x14ac:dyDescent="0.3">
      <c r="A22" s="27">
        <v>10</v>
      </c>
      <c r="B22" s="22"/>
      <c r="C22" s="22" t="s">
        <v>402</v>
      </c>
      <c r="D22" s="58" t="s">
        <v>40</v>
      </c>
      <c r="E22" s="24">
        <v>165.77</v>
      </c>
      <c r="F22" s="24">
        <f t="shared" si="0"/>
        <v>1657.7</v>
      </c>
      <c r="G22" s="26"/>
    </row>
    <row r="23" spans="1:7" ht="15.6" x14ac:dyDescent="0.3">
      <c r="A23" s="27">
        <v>20</v>
      </c>
      <c r="B23" s="22"/>
      <c r="C23" s="22" t="s">
        <v>401</v>
      </c>
      <c r="D23" s="58" t="s">
        <v>40</v>
      </c>
      <c r="E23" s="24">
        <v>65.83</v>
      </c>
      <c r="F23" s="24">
        <f t="shared" si="0"/>
        <v>1316.6</v>
      </c>
      <c r="G23" s="26"/>
    </row>
    <row r="24" spans="1:7" ht="15.6" x14ac:dyDescent="0.3">
      <c r="A24" s="27">
        <v>8</v>
      </c>
      <c r="B24" s="22"/>
      <c r="C24" s="22" t="s">
        <v>400</v>
      </c>
      <c r="D24" s="58" t="s">
        <v>40</v>
      </c>
      <c r="E24" s="24">
        <v>57.63</v>
      </c>
      <c r="F24" s="24">
        <f t="shared" si="0"/>
        <v>461.04</v>
      </c>
      <c r="G24" s="26"/>
    </row>
    <row r="25" spans="1:7" ht="31.2" customHeight="1" x14ac:dyDescent="0.3">
      <c r="A25" s="27">
        <v>20</v>
      </c>
      <c r="B25" s="22"/>
      <c r="C25" s="22" t="s">
        <v>399</v>
      </c>
      <c r="D25" s="58" t="s">
        <v>82</v>
      </c>
      <c r="E25" s="24">
        <v>3.14</v>
      </c>
      <c r="F25" s="24">
        <f t="shared" si="0"/>
        <v>62.800000000000004</v>
      </c>
      <c r="G25" s="26"/>
    </row>
    <row r="26" spans="1:7" ht="15.6" x14ac:dyDescent="0.3">
      <c r="A26" s="27">
        <v>25</v>
      </c>
      <c r="B26" s="22"/>
      <c r="C26" s="22" t="s">
        <v>106</v>
      </c>
      <c r="D26" s="58" t="s">
        <v>82</v>
      </c>
      <c r="E26" s="24">
        <v>2.91</v>
      </c>
      <c r="F26" s="24">
        <f t="shared" si="0"/>
        <v>72.75</v>
      </c>
      <c r="G26" s="26"/>
    </row>
    <row r="27" spans="1:7" ht="15.6" x14ac:dyDescent="0.3">
      <c r="A27" s="27"/>
      <c r="B27" s="22"/>
      <c r="C27" s="22"/>
      <c r="D27" s="58"/>
      <c r="E27" s="24"/>
      <c r="F27" s="24">
        <f t="shared" si="0"/>
        <v>0</v>
      </c>
      <c r="G27" s="26"/>
    </row>
    <row r="28" spans="1:7" ht="15.6" x14ac:dyDescent="0.3">
      <c r="A28" s="27"/>
      <c r="B28" s="22"/>
      <c r="C28" s="22"/>
      <c r="D28" s="58"/>
      <c r="E28" s="24"/>
      <c r="F28" s="24">
        <f t="shared" si="0"/>
        <v>0</v>
      </c>
      <c r="G28" s="26"/>
    </row>
    <row r="29" spans="1:7" ht="15.6" x14ac:dyDescent="0.3">
      <c r="A29" s="27">
        <v>6</v>
      </c>
      <c r="B29" s="22"/>
      <c r="C29" s="22" t="s">
        <v>398</v>
      </c>
      <c r="D29" s="58" t="s">
        <v>82</v>
      </c>
      <c r="E29" s="24">
        <v>116.68</v>
      </c>
      <c r="F29" s="24">
        <f t="shared" si="0"/>
        <v>700.08</v>
      </c>
      <c r="G29" s="26"/>
    </row>
    <row r="30" spans="1:7" ht="15.6" x14ac:dyDescent="0.3">
      <c r="A30" s="27">
        <v>150</v>
      </c>
      <c r="B30" s="22"/>
      <c r="C30" s="22" t="s">
        <v>397</v>
      </c>
      <c r="D30" s="58" t="s">
        <v>82</v>
      </c>
      <c r="E30" s="24">
        <v>2.11</v>
      </c>
      <c r="F30" s="24">
        <f t="shared" si="0"/>
        <v>316.5</v>
      </c>
      <c r="G30" s="26"/>
    </row>
    <row r="31" spans="1:7" ht="15.6" x14ac:dyDescent="0.3">
      <c r="A31" s="27">
        <v>50</v>
      </c>
      <c r="B31" s="22"/>
      <c r="C31" s="22" t="s">
        <v>329</v>
      </c>
      <c r="D31" s="58" t="s">
        <v>82</v>
      </c>
      <c r="E31" s="24">
        <v>1.94</v>
      </c>
      <c r="F31" s="24">
        <f t="shared" si="0"/>
        <v>97</v>
      </c>
      <c r="G31" s="26"/>
    </row>
    <row r="32" spans="1:7" ht="15.6" x14ac:dyDescent="0.3">
      <c r="A32" s="27">
        <v>15</v>
      </c>
      <c r="B32" s="22"/>
      <c r="C32" s="22" t="s">
        <v>396</v>
      </c>
      <c r="D32" s="58" t="s">
        <v>82</v>
      </c>
      <c r="E32" s="24">
        <v>2.4900000000000002</v>
      </c>
      <c r="F32" s="24">
        <f t="shared" si="0"/>
        <v>37.35</v>
      </c>
      <c r="G32" s="26"/>
    </row>
    <row r="33" spans="1:7" ht="15.6" x14ac:dyDescent="0.3">
      <c r="A33" s="27">
        <v>10</v>
      </c>
      <c r="B33" s="22"/>
      <c r="C33" s="22" t="s">
        <v>395</v>
      </c>
      <c r="D33" s="58" t="s">
        <v>163</v>
      </c>
      <c r="E33" s="24">
        <v>5.66</v>
      </c>
      <c r="F33" s="24">
        <f t="shared" si="0"/>
        <v>56.6</v>
      </c>
      <c r="G33" s="26"/>
    </row>
    <row r="34" spans="1:7" ht="15.6" x14ac:dyDescent="0.3">
      <c r="A34" s="27">
        <v>6</v>
      </c>
      <c r="B34" s="22"/>
      <c r="C34" s="22" t="s">
        <v>203</v>
      </c>
      <c r="D34" s="58" t="s">
        <v>163</v>
      </c>
      <c r="E34" s="24">
        <v>5.66</v>
      </c>
      <c r="F34" s="24">
        <f t="shared" si="0"/>
        <v>33.96</v>
      </c>
      <c r="G34" s="26"/>
    </row>
    <row r="35" spans="1:7" ht="15.6" x14ac:dyDescent="0.3">
      <c r="A35" s="27"/>
      <c r="B35" s="22"/>
      <c r="C35" s="22"/>
      <c r="D35" s="58"/>
      <c r="E35" s="24"/>
      <c r="F35" s="24"/>
      <c r="G35" s="26"/>
    </row>
    <row r="36" spans="1:7" ht="15.6" x14ac:dyDescent="0.3">
      <c r="A36" s="27"/>
      <c r="B36" s="22"/>
      <c r="C36" s="22"/>
      <c r="D36" s="23"/>
      <c r="E36" s="24"/>
      <c r="F36" s="24"/>
      <c r="G36" s="26"/>
    </row>
    <row r="37" spans="1:7" ht="15.6" x14ac:dyDescent="0.3">
      <c r="A37" s="27"/>
      <c r="B37" s="22"/>
      <c r="C37" s="22"/>
      <c r="D37" s="23"/>
      <c r="E37" s="24"/>
      <c r="F37" s="24"/>
      <c r="G37" s="26"/>
    </row>
    <row r="38" spans="1:7" ht="15.6" x14ac:dyDescent="0.3">
      <c r="A38" s="27"/>
      <c r="B38" s="22"/>
      <c r="C38" s="22"/>
      <c r="D38" s="23"/>
      <c r="E38" s="24"/>
      <c r="F38" s="24"/>
      <c r="G38" s="26"/>
    </row>
    <row r="39" spans="1:7" ht="15.6" x14ac:dyDescent="0.3">
      <c r="A39" s="27"/>
      <c r="B39" s="22"/>
      <c r="C39" s="22"/>
      <c r="D39" s="23"/>
      <c r="E39" s="24"/>
      <c r="F39" s="24"/>
      <c r="G39" s="26"/>
    </row>
    <row r="40" spans="1:7" ht="16.2" customHeight="1" x14ac:dyDescent="0.3">
      <c r="A40" s="27"/>
      <c r="B40" s="22"/>
      <c r="C40" s="22"/>
      <c r="D40" s="23"/>
      <c r="E40" s="24"/>
      <c r="F40" s="24"/>
      <c r="G40" s="26"/>
    </row>
    <row r="41" spans="1:7" ht="15.6" x14ac:dyDescent="0.3">
      <c r="A41" s="27"/>
      <c r="B41" s="22"/>
      <c r="C41" s="22"/>
      <c r="D41" s="23"/>
      <c r="E41" s="24"/>
      <c r="F41" s="24"/>
      <c r="G41" s="26"/>
    </row>
    <row r="42" spans="1:7" ht="15.6" x14ac:dyDescent="0.3">
      <c r="A42" s="27"/>
      <c r="B42" s="22"/>
      <c r="C42" s="22"/>
      <c r="D42" s="23"/>
      <c r="E42" s="24"/>
      <c r="F42" s="24">
        <f>A43*E42</f>
        <v>0</v>
      </c>
      <c r="G42" s="26"/>
    </row>
    <row r="43" spans="1:7" ht="15.6" x14ac:dyDescent="0.3">
      <c r="A43" s="27"/>
      <c r="B43" s="22"/>
      <c r="C43" s="22"/>
      <c r="D43" s="23"/>
      <c r="E43" s="24"/>
      <c r="F43" s="24">
        <f>A44*E43</f>
        <v>0</v>
      </c>
      <c r="G43" s="26"/>
    </row>
    <row r="44" spans="1:7" ht="16.2" customHeight="1" x14ac:dyDescent="0.3">
      <c r="A44" s="27"/>
      <c r="B44" s="22"/>
      <c r="C44" s="22"/>
      <c r="D44" s="23"/>
      <c r="E44" s="24"/>
      <c r="F44" s="24">
        <f>A45*E44</f>
        <v>0</v>
      </c>
      <c r="G44" s="26"/>
    </row>
    <row r="45" spans="1:7" ht="16.2" customHeight="1" x14ac:dyDescent="0.3">
      <c r="A45" s="27"/>
      <c r="B45" s="22"/>
      <c r="C45" s="22"/>
      <c r="D45" s="23"/>
      <c r="E45" s="24"/>
      <c r="F45" s="24">
        <f>A46*E45</f>
        <v>0</v>
      </c>
      <c r="G45" s="26"/>
    </row>
    <row r="46" spans="1:7" ht="15.6" x14ac:dyDescent="0.3">
      <c r="A46" s="152"/>
      <c r="B46" s="29"/>
      <c r="C46" s="29"/>
      <c r="D46" s="29"/>
      <c r="E46" s="31"/>
      <c r="F46" s="32">
        <f>A47*E46</f>
        <v>0</v>
      </c>
      <c r="G46" s="33"/>
    </row>
    <row r="47" spans="1:7" ht="17.399999999999999" x14ac:dyDescent="0.3">
      <c r="A47" s="27"/>
      <c r="B47" s="35"/>
      <c r="C47" s="36" t="s">
        <v>17</v>
      </c>
      <c r="D47" s="153"/>
      <c r="E47" s="37"/>
      <c r="F47" s="149">
        <f>SUM(F11:F45)</f>
        <v>8866.06</v>
      </c>
      <c r="G47" s="39"/>
    </row>
    <row r="48" spans="1:7" ht="17.399999999999999" x14ac:dyDescent="0.3">
      <c r="A48" s="40"/>
      <c r="B48" s="41"/>
      <c r="C48" s="42" t="s">
        <v>18</v>
      </c>
      <c r="D48" s="42"/>
      <c r="E48" s="43"/>
      <c r="F48" s="150">
        <f>F47*0.16</f>
        <v>1418.5696</v>
      </c>
      <c r="G48" s="45"/>
    </row>
    <row r="49" spans="1:7" ht="17.399999999999999" x14ac:dyDescent="0.3">
      <c r="A49" s="40"/>
      <c r="B49" s="41"/>
      <c r="C49" s="46" t="s">
        <v>19</v>
      </c>
      <c r="D49" s="46"/>
      <c r="E49" s="47"/>
      <c r="F49" s="151">
        <f>F47+F48</f>
        <v>10284.6296</v>
      </c>
      <c r="G49" s="49"/>
    </row>
    <row r="50" spans="1:7" ht="15.6" x14ac:dyDescent="0.3">
      <c r="A50" s="50" t="s">
        <v>20</v>
      </c>
      <c r="B50" s="51"/>
      <c r="C50" s="51" t="s">
        <v>21</v>
      </c>
      <c r="D50" s="51"/>
      <c r="E50" s="51" t="s">
        <v>22</v>
      </c>
      <c r="F50" s="51"/>
      <c r="G50" s="52"/>
    </row>
    <row r="51" spans="1:7" ht="15.6" x14ac:dyDescent="0.3">
      <c r="A51" s="63" t="s">
        <v>25</v>
      </c>
      <c r="B51" s="53"/>
      <c r="C51" s="53" t="s">
        <v>23</v>
      </c>
      <c r="D51" s="53"/>
      <c r="E51" s="53" t="s">
        <v>24</v>
      </c>
      <c r="F51" s="53"/>
      <c r="G51" s="54"/>
    </row>
    <row r="52" spans="1:7" x14ac:dyDescent="0.3">
      <c r="B52" s="55"/>
      <c r="C52" s="55"/>
      <c r="E52" s="55"/>
      <c r="F52" s="55"/>
      <c r="G52" s="55"/>
    </row>
    <row r="53" spans="1:7" ht="24.6" x14ac:dyDescent="0.4">
      <c r="A53" s="1"/>
      <c r="B53" s="355" t="s">
        <v>0</v>
      </c>
      <c r="C53" s="357"/>
      <c r="D53" s="364" t="s">
        <v>1</v>
      </c>
      <c r="E53" s="365"/>
      <c r="F53" s="365"/>
      <c r="G53" s="366"/>
    </row>
    <row r="54" spans="1:7" ht="21" x14ac:dyDescent="0.4">
      <c r="A54" s="2"/>
      <c r="B54" s="358"/>
      <c r="C54" s="360"/>
      <c r="D54" s="3" t="s">
        <v>2</v>
      </c>
      <c r="E54" s="368" t="s">
        <v>414</v>
      </c>
      <c r="F54" s="368"/>
      <c r="G54" s="4"/>
    </row>
    <row r="55" spans="1:7" ht="21" x14ac:dyDescent="0.4">
      <c r="A55" s="2"/>
      <c r="B55" s="358"/>
      <c r="C55" s="360"/>
      <c r="D55" s="3" t="s">
        <v>4</v>
      </c>
      <c r="E55" s="368">
        <v>51</v>
      </c>
      <c r="F55" s="368"/>
      <c r="G55" s="4"/>
    </row>
    <row r="56" spans="1:7" ht="30" x14ac:dyDescent="0.4">
      <c r="A56" s="5"/>
      <c r="B56" s="361"/>
      <c r="C56" s="363"/>
      <c r="D56" s="6" t="s">
        <v>5</v>
      </c>
      <c r="E56" s="370" t="s">
        <v>415</v>
      </c>
      <c r="F56" s="370"/>
      <c r="G56" s="7"/>
    </row>
    <row r="57" spans="1:7" ht="20.399999999999999" x14ac:dyDescent="0.35">
      <c r="A57" s="8" t="s">
        <v>6</v>
      </c>
      <c r="B57" s="9" t="s">
        <v>36</v>
      </c>
      <c r="C57" s="10"/>
      <c r="D57" s="10"/>
      <c r="E57" s="10"/>
      <c r="F57" s="10"/>
      <c r="G57" s="11"/>
    </row>
    <row r="58" spans="1:7" ht="20.399999999999999" x14ac:dyDescent="0.35">
      <c r="A58" s="8" t="s">
        <v>7</v>
      </c>
      <c r="B58" s="12" t="s">
        <v>98</v>
      </c>
      <c r="C58" s="13"/>
      <c r="D58" s="13"/>
      <c r="E58" s="13"/>
      <c r="F58" s="13"/>
      <c r="G58" s="14"/>
    </row>
    <row r="59" spans="1:7" ht="20.399999999999999" x14ac:dyDescent="0.35">
      <c r="A59" s="8" t="s">
        <v>8</v>
      </c>
      <c r="B59" s="12" t="s">
        <v>29</v>
      </c>
      <c r="C59" s="13"/>
      <c r="D59" s="13"/>
      <c r="E59" s="13"/>
      <c r="F59" s="13"/>
      <c r="G59" s="14"/>
    </row>
    <row r="60" spans="1:7" ht="20.399999999999999" x14ac:dyDescent="0.35">
      <c r="A60" s="8" t="s">
        <v>9</v>
      </c>
      <c r="B60" s="12" t="s">
        <v>99</v>
      </c>
      <c r="C60" s="13"/>
      <c r="D60" s="13"/>
      <c r="E60" s="13"/>
      <c r="F60" s="13"/>
      <c r="G60" s="14"/>
    </row>
    <row r="61" spans="1:7" ht="15" x14ac:dyDescent="0.3">
      <c r="A61" s="57" t="s">
        <v>10</v>
      </c>
      <c r="B61" s="57" t="s">
        <v>11</v>
      </c>
      <c r="C61" s="57" t="s">
        <v>12</v>
      </c>
      <c r="D61" s="57" t="s">
        <v>13</v>
      </c>
      <c r="E61" s="57" t="s">
        <v>14</v>
      </c>
      <c r="F61" s="57" t="s">
        <v>15</v>
      </c>
      <c r="G61" s="57" t="s">
        <v>16</v>
      </c>
    </row>
    <row r="62" spans="1:7" ht="46.8" x14ac:dyDescent="0.3">
      <c r="A62" s="15">
        <v>5</v>
      </c>
      <c r="B62" s="16" t="s">
        <v>30</v>
      </c>
      <c r="C62" s="16" t="s">
        <v>416</v>
      </c>
      <c r="D62" s="123" t="s">
        <v>417</v>
      </c>
      <c r="E62" s="18">
        <v>1456.98</v>
      </c>
      <c r="F62" s="18">
        <f t="shared" ref="F62:F76" si="1">A62*E62</f>
        <v>7284.9</v>
      </c>
      <c r="G62" s="20"/>
    </row>
    <row r="63" spans="1:7" ht="15.6" x14ac:dyDescent="0.3">
      <c r="A63" s="21"/>
      <c r="B63" s="22"/>
      <c r="C63" s="22"/>
      <c r="D63" s="58"/>
      <c r="E63" s="24"/>
      <c r="F63" s="24">
        <f t="shared" si="1"/>
        <v>0</v>
      </c>
      <c r="G63" s="20"/>
    </row>
    <row r="64" spans="1:7" ht="15.6" x14ac:dyDescent="0.3">
      <c r="A64" s="21"/>
      <c r="B64" s="22"/>
      <c r="C64" s="22"/>
      <c r="D64" s="58"/>
      <c r="E64" s="24"/>
      <c r="F64" s="24">
        <f t="shared" si="1"/>
        <v>0</v>
      </c>
      <c r="G64" s="20"/>
    </row>
    <row r="65" spans="1:7" ht="15.6" x14ac:dyDescent="0.3">
      <c r="A65" s="21"/>
      <c r="B65" s="59"/>
      <c r="C65" s="59"/>
      <c r="D65" s="58"/>
      <c r="E65" s="24"/>
      <c r="F65" s="24">
        <f t="shared" si="1"/>
        <v>0</v>
      </c>
      <c r="G65" s="26"/>
    </row>
    <row r="66" spans="1:7" ht="15.6" x14ac:dyDescent="0.3">
      <c r="A66" s="21"/>
      <c r="B66" s="59"/>
      <c r="C66" s="59"/>
      <c r="D66" s="58"/>
      <c r="E66" s="24"/>
      <c r="F66" s="24">
        <f t="shared" si="1"/>
        <v>0</v>
      </c>
      <c r="G66" s="26"/>
    </row>
    <row r="67" spans="1:7" ht="15.6" x14ac:dyDescent="0.3">
      <c r="A67" s="21"/>
      <c r="B67" s="59"/>
      <c r="C67" s="59"/>
      <c r="D67" s="58"/>
      <c r="E67" s="24"/>
      <c r="F67" s="24">
        <f t="shared" si="1"/>
        <v>0</v>
      </c>
      <c r="G67" s="26"/>
    </row>
    <row r="68" spans="1:7" ht="15.6" x14ac:dyDescent="0.3">
      <c r="A68" s="21"/>
      <c r="B68" s="59"/>
      <c r="C68" s="59"/>
      <c r="D68" s="66"/>
      <c r="E68" s="24"/>
      <c r="F68" s="24">
        <f t="shared" si="1"/>
        <v>0</v>
      </c>
      <c r="G68" s="26"/>
    </row>
    <row r="69" spans="1:7" ht="15.6" x14ac:dyDescent="0.3">
      <c r="A69" s="27"/>
      <c r="B69" s="59"/>
      <c r="C69" s="59"/>
      <c r="D69" s="65"/>
      <c r="E69" s="24"/>
      <c r="F69" s="24">
        <f t="shared" si="1"/>
        <v>0</v>
      </c>
      <c r="G69" s="26"/>
    </row>
    <row r="70" spans="1:7" ht="15.6" x14ac:dyDescent="0.3">
      <c r="A70" s="27"/>
      <c r="B70" s="59"/>
      <c r="C70" s="59"/>
      <c r="D70" s="65"/>
      <c r="E70" s="24"/>
      <c r="F70" s="24">
        <f t="shared" si="1"/>
        <v>0</v>
      </c>
      <c r="G70" s="26"/>
    </row>
    <row r="71" spans="1:7" ht="15.6" x14ac:dyDescent="0.3">
      <c r="A71" s="27"/>
      <c r="B71" s="22"/>
      <c r="C71" s="22"/>
      <c r="D71" s="23"/>
      <c r="E71" s="24"/>
      <c r="F71" s="24">
        <f t="shared" si="1"/>
        <v>0</v>
      </c>
      <c r="G71" s="26"/>
    </row>
    <row r="72" spans="1:7" ht="15.6" x14ac:dyDescent="0.3">
      <c r="A72" s="27"/>
      <c r="B72" s="22"/>
      <c r="C72" s="22"/>
      <c r="D72" s="23"/>
      <c r="E72" s="24"/>
      <c r="F72" s="24">
        <f t="shared" si="1"/>
        <v>0</v>
      </c>
      <c r="G72" s="26"/>
    </row>
    <row r="73" spans="1:7" ht="15.6" x14ac:dyDescent="0.3">
      <c r="A73" s="27"/>
      <c r="B73" s="22"/>
      <c r="C73" s="22"/>
      <c r="D73" s="23"/>
      <c r="E73" s="24"/>
      <c r="F73" s="24">
        <f t="shared" si="1"/>
        <v>0</v>
      </c>
      <c r="G73" s="26"/>
    </row>
    <row r="74" spans="1:7" ht="15.6" x14ac:dyDescent="0.3">
      <c r="A74" s="27"/>
      <c r="B74" s="22"/>
      <c r="C74" s="22"/>
      <c r="D74" s="23"/>
      <c r="E74" s="24"/>
      <c r="F74" s="24">
        <f t="shared" si="1"/>
        <v>0</v>
      </c>
      <c r="G74" s="26"/>
    </row>
    <row r="75" spans="1:7" ht="15.6" x14ac:dyDescent="0.3">
      <c r="A75" s="27"/>
      <c r="B75" s="22"/>
      <c r="C75" s="22"/>
      <c r="D75" s="23"/>
      <c r="E75" s="24"/>
      <c r="F75" s="24">
        <f t="shared" si="1"/>
        <v>0</v>
      </c>
      <c r="G75" s="26"/>
    </row>
    <row r="76" spans="1:7" ht="15.6" x14ac:dyDescent="0.3">
      <c r="A76" s="28"/>
      <c r="B76" s="29"/>
      <c r="C76" s="29"/>
      <c r="D76" s="30"/>
      <c r="E76" s="31"/>
      <c r="F76" s="32">
        <f t="shared" si="1"/>
        <v>0</v>
      </c>
      <c r="G76" s="33"/>
    </row>
    <row r="77" spans="1:7" ht="17.399999999999999" x14ac:dyDescent="0.3">
      <c r="A77" s="34"/>
      <c r="B77" s="35"/>
      <c r="C77" s="36" t="s">
        <v>17</v>
      </c>
      <c r="D77" s="36"/>
      <c r="E77" s="37"/>
      <c r="F77" s="38">
        <f>SUM(F62:F75)</f>
        <v>7284.9</v>
      </c>
      <c r="G77" s="39"/>
    </row>
    <row r="78" spans="1:7" ht="17.399999999999999" x14ac:dyDescent="0.3">
      <c r="A78" s="40"/>
      <c r="B78" s="41"/>
      <c r="C78" s="42" t="s">
        <v>18</v>
      </c>
      <c r="D78" s="42"/>
      <c r="E78" s="43"/>
      <c r="F78" s="44">
        <f>F77*0.16</f>
        <v>1165.5840000000001</v>
      </c>
      <c r="G78" s="45"/>
    </row>
    <row r="79" spans="1:7" ht="17.399999999999999" x14ac:dyDescent="0.3">
      <c r="A79" s="40"/>
      <c r="B79" s="41"/>
      <c r="C79" s="46" t="s">
        <v>19</v>
      </c>
      <c r="D79" s="46"/>
      <c r="E79" s="47"/>
      <c r="F79" s="48">
        <f>F77+F78</f>
        <v>8450.4840000000004</v>
      </c>
      <c r="G79" s="49"/>
    </row>
    <row r="80" spans="1:7" ht="15.6" x14ac:dyDescent="0.3">
      <c r="A80" s="50" t="s">
        <v>20</v>
      </c>
      <c r="B80" s="51"/>
      <c r="C80" s="51" t="s">
        <v>21</v>
      </c>
      <c r="D80" s="51"/>
      <c r="E80" s="51" t="s">
        <v>22</v>
      </c>
      <c r="F80" s="51"/>
      <c r="G80" s="52"/>
    </row>
    <row r="81" spans="1:7" ht="15.6" x14ac:dyDescent="0.3">
      <c r="A81" s="63" t="s">
        <v>25</v>
      </c>
      <c r="B81" s="53"/>
      <c r="C81" s="53" t="s">
        <v>23</v>
      </c>
      <c r="D81" s="53"/>
      <c r="E81" s="53" t="s">
        <v>24</v>
      </c>
      <c r="F81" s="53"/>
      <c r="G81" s="54"/>
    </row>
    <row r="82" spans="1:7" x14ac:dyDescent="0.3">
      <c r="A82" s="55"/>
      <c r="B82" s="55"/>
      <c r="C82" s="55"/>
      <c r="D82" s="55"/>
      <c r="E82" s="55"/>
      <c r="F82" s="55"/>
      <c r="G82" s="55"/>
    </row>
    <row r="84" spans="1:7" ht="24.6" x14ac:dyDescent="0.4">
      <c r="A84" s="1"/>
      <c r="B84" s="355" t="s">
        <v>0</v>
      </c>
      <c r="C84" s="357"/>
      <c r="D84" s="364" t="s">
        <v>1</v>
      </c>
      <c r="E84" s="365"/>
      <c r="F84" s="365"/>
      <c r="G84" s="366"/>
    </row>
    <row r="85" spans="1:7" ht="21" x14ac:dyDescent="0.4">
      <c r="A85" s="2"/>
      <c r="B85" s="358"/>
      <c r="C85" s="360"/>
      <c r="D85" s="3" t="s">
        <v>2</v>
      </c>
      <c r="E85" s="368" t="s">
        <v>322</v>
      </c>
      <c r="F85" s="368"/>
      <c r="G85" s="4"/>
    </row>
    <row r="86" spans="1:7" ht="21" x14ac:dyDescent="0.4">
      <c r="A86" s="2"/>
      <c r="B86" s="358"/>
      <c r="C86" s="360"/>
      <c r="D86" s="3" t="s">
        <v>4</v>
      </c>
      <c r="E86" s="368">
        <v>49</v>
      </c>
      <c r="F86" s="368"/>
      <c r="G86" s="4"/>
    </row>
    <row r="87" spans="1:7" ht="30" x14ac:dyDescent="0.4">
      <c r="A87" s="5"/>
      <c r="B87" s="361"/>
      <c r="C87" s="363"/>
      <c r="D87" s="6" t="s">
        <v>5</v>
      </c>
      <c r="E87" s="370" t="s">
        <v>321</v>
      </c>
      <c r="F87" s="370"/>
      <c r="G87" s="7"/>
    </row>
    <row r="88" spans="1:7" ht="20.399999999999999" x14ac:dyDescent="0.35">
      <c r="A88" s="8" t="s">
        <v>6</v>
      </c>
      <c r="B88" s="9" t="s">
        <v>27</v>
      </c>
      <c r="C88" s="10"/>
      <c r="D88" s="10"/>
      <c r="E88" s="10"/>
      <c r="F88" s="10"/>
      <c r="G88" s="11"/>
    </row>
    <row r="89" spans="1:7" ht="20.399999999999999" x14ac:dyDescent="0.35">
      <c r="A89" s="8" t="s">
        <v>7</v>
      </c>
      <c r="B89" s="12" t="s">
        <v>335</v>
      </c>
      <c r="C89" s="13"/>
      <c r="D89" s="13"/>
      <c r="E89" s="13"/>
      <c r="F89" s="13"/>
      <c r="G89" s="14"/>
    </row>
    <row r="90" spans="1:7" ht="20.399999999999999" x14ac:dyDescent="0.35">
      <c r="A90" s="8" t="s">
        <v>8</v>
      </c>
      <c r="B90" s="12" t="s">
        <v>29</v>
      </c>
      <c r="C90" s="13"/>
      <c r="D90" s="13"/>
      <c r="E90" s="13"/>
      <c r="F90" s="13"/>
      <c r="G90" s="14"/>
    </row>
    <row r="91" spans="1:7" ht="20.399999999999999" x14ac:dyDescent="0.35">
      <c r="A91" s="8" t="s">
        <v>9</v>
      </c>
      <c r="B91" s="12" t="s">
        <v>83</v>
      </c>
      <c r="C91" s="13"/>
      <c r="D91" s="13"/>
      <c r="E91" s="13"/>
      <c r="F91" s="13"/>
      <c r="G91" s="14"/>
    </row>
    <row r="92" spans="1:7" ht="15" x14ac:dyDescent="0.3">
      <c r="A92" s="57" t="s">
        <v>10</v>
      </c>
      <c r="B92" s="57" t="s">
        <v>11</v>
      </c>
      <c r="C92" s="57" t="s">
        <v>12</v>
      </c>
      <c r="D92" s="57" t="s">
        <v>13</v>
      </c>
      <c r="E92" s="57" t="s">
        <v>14</v>
      </c>
      <c r="F92" s="57" t="s">
        <v>15</v>
      </c>
      <c r="G92" s="57" t="s">
        <v>16</v>
      </c>
    </row>
    <row r="93" spans="1:7" ht="15.6" x14ac:dyDescent="0.3">
      <c r="A93" s="15"/>
      <c r="B93" s="16" t="s">
        <v>30</v>
      </c>
      <c r="C93" s="16" t="s">
        <v>67</v>
      </c>
      <c r="D93" s="123" t="s">
        <v>82</v>
      </c>
      <c r="E93" s="18">
        <v>2.11</v>
      </c>
      <c r="F93" s="18">
        <f t="shared" ref="F93:F118" si="2">A93*E93</f>
        <v>0</v>
      </c>
      <c r="G93" s="20"/>
    </row>
    <row r="94" spans="1:7" ht="31.2" x14ac:dyDescent="0.3">
      <c r="A94" s="21"/>
      <c r="B94" s="22" t="s">
        <v>30</v>
      </c>
      <c r="C94" s="22" t="s">
        <v>307</v>
      </c>
      <c r="D94" s="58" t="s">
        <v>82</v>
      </c>
      <c r="E94" s="24">
        <v>16.48</v>
      </c>
      <c r="F94" s="24">
        <f t="shared" si="2"/>
        <v>0</v>
      </c>
      <c r="G94" s="20"/>
    </row>
    <row r="95" spans="1:7" ht="15.6" x14ac:dyDescent="0.3">
      <c r="A95" s="21"/>
      <c r="B95" s="22" t="s">
        <v>30</v>
      </c>
      <c r="C95" s="22" t="s">
        <v>329</v>
      </c>
      <c r="D95" s="58" t="s">
        <v>82</v>
      </c>
      <c r="E95" s="24">
        <v>1.94</v>
      </c>
      <c r="F95" s="24">
        <f t="shared" si="2"/>
        <v>0</v>
      </c>
      <c r="G95" s="20"/>
    </row>
    <row r="96" spans="1:7" ht="15.6" x14ac:dyDescent="0.3">
      <c r="A96" s="21"/>
      <c r="B96" s="59" t="s">
        <v>30</v>
      </c>
      <c r="C96" s="59" t="s">
        <v>64</v>
      </c>
      <c r="D96" s="58" t="s">
        <v>82</v>
      </c>
      <c r="E96" s="24">
        <v>45.92</v>
      </c>
      <c r="F96" s="24">
        <f t="shared" si="2"/>
        <v>0</v>
      </c>
      <c r="G96" s="26"/>
    </row>
    <row r="97" spans="1:7" ht="15.6" x14ac:dyDescent="0.3">
      <c r="A97" s="21"/>
      <c r="B97" s="59" t="s">
        <v>30</v>
      </c>
      <c r="C97" s="59" t="s">
        <v>330</v>
      </c>
      <c r="D97" s="58"/>
      <c r="E97" s="24">
        <v>4.5</v>
      </c>
      <c r="F97" s="24">
        <f t="shared" si="2"/>
        <v>0</v>
      </c>
      <c r="G97" s="26"/>
    </row>
    <row r="98" spans="1:7" ht="15.6" x14ac:dyDescent="0.3">
      <c r="A98" s="21"/>
      <c r="B98" s="59" t="s">
        <v>30</v>
      </c>
      <c r="C98" s="59" t="s">
        <v>66</v>
      </c>
      <c r="D98" s="58" t="s">
        <v>82</v>
      </c>
      <c r="E98" s="24">
        <v>3.14</v>
      </c>
      <c r="F98" s="24">
        <f t="shared" si="2"/>
        <v>0</v>
      </c>
      <c r="G98" s="26"/>
    </row>
    <row r="99" spans="1:7" ht="15.6" x14ac:dyDescent="0.3">
      <c r="A99" s="21"/>
      <c r="B99" s="59" t="s">
        <v>30</v>
      </c>
      <c r="C99" s="59" t="s">
        <v>332</v>
      </c>
      <c r="D99" s="24" t="s">
        <v>82</v>
      </c>
      <c r="E99" s="24">
        <v>2.14</v>
      </c>
      <c r="F99" s="24">
        <f t="shared" si="2"/>
        <v>0</v>
      </c>
      <c r="G99" s="26"/>
    </row>
    <row r="100" spans="1:7" ht="15.6" x14ac:dyDescent="0.3">
      <c r="A100" s="27"/>
      <c r="B100" s="59" t="s">
        <v>30</v>
      </c>
      <c r="C100" s="59" t="s">
        <v>333</v>
      </c>
      <c r="D100" s="58" t="s">
        <v>82</v>
      </c>
      <c r="E100" s="24">
        <v>5.86</v>
      </c>
      <c r="F100" s="24">
        <f t="shared" si="2"/>
        <v>0</v>
      </c>
      <c r="G100" s="26"/>
    </row>
    <row r="101" spans="1:7" ht="15.6" x14ac:dyDescent="0.3">
      <c r="A101" s="27"/>
      <c r="B101" s="59" t="s">
        <v>30</v>
      </c>
      <c r="C101" s="59" t="s">
        <v>249</v>
      </c>
      <c r="D101" s="58" t="s">
        <v>82</v>
      </c>
      <c r="E101" s="24">
        <v>6.04</v>
      </c>
      <c r="F101" s="24">
        <f t="shared" si="2"/>
        <v>0</v>
      </c>
      <c r="G101" s="26"/>
    </row>
    <row r="102" spans="1:7" ht="31.2" x14ac:dyDescent="0.3">
      <c r="A102" s="27"/>
      <c r="B102" s="22" t="s">
        <v>30</v>
      </c>
      <c r="C102" s="22" t="s">
        <v>334</v>
      </c>
      <c r="D102" s="58" t="s">
        <v>163</v>
      </c>
      <c r="E102" s="24">
        <v>5.66</v>
      </c>
      <c r="F102" s="24">
        <f t="shared" si="2"/>
        <v>0</v>
      </c>
      <c r="G102" s="26"/>
    </row>
    <row r="103" spans="1:7" ht="15.6" x14ac:dyDescent="0.3">
      <c r="A103" s="27"/>
      <c r="B103" s="22" t="s">
        <v>30</v>
      </c>
      <c r="C103" s="22" t="s">
        <v>203</v>
      </c>
      <c r="D103" s="58" t="s">
        <v>163</v>
      </c>
      <c r="E103" s="24">
        <v>5.66</v>
      </c>
      <c r="F103" s="24">
        <f t="shared" si="2"/>
        <v>0</v>
      </c>
      <c r="G103" s="26"/>
    </row>
    <row r="104" spans="1:7" ht="15.6" x14ac:dyDescent="0.3">
      <c r="A104" s="27"/>
      <c r="B104" s="22" t="s">
        <v>30</v>
      </c>
      <c r="C104" s="22" t="s">
        <v>50</v>
      </c>
      <c r="D104" s="58" t="s">
        <v>40</v>
      </c>
      <c r="E104" s="24">
        <v>6.17</v>
      </c>
      <c r="F104" s="24">
        <f t="shared" si="2"/>
        <v>0</v>
      </c>
      <c r="G104" s="26"/>
    </row>
    <row r="105" spans="1:7" ht="15.6" x14ac:dyDescent="0.3">
      <c r="A105" s="27"/>
      <c r="B105" s="22" t="s">
        <v>30</v>
      </c>
      <c r="C105" s="22" t="s">
        <v>331</v>
      </c>
      <c r="D105" s="58" t="s">
        <v>40</v>
      </c>
      <c r="E105" s="24">
        <v>1.74</v>
      </c>
      <c r="F105" s="24">
        <f t="shared" si="2"/>
        <v>0</v>
      </c>
      <c r="G105" s="26"/>
    </row>
    <row r="106" spans="1:7" ht="15.6" x14ac:dyDescent="0.3">
      <c r="A106" s="27"/>
      <c r="B106" s="22" t="s">
        <v>30</v>
      </c>
      <c r="C106" s="22" t="s">
        <v>247</v>
      </c>
      <c r="D106" s="58" t="s">
        <v>40</v>
      </c>
      <c r="E106" s="24">
        <v>2.2400000000000002</v>
      </c>
      <c r="F106" s="24">
        <f t="shared" si="2"/>
        <v>0</v>
      </c>
      <c r="G106" s="26"/>
    </row>
    <row r="107" spans="1:7" ht="15.6" x14ac:dyDescent="0.3">
      <c r="A107" s="27"/>
      <c r="B107" s="22" t="s">
        <v>30</v>
      </c>
      <c r="C107" s="22" t="s">
        <v>41</v>
      </c>
      <c r="D107" s="58" t="s">
        <v>40</v>
      </c>
      <c r="E107" s="24">
        <v>65.83</v>
      </c>
      <c r="F107" s="24">
        <f t="shared" si="2"/>
        <v>0</v>
      </c>
      <c r="G107" s="26"/>
    </row>
    <row r="108" spans="1:7" ht="15.6" x14ac:dyDescent="0.3">
      <c r="A108" s="27"/>
      <c r="B108" s="22" t="s">
        <v>30</v>
      </c>
      <c r="C108" s="22" t="s">
        <v>59</v>
      </c>
      <c r="D108" s="58" t="s">
        <v>40</v>
      </c>
      <c r="E108" s="24">
        <v>57.63</v>
      </c>
      <c r="F108" s="24">
        <f t="shared" si="2"/>
        <v>0</v>
      </c>
      <c r="G108" s="26"/>
    </row>
    <row r="109" spans="1:7" ht="15.6" x14ac:dyDescent="0.3">
      <c r="A109" s="27"/>
      <c r="B109" s="22"/>
      <c r="C109" s="22"/>
      <c r="D109" s="58"/>
      <c r="E109" s="24"/>
      <c r="F109" s="24"/>
      <c r="G109" s="26"/>
    </row>
    <row r="110" spans="1:7" ht="15.6" x14ac:dyDescent="0.3">
      <c r="A110" s="27"/>
      <c r="B110" s="22"/>
      <c r="C110" s="22"/>
      <c r="D110" s="23"/>
      <c r="E110" s="24"/>
      <c r="F110" s="24"/>
      <c r="G110" s="26"/>
    </row>
    <row r="111" spans="1:7" ht="15.6" x14ac:dyDescent="0.3">
      <c r="A111" s="27"/>
      <c r="B111" s="22"/>
      <c r="C111" s="22"/>
      <c r="D111" s="23"/>
      <c r="E111" s="24"/>
      <c r="F111" s="24"/>
      <c r="G111" s="26"/>
    </row>
    <row r="112" spans="1:7" ht="15.6" x14ac:dyDescent="0.3">
      <c r="A112" s="27"/>
      <c r="B112" s="22"/>
      <c r="C112" s="22"/>
      <c r="D112" s="23"/>
      <c r="E112" s="24"/>
      <c r="F112" s="24"/>
      <c r="G112" s="26"/>
    </row>
    <row r="113" spans="1:7" ht="15.6" x14ac:dyDescent="0.3">
      <c r="A113" s="27"/>
      <c r="B113" s="22"/>
      <c r="C113" s="22"/>
      <c r="D113" s="23"/>
      <c r="E113" s="24"/>
      <c r="F113" s="24"/>
      <c r="G113" s="26"/>
    </row>
    <row r="114" spans="1:7" ht="15.6" x14ac:dyDescent="0.3">
      <c r="A114" s="27"/>
      <c r="B114" s="22"/>
      <c r="C114" s="22"/>
      <c r="D114" s="23"/>
      <c r="E114" s="24"/>
      <c r="F114" s="24"/>
      <c r="G114" s="26"/>
    </row>
    <row r="115" spans="1:7" ht="15.6" x14ac:dyDescent="0.3">
      <c r="A115" s="27"/>
      <c r="B115" s="22"/>
      <c r="C115" s="22"/>
      <c r="D115" s="23"/>
      <c r="E115" s="24"/>
      <c r="F115" s="24">
        <f t="shared" si="2"/>
        <v>0</v>
      </c>
      <c r="G115" s="26"/>
    </row>
    <row r="116" spans="1:7" ht="15.6" x14ac:dyDescent="0.3">
      <c r="A116" s="27"/>
      <c r="B116" s="22"/>
      <c r="C116" s="22"/>
      <c r="D116" s="23"/>
      <c r="E116" s="24"/>
      <c r="F116" s="24">
        <f t="shared" si="2"/>
        <v>0</v>
      </c>
      <c r="G116" s="26"/>
    </row>
    <row r="117" spans="1:7" ht="15.6" x14ac:dyDescent="0.3">
      <c r="A117" s="27"/>
      <c r="B117" s="22"/>
      <c r="C117" s="22"/>
      <c r="D117" s="23"/>
      <c r="E117" s="24"/>
      <c r="F117" s="24">
        <f t="shared" si="2"/>
        <v>0</v>
      </c>
      <c r="G117" s="26"/>
    </row>
    <row r="118" spans="1:7" ht="15.6" x14ac:dyDescent="0.3">
      <c r="A118" s="28"/>
      <c r="B118" s="29"/>
      <c r="C118" s="29"/>
      <c r="D118" s="30"/>
      <c r="E118" s="31"/>
      <c r="F118" s="32">
        <f t="shared" si="2"/>
        <v>0</v>
      </c>
      <c r="G118" s="33"/>
    </row>
    <row r="119" spans="1:7" ht="17.399999999999999" x14ac:dyDescent="0.3">
      <c r="A119" s="34"/>
      <c r="B119" s="35"/>
      <c r="C119" s="36" t="s">
        <v>17</v>
      </c>
      <c r="D119" s="36"/>
      <c r="E119" s="37"/>
      <c r="F119" s="38">
        <f>SUM(F93:F117)</f>
        <v>0</v>
      </c>
      <c r="G119" s="39"/>
    </row>
    <row r="120" spans="1:7" ht="17.399999999999999" x14ac:dyDescent="0.3">
      <c r="A120" s="40"/>
      <c r="B120" s="41"/>
      <c r="C120" s="42" t="s">
        <v>18</v>
      </c>
      <c r="D120" s="42"/>
      <c r="E120" s="43"/>
      <c r="F120" s="44">
        <f>F119*0.16</f>
        <v>0</v>
      </c>
      <c r="G120" s="45"/>
    </row>
    <row r="121" spans="1:7" ht="17.399999999999999" x14ac:dyDescent="0.3">
      <c r="A121" s="40"/>
      <c r="B121" s="41"/>
      <c r="C121" s="46" t="s">
        <v>19</v>
      </c>
      <c r="D121" s="46"/>
      <c r="E121" s="47"/>
      <c r="F121" s="48">
        <f>F119+F120</f>
        <v>0</v>
      </c>
      <c r="G121" s="49"/>
    </row>
    <row r="122" spans="1:7" ht="15.6" x14ac:dyDescent="0.3">
      <c r="A122" s="50" t="s">
        <v>20</v>
      </c>
      <c r="B122" s="51"/>
      <c r="C122" s="51" t="s">
        <v>21</v>
      </c>
      <c r="D122" s="51"/>
      <c r="E122" s="51" t="s">
        <v>22</v>
      </c>
      <c r="F122" s="51"/>
      <c r="G122" s="52"/>
    </row>
    <row r="123" spans="1:7" ht="15.6" x14ac:dyDescent="0.3">
      <c r="A123" s="63" t="s">
        <v>25</v>
      </c>
      <c r="B123" s="53"/>
      <c r="C123" s="53" t="s">
        <v>23</v>
      </c>
      <c r="D123" s="53"/>
      <c r="E123" s="53" t="s">
        <v>24</v>
      </c>
      <c r="F123" s="53"/>
      <c r="G123" s="54"/>
    </row>
    <row r="124" spans="1:7" x14ac:dyDescent="0.3">
      <c r="A124" s="55"/>
      <c r="B124" s="55"/>
      <c r="C124" s="55"/>
      <c r="D124" s="55"/>
      <c r="E124" s="55"/>
      <c r="F124" s="55"/>
      <c r="G124" s="55"/>
    </row>
    <row r="125" spans="1:7" ht="21" x14ac:dyDescent="0.4">
      <c r="A125" s="1"/>
      <c r="B125" s="382" t="s">
        <v>0</v>
      </c>
      <c r="C125" s="383"/>
      <c r="D125" s="388" t="s">
        <v>1</v>
      </c>
      <c r="E125" s="389"/>
      <c r="F125" s="389"/>
      <c r="G125" s="390"/>
    </row>
    <row r="126" spans="1:7" ht="21" x14ac:dyDescent="0.4">
      <c r="A126" s="2"/>
      <c r="B126" s="384"/>
      <c r="C126" s="385"/>
      <c r="D126" s="3" t="s">
        <v>2</v>
      </c>
      <c r="E126" s="155"/>
      <c r="F126" s="154" t="s">
        <v>418</v>
      </c>
      <c r="G126" s="4"/>
    </row>
    <row r="127" spans="1:7" ht="21" x14ac:dyDescent="0.4">
      <c r="A127" s="2"/>
      <c r="B127" s="384"/>
      <c r="C127" s="385"/>
      <c r="D127" s="3" t="s">
        <v>419</v>
      </c>
      <c r="E127" s="154"/>
      <c r="F127" s="154">
        <v>52</v>
      </c>
      <c r="G127" s="4"/>
    </row>
    <row r="128" spans="1:7" ht="21" x14ac:dyDescent="0.4">
      <c r="A128" s="5"/>
      <c r="B128" s="386"/>
      <c r="C128" s="387"/>
      <c r="D128" s="156" t="s">
        <v>5</v>
      </c>
      <c r="E128" s="157"/>
      <c r="F128" s="370" t="s">
        <v>323</v>
      </c>
      <c r="G128" s="409"/>
    </row>
    <row r="129" spans="1:7" ht="20.399999999999999" x14ac:dyDescent="0.35">
      <c r="A129" s="8" t="s">
        <v>6</v>
      </c>
      <c r="B129" s="376" t="s">
        <v>27</v>
      </c>
      <c r="C129" s="377"/>
      <c r="D129" s="377"/>
      <c r="E129" s="377"/>
      <c r="F129" s="377"/>
      <c r="G129" s="11"/>
    </row>
    <row r="130" spans="1:7" ht="20.399999999999999" x14ac:dyDescent="0.35">
      <c r="A130" s="8" t="s">
        <v>7</v>
      </c>
      <c r="B130" s="158"/>
      <c r="C130" s="159"/>
      <c r="D130" s="159"/>
      <c r="E130" s="159"/>
      <c r="F130" s="159"/>
      <c r="G130" s="160"/>
    </row>
    <row r="131" spans="1:7" ht="20.399999999999999" x14ac:dyDescent="0.35">
      <c r="A131" s="8" t="s">
        <v>8</v>
      </c>
      <c r="B131" s="12" t="s">
        <v>420</v>
      </c>
      <c r="C131" s="13"/>
      <c r="D131" s="13"/>
      <c r="E131" s="13"/>
      <c r="F131" s="13"/>
      <c r="G131" s="14"/>
    </row>
    <row r="132" spans="1:7" ht="20.399999999999999" x14ac:dyDescent="0.35">
      <c r="A132" s="8" t="s">
        <v>9</v>
      </c>
      <c r="B132" s="12" t="s">
        <v>421</v>
      </c>
      <c r="C132" s="13"/>
      <c r="D132" s="13"/>
      <c r="E132" s="161"/>
      <c r="F132" s="161"/>
      <c r="G132" s="162"/>
    </row>
    <row r="133" spans="1:7" x14ac:dyDescent="0.3">
      <c r="A133" s="163" t="s">
        <v>10</v>
      </c>
      <c r="B133" s="163" t="s">
        <v>11</v>
      </c>
      <c r="C133" s="163" t="s">
        <v>12</v>
      </c>
      <c r="D133" s="163" t="s">
        <v>422</v>
      </c>
      <c r="E133" s="163" t="s">
        <v>14</v>
      </c>
      <c r="F133" s="163" t="s">
        <v>15</v>
      </c>
      <c r="G133" s="163" t="s">
        <v>16</v>
      </c>
    </row>
    <row r="134" spans="1:7" ht="15.6" x14ac:dyDescent="0.3">
      <c r="A134" s="147">
        <v>50</v>
      </c>
      <c r="B134" s="147" t="s">
        <v>30</v>
      </c>
      <c r="C134" s="164" t="s">
        <v>397</v>
      </c>
      <c r="D134" s="60" t="s">
        <v>82</v>
      </c>
      <c r="E134" s="165">
        <v>2.11</v>
      </c>
      <c r="F134" s="165">
        <f t="shared" ref="F134:F147" si="3">A134*E134</f>
        <v>105.5</v>
      </c>
      <c r="G134" s="114"/>
    </row>
    <row r="135" spans="1:7" ht="15.6" x14ac:dyDescent="0.3">
      <c r="A135" s="20"/>
      <c r="B135" s="20"/>
      <c r="C135" s="166"/>
      <c r="D135" s="61"/>
      <c r="E135" s="167"/>
      <c r="F135" s="167">
        <f t="shared" si="3"/>
        <v>0</v>
      </c>
      <c r="G135" s="26"/>
    </row>
    <row r="136" spans="1:7" ht="15.6" x14ac:dyDescent="0.3">
      <c r="A136" s="20"/>
      <c r="B136" s="20"/>
      <c r="C136" s="166"/>
      <c r="D136" s="61"/>
      <c r="E136" s="168"/>
      <c r="F136" s="167">
        <f t="shared" si="3"/>
        <v>0</v>
      </c>
      <c r="G136" s="26"/>
    </row>
    <row r="137" spans="1:7" x14ac:dyDescent="0.3">
      <c r="A137" s="20"/>
      <c r="B137" s="20"/>
      <c r="C137" s="166"/>
      <c r="D137" s="20"/>
      <c r="E137" s="167"/>
      <c r="F137" s="167">
        <f t="shared" si="3"/>
        <v>0</v>
      </c>
      <c r="G137" s="26"/>
    </row>
    <row r="138" spans="1:7" ht="15.6" x14ac:dyDescent="0.3">
      <c r="A138" s="26"/>
      <c r="B138" s="26"/>
      <c r="C138" s="59"/>
      <c r="D138" s="26"/>
      <c r="E138" s="169"/>
      <c r="F138" s="167">
        <f t="shared" si="3"/>
        <v>0</v>
      </c>
      <c r="G138" s="26"/>
    </row>
    <row r="139" spans="1:7" ht="15.6" x14ac:dyDescent="0.3">
      <c r="A139" s="26"/>
      <c r="B139" s="26"/>
      <c r="C139" s="26"/>
      <c r="D139" s="170"/>
      <c r="E139" s="169"/>
      <c r="F139" s="167">
        <f t="shared" si="3"/>
        <v>0</v>
      </c>
      <c r="G139" s="26"/>
    </row>
    <row r="140" spans="1:7" x14ac:dyDescent="0.3">
      <c r="A140" s="26"/>
      <c r="B140" s="26"/>
      <c r="C140" s="26"/>
      <c r="D140" s="26"/>
      <c r="E140" s="169"/>
      <c r="F140" s="167">
        <f t="shared" si="3"/>
        <v>0</v>
      </c>
      <c r="G140" s="26"/>
    </row>
    <row r="141" spans="1:7" x14ac:dyDescent="0.3">
      <c r="A141" s="26"/>
      <c r="B141" s="26"/>
      <c r="C141" s="26"/>
      <c r="D141" s="26"/>
      <c r="E141" s="169"/>
      <c r="F141" s="167">
        <f t="shared" si="3"/>
        <v>0</v>
      </c>
      <c r="G141" s="26"/>
    </row>
    <row r="142" spans="1:7" ht="15.6" x14ac:dyDescent="0.3">
      <c r="A142" s="171"/>
      <c r="B142" s="26"/>
      <c r="C142" s="26"/>
      <c r="D142" s="26"/>
      <c r="E142" s="169"/>
      <c r="F142" s="167">
        <f t="shared" si="3"/>
        <v>0</v>
      </c>
      <c r="G142" s="26"/>
    </row>
    <row r="143" spans="1:7" ht="15.6" x14ac:dyDescent="0.3">
      <c r="A143" s="171"/>
      <c r="B143" s="26"/>
      <c r="C143" s="26"/>
      <c r="D143" s="26"/>
      <c r="E143" s="169"/>
      <c r="F143" s="167">
        <f t="shared" si="3"/>
        <v>0</v>
      </c>
      <c r="G143" s="26"/>
    </row>
    <row r="144" spans="1:7" ht="15.6" x14ac:dyDescent="0.3">
      <c r="A144" s="171"/>
      <c r="B144" s="26"/>
      <c r="C144" s="26"/>
      <c r="D144" s="26"/>
      <c r="E144" s="169"/>
      <c r="F144" s="167">
        <f t="shared" si="3"/>
        <v>0</v>
      </c>
      <c r="G144" s="26"/>
    </row>
    <row r="145" spans="1:7" ht="15.6" x14ac:dyDescent="0.3">
      <c r="A145" s="171"/>
      <c r="B145" s="26"/>
      <c r="C145" s="26"/>
      <c r="D145" s="26"/>
      <c r="E145" s="169"/>
      <c r="F145" s="167">
        <f t="shared" si="3"/>
        <v>0</v>
      </c>
      <c r="G145" s="26"/>
    </row>
    <row r="146" spans="1:7" ht="15.6" x14ac:dyDescent="0.3">
      <c r="A146" s="171"/>
      <c r="B146" s="26"/>
      <c r="C146" s="26"/>
      <c r="D146" s="26"/>
      <c r="E146" s="169"/>
      <c r="F146" s="167">
        <f t="shared" si="3"/>
        <v>0</v>
      </c>
      <c r="G146" s="26"/>
    </row>
    <row r="147" spans="1:7" x14ac:dyDescent="0.3">
      <c r="A147" s="33"/>
      <c r="B147" s="33"/>
      <c r="C147" s="33"/>
      <c r="D147" s="33"/>
      <c r="E147" s="172"/>
      <c r="F147" s="173">
        <f t="shared" si="3"/>
        <v>0</v>
      </c>
      <c r="G147" s="33"/>
    </row>
    <row r="148" spans="1:7" x14ac:dyDescent="0.3">
      <c r="A148" s="174"/>
      <c r="B148" s="175"/>
      <c r="C148" s="174" t="s">
        <v>17</v>
      </c>
      <c r="D148" s="175"/>
      <c r="E148" s="176"/>
      <c r="F148" s="177">
        <f>SUM(F134:F146)</f>
        <v>105.5</v>
      </c>
      <c r="G148" s="178"/>
    </row>
    <row r="149" spans="1:7" x14ac:dyDescent="0.3">
      <c r="A149" s="179"/>
      <c r="B149" s="55"/>
      <c r="C149" s="179" t="s">
        <v>18</v>
      </c>
      <c r="D149" s="55"/>
      <c r="E149" s="180"/>
      <c r="F149" s="181">
        <f>F148*0.16</f>
        <v>16.88</v>
      </c>
      <c r="G149" s="182"/>
    </row>
    <row r="150" spans="1:7" x14ac:dyDescent="0.3">
      <c r="A150" s="179"/>
      <c r="B150" s="55"/>
      <c r="C150" s="183" t="s">
        <v>19</v>
      </c>
      <c r="D150" s="184"/>
      <c r="E150" s="185"/>
      <c r="F150" s="186">
        <f>F148+F149</f>
        <v>122.38</v>
      </c>
      <c r="G150" s="187"/>
    </row>
    <row r="151" spans="1:7" x14ac:dyDescent="0.3">
      <c r="A151" s="179"/>
      <c r="B151" s="55"/>
      <c r="C151" s="55"/>
      <c r="D151" s="55"/>
      <c r="E151" s="188"/>
      <c r="F151" s="188"/>
      <c r="G151" s="182"/>
    </row>
    <row r="152" spans="1:7" x14ac:dyDescent="0.3">
      <c r="A152" s="179"/>
      <c r="B152" s="55"/>
      <c r="C152" s="55"/>
      <c r="D152" s="55"/>
      <c r="E152" s="55"/>
      <c r="F152" s="55"/>
      <c r="G152" s="182"/>
    </row>
    <row r="153" spans="1:7" x14ac:dyDescent="0.3">
      <c r="A153" s="189" t="s">
        <v>20</v>
      </c>
      <c r="B153" s="190"/>
      <c r="C153" s="190" t="s">
        <v>21</v>
      </c>
      <c r="D153" s="190"/>
      <c r="E153" s="190" t="s">
        <v>22</v>
      </c>
      <c r="F153" s="190"/>
      <c r="G153" s="191"/>
    </row>
    <row r="154" spans="1:7" x14ac:dyDescent="0.3">
      <c r="A154" s="192" t="s">
        <v>423</v>
      </c>
      <c r="B154" s="193"/>
      <c r="C154" s="193" t="s">
        <v>23</v>
      </c>
      <c r="D154" s="193"/>
      <c r="E154" s="193" t="s">
        <v>24</v>
      </c>
      <c r="F154" s="193"/>
      <c r="G154" s="194"/>
    </row>
    <row r="158" spans="1:7" ht="21" x14ac:dyDescent="0.4">
      <c r="A158" s="1"/>
      <c r="B158" s="382" t="s">
        <v>0</v>
      </c>
      <c r="C158" s="383"/>
      <c r="D158" s="388" t="s">
        <v>1</v>
      </c>
      <c r="E158" s="389"/>
      <c r="F158" s="389"/>
      <c r="G158" s="390"/>
    </row>
    <row r="159" spans="1:7" ht="21" x14ac:dyDescent="0.4">
      <c r="A159" s="2"/>
      <c r="B159" s="384"/>
      <c r="C159" s="385"/>
      <c r="D159" s="3" t="s">
        <v>2</v>
      </c>
      <c r="E159" s="155"/>
      <c r="F159" s="154" t="s">
        <v>424</v>
      </c>
      <c r="G159" s="4"/>
    </row>
    <row r="160" spans="1:7" ht="21" x14ac:dyDescent="0.4">
      <c r="A160" s="2"/>
      <c r="B160" s="384"/>
      <c r="C160" s="385"/>
      <c r="D160" s="3" t="s">
        <v>419</v>
      </c>
      <c r="E160" s="154"/>
      <c r="F160" s="195" t="s">
        <v>425</v>
      </c>
      <c r="G160" s="4"/>
    </row>
    <row r="161" spans="1:7" ht="21" x14ac:dyDescent="0.4">
      <c r="A161" s="5"/>
      <c r="B161" s="386"/>
      <c r="C161" s="387"/>
      <c r="D161" s="156" t="s">
        <v>5</v>
      </c>
      <c r="E161" s="157"/>
      <c r="F161" s="370" t="s">
        <v>327</v>
      </c>
      <c r="G161" s="409"/>
    </row>
    <row r="162" spans="1:7" ht="20.399999999999999" x14ac:dyDescent="0.35">
      <c r="A162" s="8" t="s">
        <v>6</v>
      </c>
      <c r="B162" s="376" t="s">
        <v>36</v>
      </c>
      <c r="C162" s="377"/>
      <c r="D162" s="377"/>
      <c r="E162" s="377"/>
      <c r="F162" s="377"/>
      <c r="G162" s="11"/>
    </row>
    <row r="163" spans="1:7" ht="20.399999999999999" x14ac:dyDescent="0.35">
      <c r="A163" s="8" t="s">
        <v>7</v>
      </c>
      <c r="B163" s="158"/>
      <c r="C163" s="159"/>
      <c r="D163" s="159"/>
      <c r="E163" s="159"/>
      <c r="F163" s="159"/>
      <c r="G163" s="160"/>
    </row>
    <row r="164" spans="1:7" ht="20.399999999999999" x14ac:dyDescent="0.35">
      <c r="A164" s="8" t="s">
        <v>8</v>
      </c>
      <c r="B164" s="12" t="s">
        <v>29</v>
      </c>
      <c r="C164" s="13"/>
      <c r="D164" s="13"/>
      <c r="E164" s="13"/>
      <c r="F164" s="13"/>
      <c r="G164" s="14"/>
    </row>
    <row r="165" spans="1:7" ht="20.399999999999999" x14ac:dyDescent="0.35">
      <c r="A165" s="8" t="s">
        <v>9</v>
      </c>
      <c r="B165" s="12" t="s">
        <v>83</v>
      </c>
      <c r="C165" s="13"/>
      <c r="D165" s="13"/>
      <c r="E165" s="161"/>
      <c r="F165" s="161"/>
      <c r="G165" s="162"/>
    </row>
    <row r="166" spans="1:7" x14ac:dyDescent="0.3">
      <c r="A166" s="163" t="s">
        <v>10</v>
      </c>
      <c r="B166" s="163" t="s">
        <v>11</v>
      </c>
      <c r="C166" s="163" t="s">
        <v>12</v>
      </c>
      <c r="D166" s="163" t="s">
        <v>422</v>
      </c>
      <c r="E166" s="163" t="s">
        <v>14</v>
      </c>
      <c r="F166" s="163" t="s">
        <v>15</v>
      </c>
      <c r="G166" s="163" t="s">
        <v>16</v>
      </c>
    </row>
    <row r="167" spans="1:7" ht="15.6" x14ac:dyDescent="0.3">
      <c r="A167" s="147">
        <v>180</v>
      </c>
      <c r="B167" s="147" t="s">
        <v>222</v>
      </c>
      <c r="C167" s="164" t="s">
        <v>426</v>
      </c>
      <c r="D167" s="60"/>
      <c r="E167" s="165">
        <v>100.22</v>
      </c>
      <c r="F167" s="165">
        <f t="shared" ref="F167:F180" si="4">A167*E167</f>
        <v>18039.599999999999</v>
      </c>
      <c r="G167" s="114"/>
    </row>
    <row r="168" spans="1:7" ht="15.6" x14ac:dyDescent="0.3">
      <c r="A168" s="20">
        <v>140</v>
      </c>
      <c r="B168" s="20" t="s">
        <v>222</v>
      </c>
      <c r="C168" s="166" t="s">
        <v>427</v>
      </c>
      <c r="D168" s="61"/>
      <c r="E168" s="167">
        <v>84.72</v>
      </c>
      <c r="F168" s="167">
        <f t="shared" si="4"/>
        <v>11860.8</v>
      </c>
      <c r="G168" s="26"/>
    </row>
    <row r="169" spans="1:7" ht="15.6" x14ac:dyDescent="0.3">
      <c r="A169" s="20"/>
      <c r="B169" s="20"/>
      <c r="C169" s="166"/>
      <c r="D169" s="61"/>
      <c r="E169" s="168"/>
      <c r="F169" s="167">
        <f t="shared" si="4"/>
        <v>0</v>
      </c>
      <c r="G169" s="26"/>
    </row>
    <row r="170" spans="1:7" x14ac:dyDescent="0.3">
      <c r="A170" s="20"/>
      <c r="B170" s="20"/>
      <c r="C170" s="166"/>
      <c r="D170" s="20"/>
      <c r="E170" s="167"/>
      <c r="F170" s="167">
        <f t="shared" si="4"/>
        <v>0</v>
      </c>
      <c r="G170" s="26"/>
    </row>
    <row r="171" spans="1:7" ht="15.6" x14ac:dyDescent="0.3">
      <c r="A171" s="26"/>
      <c r="B171" s="26"/>
      <c r="C171" s="59"/>
      <c r="D171" s="26"/>
      <c r="E171" s="169"/>
      <c r="F171" s="167">
        <f t="shared" si="4"/>
        <v>0</v>
      </c>
      <c r="G171" s="26"/>
    </row>
    <row r="172" spans="1:7" ht="15.6" x14ac:dyDescent="0.3">
      <c r="A172" s="26"/>
      <c r="B172" s="26"/>
      <c r="C172" s="26"/>
      <c r="D172" s="170"/>
      <c r="E172" s="169"/>
      <c r="F172" s="167">
        <f t="shared" si="4"/>
        <v>0</v>
      </c>
      <c r="G172" s="26"/>
    </row>
    <row r="173" spans="1:7" x14ac:dyDescent="0.3">
      <c r="A173" s="26"/>
      <c r="B173" s="26"/>
      <c r="C173" s="26"/>
      <c r="D173" s="26"/>
      <c r="E173" s="169"/>
      <c r="F173" s="167">
        <f t="shared" si="4"/>
        <v>0</v>
      </c>
      <c r="G173" s="26"/>
    </row>
    <row r="174" spans="1:7" x14ac:dyDescent="0.3">
      <c r="A174" s="26"/>
      <c r="B174" s="26"/>
      <c r="C174" s="26"/>
      <c r="D174" s="26"/>
      <c r="E174" s="169"/>
      <c r="F174" s="167">
        <f t="shared" si="4"/>
        <v>0</v>
      </c>
      <c r="G174" s="26"/>
    </row>
    <row r="175" spans="1:7" ht="15.6" x14ac:dyDescent="0.3">
      <c r="A175" s="171"/>
      <c r="B175" s="26"/>
      <c r="C175" s="26"/>
      <c r="D175" s="26"/>
      <c r="E175" s="169"/>
      <c r="F175" s="167">
        <f t="shared" si="4"/>
        <v>0</v>
      </c>
      <c r="G175" s="26"/>
    </row>
    <row r="176" spans="1:7" ht="15.6" x14ac:dyDescent="0.3">
      <c r="A176" s="171"/>
      <c r="B176" s="26"/>
      <c r="C176" s="26"/>
      <c r="D176" s="26"/>
      <c r="E176" s="169"/>
      <c r="F176" s="167">
        <f t="shared" si="4"/>
        <v>0</v>
      </c>
      <c r="G176" s="26"/>
    </row>
    <row r="177" spans="1:7" ht="15.6" x14ac:dyDescent="0.3">
      <c r="A177" s="171"/>
      <c r="B177" s="26"/>
      <c r="C177" s="26"/>
      <c r="D177" s="26"/>
      <c r="E177" s="169"/>
      <c r="F177" s="167">
        <f t="shared" si="4"/>
        <v>0</v>
      </c>
      <c r="G177" s="26"/>
    </row>
    <row r="178" spans="1:7" ht="15.6" x14ac:dyDescent="0.3">
      <c r="A178" s="171"/>
      <c r="B178" s="26"/>
      <c r="C178" s="26"/>
      <c r="D178" s="26"/>
      <c r="E178" s="169"/>
      <c r="F178" s="167">
        <f t="shared" si="4"/>
        <v>0</v>
      </c>
      <c r="G178" s="26"/>
    </row>
    <row r="179" spans="1:7" ht="15.6" x14ac:dyDescent="0.3">
      <c r="A179" s="171"/>
      <c r="B179" s="26"/>
      <c r="C179" s="26"/>
      <c r="D179" s="26"/>
      <c r="E179" s="169"/>
      <c r="F179" s="167">
        <f t="shared" si="4"/>
        <v>0</v>
      </c>
      <c r="G179" s="26"/>
    </row>
    <row r="180" spans="1:7" x14ac:dyDescent="0.3">
      <c r="A180" s="33"/>
      <c r="B180" s="33"/>
      <c r="C180" s="33"/>
      <c r="D180" s="33"/>
      <c r="E180" s="172"/>
      <c r="F180" s="173">
        <f t="shared" si="4"/>
        <v>0</v>
      </c>
      <c r="G180" s="33"/>
    </row>
    <row r="181" spans="1:7" x14ac:dyDescent="0.3">
      <c r="A181" s="174"/>
      <c r="B181" s="175"/>
      <c r="C181" s="174" t="s">
        <v>17</v>
      </c>
      <c r="D181" s="175"/>
      <c r="E181" s="176"/>
      <c r="F181" s="177">
        <f>SUM(F167:F179)</f>
        <v>29900.399999999998</v>
      </c>
      <c r="G181" s="178"/>
    </row>
    <row r="182" spans="1:7" x14ac:dyDescent="0.3">
      <c r="A182" s="179"/>
      <c r="B182" s="55"/>
      <c r="C182" s="179" t="s">
        <v>18</v>
      </c>
      <c r="D182" s="55"/>
      <c r="E182" s="180"/>
      <c r="F182" s="181">
        <f>F181*0.16</f>
        <v>4784.0639999999994</v>
      </c>
      <c r="G182" s="182"/>
    </row>
    <row r="183" spans="1:7" x14ac:dyDescent="0.3">
      <c r="A183" s="179"/>
      <c r="B183" s="55"/>
      <c r="C183" s="183" t="s">
        <v>19</v>
      </c>
      <c r="D183" s="184"/>
      <c r="E183" s="185"/>
      <c r="F183" s="186">
        <f>F181+F182</f>
        <v>34684.464</v>
      </c>
      <c r="G183" s="187"/>
    </row>
    <row r="184" spans="1:7" x14ac:dyDescent="0.3">
      <c r="A184" s="179"/>
      <c r="B184" s="55"/>
      <c r="C184" s="55"/>
      <c r="D184" s="55"/>
      <c r="E184" s="188"/>
      <c r="F184" s="188"/>
      <c r="G184" s="182"/>
    </row>
    <row r="185" spans="1:7" x14ac:dyDescent="0.3">
      <c r="A185" s="179"/>
      <c r="B185" s="55"/>
      <c r="C185" s="55"/>
      <c r="D185" s="55"/>
      <c r="E185" s="55"/>
      <c r="F185" s="55"/>
      <c r="G185" s="182"/>
    </row>
    <row r="186" spans="1:7" x14ac:dyDescent="0.3">
      <c r="A186" s="189" t="s">
        <v>20</v>
      </c>
      <c r="B186" s="190"/>
      <c r="C186" s="190" t="s">
        <v>21</v>
      </c>
      <c r="D186" s="190"/>
      <c r="E186" s="190" t="s">
        <v>22</v>
      </c>
      <c r="F186" s="190"/>
      <c r="G186" s="191"/>
    </row>
    <row r="187" spans="1:7" x14ac:dyDescent="0.3">
      <c r="A187" s="192" t="s">
        <v>25</v>
      </c>
      <c r="B187" s="193"/>
      <c r="C187" s="193" t="s">
        <v>23</v>
      </c>
      <c r="D187" s="193"/>
      <c r="E187" s="193" t="s">
        <v>24</v>
      </c>
      <c r="F187" s="193"/>
      <c r="G187" s="194"/>
    </row>
    <row r="190" spans="1:7" ht="21" x14ac:dyDescent="0.4">
      <c r="A190" s="1"/>
      <c r="B190" s="382" t="s">
        <v>0</v>
      </c>
      <c r="C190" s="383"/>
      <c r="D190" s="388" t="s">
        <v>1</v>
      </c>
      <c r="E190" s="389"/>
      <c r="F190" s="389"/>
      <c r="G190" s="390"/>
    </row>
    <row r="191" spans="1:7" ht="21" x14ac:dyDescent="0.4">
      <c r="A191" s="2"/>
      <c r="B191" s="384"/>
      <c r="C191" s="385"/>
      <c r="D191" s="3" t="s">
        <v>2</v>
      </c>
      <c r="E191" s="155"/>
      <c r="F191" s="154" t="s">
        <v>428</v>
      </c>
      <c r="G191" s="4"/>
    </row>
    <row r="192" spans="1:7" ht="21" x14ac:dyDescent="0.4">
      <c r="A192" s="2"/>
      <c r="B192" s="384"/>
      <c r="C192" s="385"/>
      <c r="D192" s="3" t="s">
        <v>419</v>
      </c>
      <c r="E192" s="154"/>
      <c r="F192" s="195" t="s">
        <v>425</v>
      </c>
      <c r="G192" s="4"/>
    </row>
    <row r="193" spans="1:15" ht="21" x14ac:dyDescent="0.4">
      <c r="A193" s="5"/>
      <c r="B193" s="386"/>
      <c r="C193" s="387"/>
      <c r="D193" s="156" t="s">
        <v>5</v>
      </c>
      <c r="E193" s="157"/>
      <c r="F193" s="370" t="s">
        <v>336</v>
      </c>
      <c r="G193" s="409"/>
    </row>
    <row r="194" spans="1:15" ht="20.399999999999999" x14ac:dyDescent="0.35">
      <c r="A194" s="8" t="s">
        <v>6</v>
      </c>
      <c r="B194" s="376" t="s">
        <v>36</v>
      </c>
      <c r="C194" s="377"/>
      <c r="D194" s="377"/>
      <c r="E194" s="377"/>
      <c r="F194" s="377"/>
      <c r="G194" s="11"/>
    </row>
    <row r="195" spans="1:15" ht="20.399999999999999" x14ac:dyDescent="0.35">
      <c r="A195" s="8" t="s">
        <v>7</v>
      </c>
      <c r="B195" s="158"/>
      <c r="C195" s="159"/>
      <c r="D195" s="159"/>
      <c r="E195" s="159"/>
      <c r="F195" s="159"/>
      <c r="G195" s="160"/>
    </row>
    <row r="196" spans="1:15" ht="20.399999999999999" x14ac:dyDescent="0.35">
      <c r="A196" s="8" t="s">
        <v>8</v>
      </c>
      <c r="B196" s="12" t="s">
        <v>29</v>
      </c>
      <c r="C196" s="13"/>
      <c r="D196" s="13"/>
      <c r="E196" s="13"/>
      <c r="F196" s="13"/>
      <c r="G196" s="14"/>
    </row>
    <row r="197" spans="1:15" ht="20.399999999999999" x14ac:dyDescent="0.35">
      <c r="A197" s="8" t="s">
        <v>9</v>
      </c>
      <c r="B197" s="12" t="s">
        <v>432</v>
      </c>
      <c r="C197" s="13"/>
      <c r="D197" s="13"/>
      <c r="E197" s="161"/>
      <c r="F197" s="161"/>
      <c r="G197" s="162"/>
    </row>
    <row r="198" spans="1:15" x14ac:dyDescent="0.3">
      <c r="A198" s="163" t="s">
        <v>10</v>
      </c>
      <c r="B198" s="163" t="s">
        <v>11</v>
      </c>
      <c r="C198" s="163" t="s">
        <v>12</v>
      </c>
      <c r="D198" s="163" t="s">
        <v>422</v>
      </c>
      <c r="E198" s="163" t="s">
        <v>14</v>
      </c>
      <c r="F198" s="163" t="s">
        <v>15</v>
      </c>
      <c r="G198" s="163" t="s">
        <v>16</v>
      </c>
    </row>
    <row r="199" spans="1:15" ht="15.6" x14ac:dyDescent="0.3">
      <c r="A199" s="147">
        <v>30</v>
      </c>
      <c r="B199" s="147" t="s">
        <v>30</v>
      </c>
      <c r="C199" s="164" t="s">
        <v>429</v>
      </c>
      <c r="D199" s="60"/>
      <c r="E199" s="165">
        <v>26.71</v>
      </c>
      <c r="F199" s="165">
        <f t="shared" ref="F199:F212" si="5">A199*E199</f>
        <v>801.30000000000007</v>
      </c>
      <c r="G199" s="114"/>
    </row>
    <row r="200" spans="1:15" ht="27.6" x14ac:dyDescent="0.3">
      <c r="A200" s="20">
        <v>4</v>
      </c>
      <c r="B200" s="20" t="s">
        <v>277</v>
      </c>
      <c r="C200" s="166" t="s">
        <v>430</v>
      </c>
      <c r="D200" s="61"/>
      <c r="E200" s="167">
        <v>360</v>
      </c>
      <c r="F200" s="167">
        <f t="shared" si="5"/>
        <v>1440</v>
      </c>
      <c r="G200" s="26"/>
    </row>
    <row r="201" spans="1:15" ht="27.6" x14ac:dyDescent="0.3">
      <c r="A201" s="20">
        <v>2</v>
      </c>
      <c r="B201" s="20" t="s">
        <v>277</v>
      </c>
      <c r="C201" s="166" t="s">
        <v>431</v>
      </c>
      <c r="D201" s="61"/>
      <c r="E201" s="168">
        <v>504</v>
      </c>
      <c r="F201" s="167">
        <f t="shared" si="5"/>
        <v>1008</v>
      </c>
      <c r="G201" s="26"/>
    </row>
    <row r="202" spans="1:15" x14ac:dyDescent="0.3">
      <c r="A202" s="20"/>
      <c r="B202" s="20"/>
      <c r="C202" s="166"/>
      <c r="D202" s="20"/>
      <c r="E202" s="167"/>
      <c r="F202" s="167">
        <f t="shared" si="5"/>
        <v>0</v>
      </c>
      <c r="G202" s="26"/>
      <c r="K202">
        <v>21.99</v>
      </c>
      <c r="L202">
        <v>30</v>
      </c>
      <c r="M202">
        <f>+K202*L202</f>
        <v>659.69999999999993</v>
      </c>
      <c r="N202">
        <v>16.48</v>
      </c>
      <c r="O202">
        <f>+L202*N202</f>
        <v>494.40000000000003</v>
      </c>
    </row>
    <row r="203" spans="1:15" ht="15.6" x14ac:dyDescent="0.3">
      <c r="A203" s="26"/>
      <c r="B203" s="26"/>
      <c r="C203" s="59"/>
      <c r="D203" s="26"/>
      <c r="E203" s="169"/>
      <c r="F203" s="167">
        <f t="shared" si="5"/>
        <v>0</v>
      </c>
      <c r="G203" s="26"/>
      <c r="K203">
        <v>45.06</v>
      </c>
      <c r="L203">
        <v>27</v>
      </c>
      <c r="M203">
        <f>+K203*L203</f>
        <v>1216.6200000000001</v>
      </c>
      <c r="N203">
        <v>31.1</v>
      </c>
      <c r="O203">
        <f>+N203*L203</f>
        <v>839.7</v>
      </c>
    </row>
    <row r="204" spans="1:15" ht="15.6" x14ac:dyDescent="0.3">
      <c r="A204" s="26"/>
      <c r="B204" s="26"/>
      <c r="C204" s="26"/>
      <c r="D204" s="170"/>
      <c r="E204" s="169"/>
      <c r="F204" s="167">
        <f t="shared" si="5"/>
        <v>0</v>
      </c>
      <c r="G204" s="26"/>
      <c r="M204">
        <f>SUM(M202:M203)</f>
        <v>1876.3200000000002</v>
      </c>
      <c r="O204">
        <f>SUM(O202:O203)</f>
        <v>1334.1000000000001</v>
      </c>
    </row>
    <row r="205" spans="1:15" x14ac:dyDescent="0.3">
      <c r="A205" s="26"/>
      <c r="B205" s="26"/>
      <c r="C205" s="26"/>
      <c r="D205" s="26"/>
      <c r="E205" s="169"/>
      <c r="F205" s="167">
        <f t="shared" si="5"/>
        <v>0</v>
      </c>
      <c r="G205" s="26"/>
      <c r="N205">
        <f>+M204-O204</f>
        <v>542.22</v>
      </c>
    </row>
    <row r="206" spans="1:15" x14ac:dyDescent="0.3">
      <c r="A206" s="26"/>
      <c r="B206" s="26"/>
      <c r="C206" s="26"/>
      <c r="D206" s="26"/>
      <c r="E206" s="169"/>
      <c r="F206" s="167">
        <f t="shared" si="5"/>
        <v>0</v>
      </c>
      <c r="G206" s="26"/>
    </row>
    <row r="207" spans="1:15" ht="15.6" x14ac:dyDescent="0.3">
      <c r="A207" s="171"/>
      <c r="B207" s="26"/>
      <c r="C207" s="26"/>
      <c r="D207" s="26"/>
      <c r="E207" s="169"/>
      <c r="F207" s="167">
        <f t="shared" si="5"/>
        <v>0</v>
      </c>
      <c r="G207" s="26"/>
    </row>
    <row r="208" spans="1:15" ht="15.6" x14ac:dyDescent="0.3">
      <c r="A208" s="171"/>
      <c r="B208" s="26"/>
      <c r="C208" s="26"/>
      <c r="D208" s="26"/>
      <c r="E208" s="169"/>
      <c r="F208" s="167">
        <f t="shared" si="5"/>
        <v>0</v>
      </c>
      <c r="G208" s="26"/>
    </row>
    <row r="209" spans="1:7" ht="15.6" x14ac:dyDescent="0.3">
      <c r="A209" s="171"/>
      <c r="B209" s="26"/>
      <c r="C209" s="26"/>
      <c r="D209" s="26"/>
      <c r="E209" s="169"/>
      <c r="F209" s="167">
        <f t="shared" si="5"/>
        <v>0</v>
      </c>
      <c r="G209" s="26"/>
    </row>
    <row r="210" spans="1:7" ht="15.6" x14ac:dyDescent="0.3">
      <c r="A210" s="171"/>
      <c r="B210" s="26"/>
      <c r="C210" s="26"/>
      <c r="D210" s="26"/>
      <c r="E210" s="169"/>
      <c r="F210" s="167">
        <f t="shared" si="5"/>
        <v>0</v>
      </c>
      <c r="G210" s="26"/>
    </row>
    <row r="211" spans="1:7" ht="15.6" x14ac:dyDescent="0.3">
      <c r="A211" s="171"/>
      <c r="B211" s="26"/>
      <c r="C211" s="26"/>
      <c r="D211" s="26"/>
      <c r="E211" s="169"/>
      <c r="F211" s="167">
        <f t="shared" si="5"/>
        <v>0</v>
      </c>
      <c r="G211" s="26"/>
    </row>
    <row r="212" spans="1:7" x14ac:dyDescent="0.3">
      <c r="A212" s="33"/>
      <c r="B212" s="33"/>
      <c r="C212" s="33"/>
      <c r="D212" s="33"/>
      <c r="E212" s="172"/>
      <c r="F212" s="173">
        <f t="shared" si="5"/>
        <v>0</v>
      </c>
      <c r="G212" s="33"/>
    </row>
    <row r="213" spans="1:7" x14ac:dyDescent="0.3">
      <c r="A213" s="174"/>
      <c r="B213" s="175"/>
      <c r="C213" s="174" t="s">
        <v>17</v>
      </c>
      <c r="D213" s="175"/>
      <c r="E213" s="176"/>
      <c r="F213" s="177">
        <f>SUM(F199:F211)</f>
        <v>3249.3</v>
      </c>
      <c r="G213" s="178"/>
    </row>
    <row r="214" spans="1:7" x14ac:dyDescent="0.3">
      <c r="A214" s="179"/>
      <c r="B214" s="55"/>
      <c r="C214" s="179" t="s">
        <v>18</v>
      </c>
      <c r="D214" s="55"/>
      <c r="E214" s="180"/>
      <c r="F214" s="181">
        <f>F213*0.16</f>
        <v>519.88800000000003</v>
      </c>
      <c r="G214" s="182"/>
    </row>
    <row r="215" spans="1:7" x14ac:dyDescent="0.3">
      <c r="A215" s="179"/>
      <c r="B215" s="55"/>
      <c r="C215" s="183" t="s">
        <v>19</v>
      </c>
      <c r="D215" s="184"/>
      <c r="E215" s="185"/>
      <c r="F215" s="186">
        <f>F213+F214</f>
        <v>3769.1880000000001</v>
      </c>
      <c r="G215" s="187"/>
    </row>
    <row r="216" spans="1:7" x14ac:dyDescent="0.3">
      <c r="A216" s="179"/>
      <c r="B216" s="55"/>
      <c r="C216" s="55"/>
      <c r="D216" s="55"/>
      <c r="E216" s="188"/>
      <c r="F216" s="188"/>
      <c r="G216" s="182"/>
    </row>
    <row r="217" spans="1:7" x14ac:dyDescent="0.3">
      <c r="A217" s="179"/>
      <c r="B217" s="55"/>
      <c r="C217" s="55"/>
      <c r="D217" s="55"/>
      <c r="E217" s="55"/>
      <c r="F217" s="55"/>
      <c r="G217" s="182"/>
    </row>
    <row r="218" spans="1:7" x14ac:dyDescent="0.3">
      <c r="A218" s="189" t="s">
        <v>20</v>
      </c>
      <c r="B218" s="190"/>
      <c r="C218" s="190" t="s">
        <v>21</v>
      </c>
      <c r="D218" s="190"/>
      <c r="E218" s="190" t="s">
        <v>22</v>
      </c>
      <c r="F218" s="190"/>
      <c r="G218" s="191"/>
    </row>
    <row r="219" spans="1:7" x14ac:dyDescent="0.3">
      <c r="A219" s="192" t="s">
        <v>25</v>
      </c>
      <c r="B219" s="193"/>
      <c r="C219" s="193" t="s">
        <v>23</v>
      </c>
      <c r="D219" s="193"/>
      <c r="E219" s="193" t="s">
        <v>24</v>
      </c>
      <c r="F219" s="193"/>
      <c r="G219" s="194"/>
    </row>
    <row r="222" spans="1:7" ht="24.6" x14ac:dyDescent="0.4">
      <c r="A222" s="1"/>
      <c r="B222" s="355" t="s">
        <v>0</v>
      </c>
      <c r="C222" s="357"/>
      <c r="D222" s="364" t="s">
        <v>1</v>
      </c>
      <c r="E222" s="365"/>
      <c r="F222" s="365"/>
      <c r="G222" s="366"/>
    </row>
    <row r="223" spans="1:7" ht="21" x14ac:dyDescent="0.4">
      <c r="A223" s="2"/>
      <c r="B223" s="358"/>
      <c r="C223" s="360"/>
      <c r="D223" s="3" t="s">
        <v>2</v>
      </c>
      <c r="E223" s="368" t="s">
        <v>428</v>
      </c>
      <c r="F223" s="368"/>
      <c r="G223" s="4"/>
    </row>
    <row r="224" spans="1:7" ht="21" x14ac:dyDescent="0.4">
      <c r="A224" s="2"/>
      <c r="B224" s="358"/>
      <c r="C224" s="360"/>
      <c r="D224" s="3" t="s">
        <v>4</v>
      </c>
      <c r="E224" s="369" t="s">
        <v>425</v>
      </c>
      <c r="F224" s="368"/>
      <c r="G224" s="4"/>
    </row>
    <row r="225" spans="1:7" ht="30" x14ac:dyDescent="0.4">
      <c r="A225" s="5"/>
      <c r="B225" s="361"/>
      <c r="C225" s="363"/>
      <c r="D225" s="6" t="s">
        <v>5</v>
      </c>
      <c r="E225" s="370" t="s">
        <v>338</v>
      </c>
      <c r="F225" s="370"/>
      <c r="G225" s="7"/>
    </row>
    <row r="226" spans="1:7" ht="20.399999999999999" x14ac:dyDescent="0.35">
      <c r="A226" s="8" t="s">
        <v>6</v>
      </c>
      <c r="B226" s="9" t="s">
        <v>27</v>
      </c>
      <c r="C226" s="10"/>
      <c r="D226" s="10"/>
      <c r="E226" s="10"/>
      <c r="F226" s="10"/>
      <c r="G226" s="11"/>
    </row>
    <row r="227" spans="1:7" ht="20.399999999999999" x14ac:dyDescent="0.35">
      <c r="A227" s="8" t="s">
        <v>7</v>
      </c>
      <c r="B227" s="12" t="s">
        <v>335</v>
      </c>
      <c r="C227" s="13"/>
      <c r="D227" s="13"/>
      <c r="E227" s="13"/>
      <c r="F227" s="13"/>
      <c r="G227" s="14"/>
    </row>
    <row r="228" spans="1:7" ht="20.399999999999999" x14ac:dyDescent="0.35">
      <c r="A228" s="8" t="s">
        <v>8</v>
      </c>
      <c r="B228" s="12" t="s">
        <v>29</v>
      </c>
      <c r="C228" s="13"/>
      <c r="D228" s="13"/>
      <c r="E228" s="13"/>
      <c r="F228" s="13"/>
      <c r="G228" s="14"/>
    </row>
    <row r="229" spans="1:7" ht="20.399999999999999" x14ac:dyDescent="0.35">
      <c r="A229" s="8" t="s">
        <v>9</v>
      </c>
      <c r="B229" s="12" t="s">
        <v>434</v>
      </c>
      <c r="C229" s="13"/>
      <c r="D229" s="13"/>
      <c r="E229" s="13"/>
      <c r="F229" s="13"/>
      <c r="G229" s="14"/>
    </row>
    <row r="230" spans="1:7" ht="15" x14ac:dyDescent="0.3">
      <c r="A230" s="57" t="s">
        <v>10</v>
      </c>
      <c r="B230" s="57" t="s">
        <v>11</v>
      </c>
      <c r="C230" s="57" t="s">
        <v>12</v>
      </c>
      <c r="D230" s="57" t="s">
        <v>13</v>
      </c>
      <c r="E230" s="57" t="s">
        <v>14</v>
      </c>
      <c r="F230" s="57" t="s">
        <v>15</v>
      </c>
      <c r="G230" s="57" t="s">
        <v>16</v>
      </c>
    </row>
    <row r="231" spans="1:7" ht="15.6" x14ac:dyDescent="0.3">
      <c r="A231" s="15">
        <v>100</v>
      </c>
      <c r="B231" s="16" t="s">
        <v>30</v>
      </c>
      <c r="C231" s="16" t="s">
        <v>67</v>
      </c>
      <c r="D231" s="123" t="s">
        <v>82</v>
      </c>
      <c r="E231" s="124">
        <v>2.11</v>
      </c>
      <c r="F231" s="124">
        <f t="shared" ref="F231:F244" si="6">A231*E231</f>
        <v>211</v>
      </c>
      <c r="G231" s="20"/>
    </row>
    <row r="232" spans="1:7" ht="15.6" x14ac:dyDescent="0.3">
      <c r="A232" s="21">
        <v>6</v>
      </c>
      <c r="B232" s="22" t="s">
        <v>39</v>
      </c>
      <c r="C232" s="22" t="s">
        <v>433</v>
      </c>
      <c r="D232" s="58" t="s">
        <v>40</v>
      </c>
      <c r="E232" s="126">
        <v>102.09</v>
      </c>
      <c r="F232" s="126">
        <f t="shared" si="6"/>
        <v>612.54</v>
      </c>
      <c r="G232" s="20"/>
    </row>
    <row r="233" spans="1:7" ht="15.6" x14ac:dyDescent="0.3">
      <c r="A233" s="21">
        <v>50</v>
      </c>
      <c r="B233" s="59" t="s">
        <v>30</v>
      </c>
      <c r="C233" s="59" t="s">
        <v>330</v>
      </c>
      <c r="D233" s="58"/>
      <c r="E233" s="126">
        <v>5.03</v>
      </c>
      <c r="F233" s="126">
        <f t="shared" si="6"/>
        <v>251.5</v>
      </c>
      <c r="G233" s="20"/>
    </row>
    <row r="234" spans="1:7" ht="15.6" x14ac:dyDescent="0.3">
      <c r="A234" s="21">
        <v>50</v>
      </c>
      <c r="B234" s="59" t="s">
        <v>30</v>
      </c>
      <c r="C234" s="59" t="s">
        <v>66</v>
      </c>
      <c r="D234" s="58" t="s">
        <v>82</v>
      </c>
      <c r="E234" s="126">
        <v>3.14</v>
      </c>
      <c r="F234" s="126">
        <f t="shared" si="6"/>
        <v>157</v>
      </c>
      <c r="G234" s="26"/>
    </row>
    <row r="235" spans="1:7" ht="15.6" x14ac:dyDescent="0.3">
      <c r="A235" s="27">
        <v>20</v>
      </c>
      <c r="B235" s="22" t="s">
        <v>30</v>
      </c>
      <c r="C235" s="22" t="s">
        <v>50</v>
      </c>
      <c r="D235" s="58" t="s">
        <v>40</v>
      </c>
      <c r="E235" s="126">
        <v>7.25</v>
      </c>
      <c r="F235" s="126">
        <f t="shared" si="6"/>
        <v>145</v>
      </c>
      <c r="G235" s="26"/>
    </row>
    <row r="236" spans="1:7" ht="15.6" x14ac:dyDescent="0.3">
      <c r="A236" s="27">
        <v>20</v>
      </c>
      <c r="B236" s="22" t="s">
        <v>30</v>
      </c>
      <c r="C236" s="22" t="s">
        <v>331</v>
      </c>
      <c r="D236" s="58" t="s">
        <v>40</v>
      </c>
      <c r="E236" s="126">
        <v>1.78</v>
      </c>
      <c r="F236" s="126">
        <f t="shared" si="6"/>
        <v>35.6</v>
      </c>
      <c r="G236" s="26"/>
    </row>
    <row r="237" spans="1:7" ht="15.6" x14ac:dyDescent="0.3">
      <c r="A237" s="27">
        <v>20</v>
      </c>
      <c r="B237" s="22" t="s">
        <v>30</v>
      </c>
      <c r="C237" s="22" t="s">
        <v>247</v>
      </c>
      <c r="D237" s="58" t="s">
        <v>40</v>
      </c>
      <c r="E237" s="126">
        <v>2.12</v>
      </c>
      <c r="F237" s="126">
        <f t="shared" si="6"/>
        <v>42.400000000000006</v>
      </c>
      <c r="G237" s="26"/>
    </row>
    <row r="238" spans="1:7" ht="15.6" x14ac:dyDescent="0.3">
      <c r="A238" s="27"/>
      <c r="B238" s="59"/>
      <c r="C238" s="59"/>
      <c r="D238" s="58"/>
      <c r="E238" s="126"/>
      <c r="F238" s="126">
        <f t="shared" si="6"/>
        <v>0</v>
      </c>
      <c r="G238" s="26"/>
    </row>
    <row r="239" spans="1:7" ht="15.6" x14ac:dyDescent="0.3">
      <c r="A239" s="27"/>
      <c r="B239" s="59"/>
      <c r="C239" s="59"/>
      <c r="D239" s="58"/>
      <c r="E239" s="126"/>
      <c r="F239" s="126">
        <f t="shared" si="6"/>
        <v>0</v>
      </c>
      <c r="G239" s="26"/>
    </row>
    <row r="240" spans="1:7" ht="15.6" x14ac:dyDescent="0.3">
      <c r="A240" s="27"/>
      <c r="B240" s="22"/>
      <c r="C240" s="22"/>
      <c r="D240" s="58"/>
      <c r="E240" s="126"/>
      <c r="F240" s="126">
        <f t="shared" si="6"/>
        <v>0</v>
      </c>
      <c r="G240" s="26"/>
    </row>
    <row r="241" spans="1:7" ht="15.6" x14ac:dyDescent="0.3">
      <c r="A241" s="27"/>
      <c r="B241" s="22"/>
      <c r="C241" s="22"/>
      <c r="D241" s="58"/>
      <c r="E241" s="126"/>
      <c r="F241" s="126">
        <f t="shared" si="6"/>
        <v>0</v>
      </c>
      <c r="G241" s="26"/>
    </row>
    <row r="242" spans="1:7" ht="15.6" x14ac:dyDescent="0.3">
      <c r="A242" s="27"/>
      <c r="B242" s="22"/>
      <c r="C242" s="22"/>
      <c r="D242" s="58"/>
      <c r="E242" s="126"/>
      <c r="F242" s="126">
        <f t="shared" si="6"/>
        <v>0</v>
      </c>
      <c r="G242" s="26"/>
    </row>
    <row r="243" spans="1:7" ht="15.6" x14ac:dyDescent="0.3">
      <c r="A243" s="27"/>
      <c r="B243" s="22"/>
      <c r="C243" s="22"/>
      <c r="D243" s="58"/>
      <c r="E243" s="126"/>
      <c r="F243" s="126">
        <f t="shared" si="6"/>
        <v>0</v>
      </c>
      <c r="G243" s="26"/>
    </row>
    <row r="244" spans="1:7" ht="15.6" x14ac:dyDescent="0.3">
      <c r="A244" s="27"/>
      <c r="B244" s="22"/>
      <c r="C244" s="22"/>
      <c r="D244" s="58"/>
      <c r="E244" s="126"/>
      <c r="F244" s="126">
        <f t="shared" si="6"/>
        <v>0</v>
      </c>
      <c r="G244" s="26"/>
    </row>
    <row r="245" spans="1:7" ht="15.6" x14ac:dyDescent="0.3">
      <c r="A245" s="27"/>
      <c r="B245" s="22"/>
      <c r="C245" s="22"/>
      <c r="D245" s="23"/>
      <c r="E245" s="126"/>
      <c r="F245" s="126">
        <f t="shared" ref="F245:F247" si="7">A245*E245</f>
        <v>0</v>
      </c>
      <c r="G245" s="26"/>
    </row>
    <row r="246" spans="1:7" ht="15.6" x14ac:dyDescent="0.3">
      <c r="A246" s="27"/>
      <c r="B246" s="22"/>
      <c r="C246" s="22"/>
      <c r="D246" s="23"/>
      <c r="E246" s="126"/>
      <c r="F246" s="126">
        <f t="shared" si="7"/>
        <v>0</v>
      </c>
      <c r="G246" s="26"/>
    </row>
    <row r="247" spans="1:7" ht="15.6" x14ac:dyDescent="0.3">
      <c r="A247" s="28"/>
      <c r="B247" s="29"/>
      <c r="C247" s="29"/>
      <c r="D247" s="30"/>
      <c r="E247" s="128"/>
      <c r="F247" s="129">
        <f t="shared" si="7"/>
        <v>0</v>
      </c>
      <c r="G247" s="33"/>
    </row>
    <row r="248" spans="1:7" ht="17.399999999999999" x14ac:dyDescent="0.3">
      <c r="A248" s="34"/>
      <c r="B248" s="35"/>
      <c r="C248" s="36" t="s">
        <v>17</v>
      </c>
      <c r="D248" s="36"/>
      <c r="E248" s="130"/>
      <c r="F248" s="196">
        <f>SUM(F231:F246)</f>
        <v>1455.04</v>
      </c>
      <c r="G248" s="39"/>
    </row>
    <row r="249" spans="1:7" ht="17.399999999999999" x14ac:dyDescent="0.3">
      <c r="A249" s="40"/>
      <c r="B249" s="41"/>
      <c r="C249" s="42" t="s">
        <v>18</v>
      </c>
      <c r="D249" s="42"/>
      <c r="E249" s="132"/>
      <c r="F249" s="197">
        <f>F248*0.16</f>
        <v>232.8064</v>
      </c>
      <c r="G249" s="45"/>
    </row>
    <row r="250" spans="1:7" ht="17.399999999999999" x14ac:dyDescent="0.3">
      <c r="A250" s="40"/>
      <c r="B250" s="41"/>
      <c r="C250" s="46" t="s">
        <v>19</v>
      </c>
      <c r="D250" s="46"/>
      <c r="E250" s="134"/>
      <c r="F250" s="198">
        <f>F248+F249</f>
        <v>1687.8463999999999</v>
      </c>
      <c r="G250" s="49"/>
    </row>
    <row r="251" spans="1:7" ht="15.6" x14ac:dyDescent="0.3">
      <c r="A251" s="50" t="s">
        <v>20</v>
      </c>
      <c r="B251" s="51"/>
      <c r="C251" s="51" t="s">
        <v>21</v>
      </c>
      <c r="D251" s="51"/>
      <c r="E251" s="51" t="s">
        <v>22</v>
      </c>
      <c r="F251" s="51"/>
      <c r="G251" s="52"/>
    </row>
    <row r="252" spans="1:7" ht="15.6" x14ac:dyDescent="0.3">
      <c r="A252" s="63" t="s">
        <v>25</v>
      </c>
      <c r="B252" s="53"/>
      <c r="C252" s="53" t="s">
        <v>23</v>
      </c>
      <c r="D252" s="53"/>
      <c r="E252" s="53" t="s">
        <v>24</v>
      </c>
      <c r="F252" s="53"/>
      <c r="G252" s="54"/>
    </row>
    <row r="253" spans="1:7" x14ac:dyDescent="0.3">
      <c r="A253" s="55"/>
      <c r="B253" s="55"/>
      <c r="C253" s="55"/>
      <c r="D253" s="55"/>
      <c r="E253" s="55"/>
      <c r="F253" s="55"/>
      <c r="G253" s="55"/>
    </row>
    <row r="255" spans="1:7" ht="24.6" x14ac:dyDescent="0.4">
      <c r="A255" s="1"/>
      <c r="B255" s="355" t="s">
        <v>0</v>
      </c>
      <c r="C255" s="357"/>
      <c r="D255" s="364" t="s">
        <v>1</v>
      </c>
      <c r="E255" s="365"/>
      <c r="F255" s="365"/>
      <c r="G255" s="366"/>
    </row>
    <row r="256" spans="1:7" ht="21" x14ac:dyDescent="0.4">
      <c r="A256" s="2"/>
      <c r="B256" s="358"/>
      <c r="C256" s="360"/>
      <c r="D256" s="3" t="s">
        <v>2</v>
      </c>
      <c r="E256" s="368" t="s">
        <v>428</v>
      </c>
      <c r="F256" s="368"/>
      <c r="G256" s="4"/>
    </row>
    <row r="257" spans="1:7" ht="21" x14ac:dyDescent="0.4">
      <c r="A257" s="2"/>
      <c r="B257" s="358"/>
      <c r="C257" s="360"/>
      <c r="D257" s="3" t="s">
        <v>4</v>
      </c>
      <c r="E257" s="369" t="s">
        <v>441</v>
      </c>
      <c r="F257" s="368"/>
      <c r="G257" s="4"/>
    </row>
    <row r="258" spans="1:7" ht="30" x14ac:dyDescent="0.4">
      <c r="A258" s="5"/>
      <c r="B258" s="361"/>
      <c r="C258" s="363"/>
      <c r="D258" s="6" t="s">
        <v>5</v>
      </c>
      <c r="E258" s="370" t="s">
        <v>442</v>
      </c>
      <c r="F258" s="370"/>
      <c r="G258" s="7"/>
    </row>
    <row r="259" spans="1:7" ht="20.399999999999999" x14ac:dyDescent="0.35">
      <c r="A259" s="8" t="s">
        <v>6</v>
      </c>
      <c r="B259" s="9" t="s">
        <v>27</v>
      </c>
      <c r="C259" s="10"/>
      <c r="D259" s="10"/>
      <c r="E259" s="10"/>
      <c r="F259" s="10"/>
      <c r="G259" s="11"/>
    </row>
    <row r="260" spans="1:7" ht="20.399999999999999" x14ac:dyDescent="0.35">
      <c r="A260" s="8" t="s">
        <v>7</v>
      </c>
      <c r="B260" s="12" t="s">
        <v>389</v>
      </c>
      <c r="C260" s="13"/>
      <c r="D260" s="13"/>
      <c r="E260" s="13"/>
      <c r="F260" s="13"/>
      <c r="G260" s="14"/>
    </row>
    <row r="261" spans="1:7" ht="20.399999999999999" x14ac:dyDescent="0.35">
      <c r="A261" s="8" t="s">
        <v>8</v>
      </c>
      <c r="B261" s="12" t="s">
        <v>29</v>
      </c>
      <c r="C261" s="13"/>
      <c r="D261" s="13"/>
      <c r="E261" s="13"/>
      <c r="F261" s="13"/>
      <c r="G261" s="14"/>
    </row>
    <row r="262" spans="1:7" ht="20.399999999999999" x14ac:dyDescent="0.35">
      <c r="A262" s="8" t="s">
        <v>9</v>
      </c>
      <c r="B262" s="12" t="s">
        <v>434</v>
      </c>
      <c r="C262" s="13"/>
      <c r="D262" s="13"/>
      <c r="E262" s="13"/>
      <c r="F262" s="13"/>
      <c r="G262" s="14"/>
    </row>
    <row r="263" spans="1:7" ht="15" x14ac:dyDescent="0.3">
      <c r="A263" s="57" t="s">
        <v>10</v>
      </c>
      <c r="B263" s="57" t="s">
        <v>11</v>
      </c>
      <c r="C263" s="57" t="s">
        <v>12</v>
      </c>
      <c r="D263" s="57" t="s">
        <v>13</v>
      </c>
      <c r="E263" s="57" t="s">
        <v>14</v>
      </c>
      <c r="F263" s="57" t="s">
        <v>15</v>
      </c>
      <c r="G263" s="57" t="s">
        <v>16</v>
      </c>
    </row>
    <row r="264" spans="1:7" ht="15.6" x14ac:dyDescent="0.3">
      <c r="A264" s="15">
        <v>12</v>
      </c>
      <c r="B264" s="16" t="s">
        <v>30</v>
      </c>
      <c r="C264" s="16" t="s">
        <v>68</v>
      </c>
      <c r="D264" s="123" t="s">
        <v>82</v>
      </c>
      <c r="E264" s="18">
        <v>5.29</v>
      </c>
      <c r="F264" s="18">
        <f>A264*E264</f>
        <v>63.480000000000004</v>
      </c>
      <c r="G264" s="20"/>
    </row>
    <row r="265" spans="1:7" ht="15.6" x14ac:dyDescent="0.3">
      <c r="A265" s="21">
        <v>5</v>
      </c>
      <c r="B265" s="22" t="s">
        <v>30</v>
      </c>
      <c r="C265" s="22" t="s">
        <v>333</v>
      </c>
      <c r="D265" s="58" t="s">
        <v>82</v>
      </c>
      <c r="E265" s="24">
        <v>5.86</v>
      </c>
      <c r="F265" s="24">
        <f>A265*E265</f>
        <v>29.3</v>
      </c>
      <c r="G265" s="20"/>
    </row>
    <row r="266" spans="1:7" ht="15.6" x14ac:dyDescent="0.3">
      <c r="A266" s="21">
        <v>5</v>
      </c>
      <c r="B266" s="59" t="s">
        <v>30</v>
      </c>
      <c r="C266" s="59" t="s">
        <v>439</v>
      </c>
      <c r="D266" s="58" t="s">
        <v>40</v>
      </c>
      <c r="E266" s="24">
        <v>3.37</v>
      </c>
      <c r="F266" s="24">
        <f t="shared" ref="F266:F280" si="8">A266*E266</f>
        <v>16.850000000000001</v>
      </c>
      <c r="G266" s="26"/>
    </row>
    <row r="267" spans="1:7" ht="15.6" x14ac:dyDescent="0.3">
      <c r="A267" s="21">
        <v>5</v>
      </c>
      <c r="B267" s="59" t="s">
        <v>30</v>
      </c>
      <c r="C267" s="59" t="s">
        <v>78</v>
      </c>
      <c r="D267" s="58" t="s">
        <v>82</v>
      </c>
      <c r="E267" s="24">
        <v>8.33</v>
      </c>
      <c r="F267" s="24">
        <f t="shared" si="8"/>
        <v>41.65</v>
      </c>
      <c r="G267" s="26"/>
    </row>
    <row r="268" spans="1:7" ht="15.6" x14ac:dyDescent="0.3">
      <c r="A268" s="21">
        <v>6</v>
      </c>
      <c r="B268" s="59" t="s">
        <v>81</v>
      </c>
      <c r="C268" s="59" t="s">
        <v>64</v>
      </c>
      <c r="D268" s="24" t="s">
        <v>82</v>
      </c>
      <c r="E268" s="24">
        <v>45.92</v>
      </c>
      <c r="F268" s="24">
        <f t="shared" si="8"/>
        <v>275.52</v>
      </c>
      <c r="G268" s="26"/>
    </row>
    <row r="269" spans="1:7" ht="15.6" x14ac:dyDescent="0.3">
      <c r="A269" s="27">
        <v>5</v>
      </c>
      <c r="B269" s="59" t="s">
        <v>30</v>
      </c>
      <c r="C269" s="59" t="s">
        <v>204</v>
      </c>
      <c r="D269" s="58" t="s">
        <v>82</v>
      </c>
      <c r="E269" s="24">
        <v>2.87</v>
      </c>
      <c r="F269" s="24">
        <f t="shared" si="8"/>
        <v>14.350000000000001</v>
      </c>
      <c r="G269" s="26"/>
    </row>
    <row r="270" spans="1:7" ht="15.6" x14ac:dyDescent="0.3">
      <c r="A270" s="27">
        <v>15</v>
      </c>
      <c r="B270" s="59" t="s">
        <v>30</v>
      </c>
      <c r="C270" s="59" t="s">
        <v>57</v>
      </c>
      <c r="D270" s="58" t="s">
        <v>40</v>
      </c>
      <c r="E270" s="24">
        <v>7</v>
      </c>
      <c r="F270" s="24">
        <f t="shared" si="8"/>
        <v>105</v>
      </c>
      <c r="G270" s="26"/>
    </row>
    <row r="271" spans="1:7" ht="15.6" x14ac:dyDescent="0.3">
      <c r="A271" s="27">
        <v>10</v>
      </c>
      <c r="B271" s="22" t="s">
        <v>30</v>
      </c>
      <c r="C271" s="22" t="s">
        <v>440</v>
      </c>
      <c r="D271" s="58" t="s">
        <v>40</v>
      </c>
      <c r="E271" s="24">
        <v>1.75</v>
      </c>
      <c r="F271" s="24">
        <f t="shared" si="8"/>
        <v>17.5</v>
      </c>
      <c r="G271" s="26"/>
    </row>
    <row r="272" spans="1:7" ht="31.2" x14ac:dyDescent="0.3">
      <c r="A272" s="27">
        <v>4</v>
      </c>
      <c r="B272" s="22" t="s">
        <v>30</v>
      </c>
      <c r="C272" s="22" t="s">
        <v>307</v>
      </c>
      <c r="D272" s="58" t="s">
        <v>82</v>
      </c>
      <c r="E272" s="24">
        <v>16.48</v>
      </c>
      <c r="F272" s="24">
        <f t="shared" si="8"/>
        <v>65.92</v>
      </c>
      <c r="G272" s="26"/>
    </row>
    <row r="273" spans="1:7" ht="15.6" x14ac:dyDescent="0.3">
      <c r="A273" s="27">
        <v>5</v>
      </c>
      <c r="B273" s="22" t="s">
        <v>30</v>
      </c>
      <c r="C273" s="22" t="s">
        <v>435</v>
      </c>
      <c r="D273" s="58" t="s">
        <v>358</v>
      </c>
      <c r="E273" s="24">
        <v>5.03</v>
      </c>
      <c r="F273" s="24">
        <f t="shared" si="8"/>
        <v>25.150000000000002</v>
      </c>
      <c r="G273" s="26"/>
    </row>
    <row r="274" spans="1:7" ht="15.6" x14ac:dyDescent="0.3">
      <c r="A274" s="27">
        <v>10</v>
      </c>
      <c r="B274" s="22" t="s">
        <v>30</v>
      </c>
      <c r="C274" s="22" t="s">
        <v>436</v>
      </c>
      <c r="D274" s="58" t="s">
        <v>40</v>
      </c>
      <c r="E274" s="24">
        <v>6.98</v>
      </c>
      <c r="F274" s="24">
        <f t="shared" si="8"/>
        <v>69.800000000000011</v>
      </c>
      <c r="G274" s="26"/>
    </row>
    <row r="275" spans="1:7" ht="15.6" x14ac:dyDescent="0.3">
      <c r="A275" s="27">
        <v>10</v>
      </c>
      <c r="B275" s="22" t="s">
        <v>30</v>
      </c>
      <c r="C275" s="22" t="s">
        <v>437</v>
      </c>
      <c r="D275" s="58" t="s">
        <v>40</v>
      </c>
      <c r="E275" s="24">
        <v>12.6</v>
      </c>
      <c r="F275" s="24">
        <f t="shared" si="8"/>
        <v>126</v>
      </c>
      <c r="G275" s="26"/>
    </row>
    <row r="276" spans="1:7" ht="15.6" x14ac:dyDescent="0.3">
      <c r="A276" s="27">
        <v>10</v>
      </c>
      <c r="B276" s="22" t="s">
        <v>30</v>
      </c>
      <c r="C276" s="22" t="s">
        <v>438</v>
      </c>
      <c r="D276" s="58" t="s">
        <v>40</v>
      </c>
      <c r="E276" s="24">
        <v>5.69</v>
      </c>
      <c r="F276" s="24">
        <f t="shared" si="8"/>
        <v>56.900000000000006</v>
      </c>
      <c r="G276" s="26"/>
    </row>
    <row r="277" spans="1:7" ht="15.6" x14ac:dyDescent="0.3">
      <c r="A277" s="27">
        <v>5</v>
      </c>
      <c r="B277" s="22" t="s">
        <v>30</v>
      </c>
      <c r="C277" s="22" t="s">
        <v>399</v>
      </c>
      <c r="D277" s="58" t="s">
        <v>82</v>
      </c>
      <c r="E277" s="24">
        <v>3.14</v>
      </c>
      <c r="F277" s="24">
        <f t="shared" si="8"/>
        <v>15.700000000000001</v>
      </c>
      <c r="G277" s="26"/>
    </row>
    <row r="278" spans="1:7" ht="15.6" x14ac:dyDescent="0.3">
      <c r="A278" s="27">
        <v>10</v>
      </c>
      <c r="B278" s="22" t="s">
        <v>81</v>
      </c>
      <c r="C278" s="22" t="s">
        <v>398</v>
      </c>
      <c r="D278" s="58" t="s">
        <v>82</v>
      </c>
      <c r="E278" s="24">
        <v>116.68</v>
      </c>
      <c r="F278" s="24">
        <f t="shared" si="8"/>
        <v>1166.8000000000002</v>
      </c>
      <c r="G278" s="26"/>
    </row>
    <row r="279" spans="1:7" ht="15.6" x14ac:dyDescent="0.3">
      <c r="A279" s="27">
        <v>12</v>
      </c>
      <c r="B279" s="22" t="s">
        <v>30</v>
      </c>
      <c r="C279" s="22" t="s">
        <v>397</v>
      </c>
      <c r="D279" s="58" t="s">
        <v>82</v>
      </c>
      <c r="E279" s="24">
        <v>2.11</v>
      </c>
      <c r="F279" s="24">
        <f t="shared" si="8"/>
        <v>25.32</v>
      </c>
      <c r="G279" s="26"/>
    </row>
    <row r="280" spans="1:7" ht="15.6" x14ac:dyDescent="0.3">
      <c r="A280" s="27">
        <v>5</v>
      </c>
      <c r="B280" s="22" t="s">
        <v>30</v>
      </c>
      <c r="C280" s="22" t="s">
        <v>329</v>
      </c>
      <c r="D280" s="58" t="s">
        <v>82</v>
      </c>
      <c r="E280" s="24">
        <v>1.94</v>
      </c>
      <c r="F280" s="24">
        <f t="shared" si="8"/>
        <v>9.6999999999999993</v>
      </c>
      <c r="G280" s="26"/>
    </row>
    <row r="281" spans="1:7" ht="15.6" x14ac:dyDescent="0.3">
      <c r="A281" s="27"/>
      <c r="B281" s="22"/>
      <c r="C281" s="22"/>
      <c r="D281" s="58"/>
      <c r="E281" s="24"/>
      <c r="F281" s="24"/>
      <c r="G281" s="26"/>
    </row>
    <row r="282" spans="1:7" ht="15.6" x14ac:dyDescent="0.3">
      <c r="A282" s="27"/>
      <c r="B282" s="22"/>
      <c r="C282" s="22"/>
      <c r="D282" s="58"/>
      <c r="E282" s="24"/>
      <c r="F282" s="24"/>
      <c r="G282" s="26"/>
    </row>
    <row r="283" spans="1:7" ht="15.6" x14ac:dyDescent="0.3">
      <c r="A283" s="27"/>
      <c r="B283" s="22"/>
      <c r="C283" s="22"/>
      <c r="D283" s="58"/>
      <c r="E283" s="24"/>
      <c r="F283" s="24"/>
      <c r="G283" s="26"/>
    </row>
    <row r="284" spans="1:7" ht="15.6" x14ac:dyDescent="0.3">
      <c r="A284" s="27"/>
      <c r="B284" s="22"/>
      <c r="C284" s="22"/>
      <c r="D284" s="58"/>
      <c r="E284" s="24"/>
      <c r="F284" s="24"/>
      <c r="G284" s="26"/>
    </row>
    <row r="285" spans="1:7" ht="15.6" x14ac:dyDescent="0.3">
      <c r="A285" s="27"/>
      <c r="B285" s="22"/>
      <c r="C285" s="22"/>
      <c r="D285" s="23"/>
      <c r="E285" s="24"/>
      <c r="F285" s="24"/>
      <c r="G285" s="26"/>
    </row>
    <row r="286" spans="1:7" ht="15.6" x14ac:dyDescent="0.3">
      <c r="A286" s="27"/>
      <c r="B286" s="22"/>
      <c r="C286" s="22"/>
      <c r="D286" s="23"/>
      <c r="E286" s="24"/>
      <c r="F286" s="24"/>
      <c r="G286" s="26"/>
    </row>
    <row r="287" spans="1:7" ht="15.6" x14ac:dyDescent="0.3">
      <c r="A287" s="27"/>
      <c r="B287" s="22"/>
      <c r="C287" s="22"/>
      <c r="D287" s="23"/>
      <c r="E287" s="24"/>
      <c r="F287" s="24"/>
      <c r="G287" s="26"/>
    </row>
    <row r="288" spans="1:7" ht="15.6" x14ac:dyDescent="0.3">
      <c r="A288" s="27"/>
      <c r="B288" s="22"/>
      <c r="C288" s="22"/>
      <c r="D288" s="23"/>
      <c r="E288" s="24"/>
      <c r="F288" s="24"/>
      <c r="G288" s="26"/>
    </row>
    <row r="289" spans="1:7" ht="15.6" x14ac:dyDescent="0.3">
      <c r="A289" s="27"/>
      <c r="B289" s="22"/>
      <c r="C289" s="22"/>
      <c r="D289" s="23"/>
      <c r="E289" s="24"/>
      <c r="F289" s="24"/>
      <c r="G289" s="26"/>
    </row>
    <row r="290" spans="1:7" ht="15.6" x14ac:dyDescent="0.3">
      <c r="A290" s="27"/>
      <c r="B290" s="22"/>
      <c r="C290" s="22"/>
      <c r="D290" s="23"/>
      <c r="E290" s="24"/>
      <c r="F290" s="24"/>
      <c r="G290" s="26"/>
    </row>
    <row r="291" spans="1:7" ht="15.6" x14ac:dyDescent="0.3">
      <c r="A291" s="27"/>
      <c r="B291" s="22"/>
      <c r="C291" s="22"/>
      <c r="D291" s="23"/>
      <c r="E291" s="24"/>
      <c r="F291" s="24"/>
      <c r="G291" s="26"/>
    </row>
    <row r="292" spans="1:7" ht="15.6" x14ac:dyDescent="0.3">
      <c r="A292" s="27"/>
      <c r="B292" s="22"/>
      <c r="C292" s="22"/>
      <c r="D292" s="23"/>
      <c r="E292" s="24"/>
      <c r="F292" s="24"/>
      <c r="G292" s="26"/>
    </row>
    <row r="293" spans="1:7" ht="15.6" x14ac:dyDescent="0.3">
      <c r="A293" s="27"/>
      <c r="B293" s="22"/>
      <c r="C293" s="22"/>
      <c r="D293" s="23"/>
      <c r="E293" s="24"/>
      <c r="F293" s="24"/>
      <c r="G293" s="26"/>
    </row>
    <row r="294" spans="1:7" ht="15.6" x14ac:dyDescent="0.3">
      <c r="A294" s="27"/>
      <c r="B294" s="22"/>
      <c r="C294" s="22"/>
      <c r="D294" s="23"/>
      <c r="E294" s="24"/>
      <c r="F294" s="24"/>
      <c r="G294" s="26"/>
    </row>
    <row r="295" spans="1:7" ht="15.6" x14ac:dyDescent="0.3">
      <c r="A295" s="152"/>
      <c r="B295" s="29"/>
      <c r="C295" s="29"/>
      <c r="D295" s="29"/>
      <c r="E295" s="31"/>
      <c r="F295" s="32"/>
      <c r="G295" s="33"/>
    </row>
    <row r="296" spans="1:7" ht="17.399999999999999" x14ac:dyDescent="0.3">
      <c r="A296" s="27"/>
      <c r="B296" s="35"/>
      <c r="C296" s="36" t="s">
        <v>17</v>
      </c>
      <c r="D296" s="153"/>
      <c r="E296" s="37"/>
      <c r="F296" s="149">
        <f>SUM(F264:F294)</f>
        <v>2124.94</v>
      </c>
      <c r="G296" s="39"/>
    </row>
    <row r="297" spans="1:7" ht="17.399999999999999" x14ac:dyDescent="0.3">
      <c r="A297" s="40"/>
      <c r="B297" s="41"/>
      <c r="C297" s="42" t="s">
        <v>18</v>
      </c>
      <c r="D297" s="42"/>
      <c r="E297" s="43"/>
      <c r="F297" s="150">
        <f>F296*0.16</f>
        <v>339.99040000000002</v>
      </c>
      <c r="G297" s="45"/>
    </row>
    <row r="298" spans="1:7" ht="17.399999999999999" x14ac:dyDescent="0.3">
      <c r="A298" s="40"/>
      <c r="B298" s="41"/>
      <c r="C298" s="46" t="s">
        <v>19</v>
      </c>
      <c r="D298" s="46"/>
      <c r="E298" s="47"/>
      <c r="F298" s="151">
        <f>F296+F297</f>
        <v>2464.9304000000002</v>
      </c>
      <c r="G298" s="49"/>
    </row>
    <row r="299" spans="1:7" ht="15.6" x14ac:dyDescent="0.3">
      <c r="A299" s="50" t="s">
        <v>20</v>
      </c>
      <c r="B299" s="51"/>
      <c r="C299" s="51" t="s">
        <v>21</v>
      </c>
      <c r="D299" s="51"/>
      <c r="E299" s="51" t="s">
        <v>22</v>
      </c>
      <c r="F299" s="51"/>
      <c r="G299" s="52"/>
    </row>
    <row r="300" spans="1:7" ht="15.6" x14ac:dyDescent="0.3">
      <c r="A300" s="63" t="s">
        <v>25</v>
      </c>
      <c r="B300" s="53"/>
      <c r="C300" s="53" t="s">
        <v>23</v>
      </c>
      <c r="D300" s="53"/>
      <c r="E300" s="53" t="s">
        <v>24</v>
      </c>
      <c r="F300" s="53"/>
      <c r="G300" s="54"/>
    </row>
    <row r="301" spans="1:7" x14ac:dyDescent="0.3">
      <c r="B301" s="55"/>
      <c r="C301" s="55"/>
      <c r="E301" s="55"/>
      <c r="F301" s="55"/>
      <c r="G301" s="55"/>
    </row>
  </sheetData>
  <mergeCells count="37">
    <mergeCell ref="B255:C258"/>
    <mergeCell ref="D255:G255"/>
    <mergeCell ref="E256:F256"/>
    <mergeCell ref="E257:F257"/>
    <mergeCell ref="E258:F258"/>
    <mergeCell ref="B190:C193"/>
    <mergeCell ref="D190:G190"/>
    <mergeCell ref="F193:G193"/>
    <mergeCell ref="B194:F194"/>
    <mergeCell ref="B222:C225"/>
    <mergeCell ref="D222:G222"/>
    <mergeCell ref="E223:F223"/>
    <mergeCell ref="E224:F224"/>
    <mergeCell ref="E225:F225"/>
    <mergeCell ref="E55:F55"/>
    <mergeCell ref="E56:F56"/>
    <mergeCell ref="B84:C87"/>
    <mergeCell ref="D84:G84"/>
    <mergeCell ref="E85:F85"/>
    <mergeCell ref="E86:F86"/>
    <mergeCell ref="E87:F87"/>
    <mergeCell ref="B158:C161"/>
    <mergeCell ref="D158:G158"/>
    <mergeCell ref="F161:G161"/>
    <mergeCell ref="B162:F162"/>
    <mergeCell ref="B2:C5"/>
    <mergeCell ref="D2:G2"/>
    <mergeCell ref="E3:F3"/>
    <mergeCell ref="E4:F4"/>
    <mergeCell ref="E5:F5"/>
    <mergeCell ref="B125:C128"/>
    <mergeCell ref="D125:G125"/>
    <mergeCell ref="F128:G128"/>
    <mergeCell ref="B129:F129"/>
    <mergeCell ref="B53:C56"/>
    <mergeCell ref="D53:G53"/>
    <mergeCell ref="E54:F54"/>
  </mergeCells>
  <dataValidations disablePrompts="1"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A50 A80 A122 A139:A140 A152:A153 A172:A173 A185:A186 A204:A205 A217:A218 A251 A299" xr:uid="{A937051F-899D-4B88-8797-0369E1F82195}">
      <formula1>0</formula1>
      <formula2>256</formula2>
    </dataValidation>
  </dataValidations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E9538-3F43-45CD-831F-A3A1506DE24A}">
  <dimension ref="A1:L603"/>
  <sheetViews>
    <sheetView topLeftCell="A239" zoomScale="91" workbookViewId="0">
      <selection activeCell="C231" sqref="C231:E232"/>
    </sheetView>
  </sheetViews>
  <sheetFormatPr baseColWidth="10" defaultRowHeight="14.4" x14ac:dyDescent="0.3"/>
  <cols>
    <col min="1" max="1" width="24.77734375" customWidth="1"/>
    <col min="2" max="2" width="19.21875" customWidth="1"/>
    <col min="3" max="3" width="30.5546875" customWidth="1"/>
    <col min="4" max="4" width="29" customWidth="1"/>
    <col min="6" max="6" width="17.33203125" customWidth="1"/>
    <col min="7" max="7" width="23" customWidth="1"/>
  </cols>
  <sheetData>
    <row r="1" spans="1:7" ht="24.6" x14ac:dyDescent="0.4">
      <c r="A1" s="1"/>
      <c r="B1" s="355" t="s">
        <v>0</v>
      </c>
      <c r="C1" s="357"/>
      <c r="D1" s="364" t="s">
        <v>1</v>
      </c>
      <c r="E1" s="365"/>
      <c r="F1" s="365"/>
      <c r="G1" s="366"/>
    </row>
    <row r="2" spans="1:7" ht="21" x14ac:dyDescent="0.4">
      <c r="A2" s="2"/>
      <c r="B2" s="358"/>
      <c r="C2" s="360"/>
      <c r="D2" s="3" t="s">
        <v>2</v>
      </c>
      <c r="E2" s="368" t="s">
        <v>322</v>
      </c>
      <c r="F2" s="368"/>
      <c r="G2" s="4"/>
    </row>
    <row r="3" spans="1:7" ht="21" x14ac:dyDescent="0.4">
      <c r="A3" s="2"/>
      <c r="B3" s="358"/>
      <c r="C3" s="360"/>
      <c r="D3" s="3" t="s">
        <v>4</v>
      </c>
      <c r="E3" s="368">
        <v>49</v>
      </c>
      <c r="F3" s="368"/>
      <c r="G3" s="4"/>
    </row>
    <row r="4" spans="1:7" ht="30" x14ac:dyDescent="0.4">
      <c r="A4" s="5"/>
      <c r="B4" s="361"/>
      <c r="C4" s="363"/>
      <c r="D4" s="6" t="s">
        <v>5</v>
      </c>
      <c r="E4" s="370" t="s">
        <v>321</v>
      </c>
      <c r="F4" s="370"/>
      <c r="G4" s="7"/>
    </row>
    <row r="5" spans="1:7" ht="20.399999999999999" x14ac:dyDescent="0.35">
      <c r="A5" s="8" t="s">
        <v>6</v>
      </c>
      <c r="B5" s="9" t="s">
        <v>27</v>
      </c>
      <c r="C5" s="10"/>
      <c r="D5" s="10"/>
      <c r="E5" s="10"/>
      <c r="F5" s="10"/>
      <c r="G5" s="11"/>
    </row>
    <row r="6" spans="1:7" ht="20.399999999999999" x14ac:dyDescent="0.35">
      <c r="A6" s="8" t="s">
        <v>7</v>
      </c>
      <c r="B6" s="12" t="s">
        <v>335</v>
      </c>
      <c r="C6" s="13"/>
      <c r="D6" s="13"/>
      <c r="E6" s="13"/>
      <c r="F6" s="13"/>
      <c r="G6" s="14"/>
    </row>
    <row r="7" spans="1:7" ht="20.399999999999999" x14ac:dyDescent="0.35">
      <c r="A7" s="8" t="s">
        <v>8</v>
      </c>
      <c r="B7" s="12" t="s">
        <v>29</v>
      </c>
      <c r="C7" s="13"/>
      <c r="D7" s="13"/>
      <c r="E7" s="13"/>
      <c r="F7" s="13"/>
      <c r="G7" s="14"/>
    </row>
    <row r="8" spans="1:7" ht="20.399999999999999" x14ac:dyDescent="0.35">
      <c r="A8" s="8" t="s">
        <v>9</v>
      </c>
      <c r="B8" s="12" t="s">
        <v>83</v>
      </c>
      <c r="C8" s="13"/>
      <c r="D8" s="13"/>
      <c r="E8" s="13"/>
      <c r="F8" s="13"/>
      <c r="G8" s="14"/>
    </row>
    <row r="9" spans="1:7" ht="15" x14ac:dyDescent="0.3">
      <c r="A9" s="57" t="s">
        <v>10</v>
      </c>
      <c r="B9" s="57" t="s">
        <v>11</v>
      </c>
      <c r="C9" s="57" t="s">
        <v>12</v>
      </c>
      <c r="D9" s="57" t="s">
        <v>13</v>
      </c>
      <c r="E9" s="57" t="s">
        <v>14</v>
      </c>
      <c r="F9" s="57" t="s">
        <v>15</v>
      </c>
      <c r="G9" s="57" t="s">
        <v>16</v>
      </c>
    </row>
    <row r="10" spans="1:7" ht="15.6" x14ac:dyDescent="0.3">
      <c r="A10" s="15">
        <v>20</v>
      </c>
      <c r="B10" s="16" t="s">
        <v>30</v>
      </c>
      <c r="C10" s="16" t="s">
        <v>67</v>
      </c>
      <c r="D10" s="123" t="s">
        <v>82</v>
      </c>
      <c r="E10" s="18">
        <v>2.11</v>
      </c>
      <c r="F10" s="18">
        <f t="shared" ref="F10:F35" si="0">A10*E10</f>
        <v>42.199999999999996</v>
      </c>
      <c r="G10" s="20"/>
    </row>
    <row r="11" spans="1:7" ht="15.6" x14ac:dyDescent="0.3">
      <c r="A11" s="21">
        <v>10</v>
      </c>
      <c r="B11" s="22" t="s">
        <v>30</v>
      </c>
      <c r="C11" s="22" t="s">
        <v>307</v>
      </c>
      <c r="D11" s="58" t="s">
        <v>82</v>
      </c>
      <c r="E11" s="24">
        <v>16.48</v>
      </c>
      <c r="F11" s="24">
        <f t="shared" si="0"/>
        <v>164.8</v>
      </c>
      <c r="G11" s="20"/>
    </row>
    <row r="12" spans="1:7" ht="15.6" x14ac:dyDescent="0.3">
      <c r="A12" s="21">
        <v>50</v>
      </c>
      <c r="B12" s="22" t="s">
        <v>30</v>
      </c>
      <c r="C12" s="22" t="s">
        <v>329</v>
      </c>
      <c r="D12" s="58" t="s">
        <v>82</v>
      </c>
      <c r="E12" s="24">
        <v>1.94</v>
      </c>
      <c r="F12" s="24">
        <f t="shared" si="0"/>
        <v>97</v>
      </c>
      <c r="G12" s="20"/>
    </row>
    <row r="13" spans="1:7" ht="15.6" x14ac:dyDescent="0.3">
      <c r="A13" s="21">
        <v>5</v>
      </c>
      <c r="B13" s="59" t="s">
        <v>30</v>
      </c>
      <c r="C13" s="59" t="s">
        <v>64</v>
      </c>
      <c r="D13" s="58" t="s">
        <v>82</v>
      </c>
      <c r="E13" s="24">
        <v>45.92</v>
      </c>
      <c r="F13" s="24">
        <f t="shared" si="0"/>
        <v>229.60000000000002</v>
      </c>
      <c r="G13" s="26"/>
    </row>
    <row r="14" spans="1:7" ht="15.6" x14ac:dyDescent="0.3">
      <c r="A14" s="21">
        <v>30</v>
      </c>
      <c r="B14" s="59" t="s">
        <v>30</v>
      </c>
      <c r="C14" s="59" t="s">
        <v>330</v>
      </c>
      <c r="D14" s="58"/>
      <c r="E14" s="24">
        <v>4.5</v>
      </c>
      <c r="F14" s="24">
        <f t="shared" si="0"/>
        <v>135</v>
      </c>
      <c r="G14" s="26"/>
    </row>
    <row r="15" spans="1:7" ht="15.6" x14ac:dyDescent="0.3">
      <c r="A15" s="21">
        <v>20</v>
      </c>
      <c r="B15" s="59" t="s">
        <v>30</v>
      </c>
      <c r="C15" s="59" t="s">
        <v>66</v>
      </c>
      <c r="D15" s="58" t="s">
        <v>82</v>
      </c>
      <c r="E15" s="24">
        <v>3.14</v>
      </c>
      <c r="F15" s="24">
        <f t="shared" si="0"/>
        <v>62.800000000000004</v>
      </c>
      <c r="G15" s="26"/>
    </row>
    <row r="16" spans="1:7" ht="15.6" x14ac:dyDescent="0.3">
      <c r="A16" s="21">
        <v>15</v>
      </c>
      <c r="B16" s="59" t="s">
        <v>30</v>
      </c>
      <c r="C16" s="59" t="s">
        <v>332</v>
      </c>
      <c r="D16" s="24" t="s">
        <v>82</v>
      </c>
      <c r="E16" s="24">
        <v>2.14</v>
      </c>
      <c r="F16" s="24">
        <f t="shared" si="0"/>
        <v>32.1</v>
      </c>
      <c r="G16" s="26"/>
    </row>
    <row r="17" spans="1:12" ht="15.6" x14ac:dyDescent="0.3">
      <c r="A17" s="27">
        <v>10</v>
      </c>
      <c r="B17" s="59" t="s">
        <v>30</v>
      </c>
      <c r="C17" s="59" t="s">
        <v>333</v>
      </c>
      <c r="D17" s="58" t="s">
        <v>82</v>
      </c>
      <c r="E17" s="24">
        <v>5.86</v>
      </c>
      <c r="F17" s="24">
        <f t="shared" si="0"/>
        <v>58.6</v>
      </c>
      <c r="G17" s="26"/>
    </row>
    <row r="18" spans="1:12" ht="15.6" x14ac:dyDescent="0.3">
      <c r="A18" s="27">
        <v>10</v>
      </c>
      <c r="B18" s="59" t="s">
        <v>30</v>
      </c>
      <c r="C18" s="59" t="s">
        <v>249</v>
      </c>
      <c r="D18" s="58" t="s">
        <v>82</v>
      </c>
      <c r="E18" s="24">
        <v>6.04</v>
      </c>
      <c r="F18" s="24">
        <f t="shared" si="0"/>
        <v>60.4</v>
      </c>
      <c r="G18" s="26"/>
      <c r="K18">
        <v>460</v>
      </c>
    </row>
    <row r="19" spans="1:12" ht="31.2" x14ac:dyDescent="0.3">
      <c r="A19" s="27">
        <v>15</v>
      </c>
      <c r="B19" s="22" t="s">
        <v>30</v>
      </c>
      <c r="C19" s="22" t="s">
        <v>334</v>
      </c>
      <c r="D19" s="58" t="s">
        <v>163</v>
      </c>
      <c r="E19" s="24">
        <v>5.66</v>
      </c>
      <c r="F19" s="24">
        <f t="shared" si="0"/>
        <v>84.9</v>
      </c>
      <c r="G19" s="26"/>
      <c r="K19">
        <f>+K18*0.16</f>
        <v>73.600000000000009</v>
      </c>
    </row>
    <row r="20" spans="1:12" ht="15.6" x14ac:dyDescent="0.3">
      <c r="A20" s="27">
        <v>15</v>
      </c>
      <c r="B20" s="22" t="s">
        <v>30</v>
      </c>
      <c r="C20" s="22" t="s">
        <v>203</v>
      </c>
      <c r="D20" s="58" t="s">
        <v>163</v>
      </c>
      <c r="E20" s="24">
        <v>5.66</v>
      </c>
      <c r="F20" s="24">
        <f t="shared" si="0"/>
        <v>84.9</v>
      </c>
      <c r="G20" s="26"/>
      <c r="K20">
        <f>SUM(K18:K19)</f>
        <v>533.6</v>
      </c>
      <c r="L20">
        <f>+K20*12</f>
        <v>6403.2000000000007</v>
      </c>
    </row>
    <row r="21" spans="1:12" ht="15.6" x14ac:dyDescent="0.3">
      <c r="A21" s="27">
        <v>20</v>
      </c>
      <c r="B21" s="22" t="s">
        <v>30</v>
      </c>
      <c r="C21" s="22" t="s">
        <v>50</v>
      </c>
      <c r="D21" s="58" t="s">
        <v>40</v>
      </c>
      <c r="E21" s="24">
        <v>6.17</v>
      </c>
      <c r="F21" s="24">
        <f t="shared" si="0"/>
        <v>123.4</v>
      </c>
      <c r="G21" s="26"/>
    </row>
    <row r="22" spans="1:12" ht="15.6" x14ac:dyDescent="0.3">
      <c r="A22" s="27">
        <v>20</v>
      </c>
      <c r="B22" s="22" t="s">
        <v>30</v>
      </c>
      <c r="C22" s="22" t="s">
        <v>331</v>
      </c>
      <c r="D22" s="58" t="s">
        <v>40</v>
      </c>
      <c r="E22" s="24">
        <v>1.74</v>
      </c>
      <c r="F22" s="24">
        <f t="shared" si="0"/>
        <v>34.799999999999997</v>
      </c>
      <c r="G22" s="26"/>
    </row>
    <row r="23" spans="1:12" ht="15.6" x14ac:dyDescent="0.3">
      <c r="A23" s="27">
        <v>15</v>
      </c>
      <c r="B23" s="22" t="s">
        <v>30</v>
      </c>
      <c r="C23" s="22" t="s">
        <v>247</v>
      </c>
      <c r="D23" s="58" t="s">
        <v>40</v>
      </c>
      <c r="E23" s="24">
        <v>2.2400000000000002</v>
      </c>
      <c r="F23" s="24">
        <f t="shared" si="0"/>
        <v>33.6</v>
      </c>
      <c r="G23" s="26"/>
    </row>
    <row r="24" spans="1:12" ht="15.6" x14ac:dyDescent="0.3">
      <c r="A24" s="27">
        <v>8</v>
      </c>
      <c r="B24" s="22" t="s">
        <v>30</v>
      </c>
      <c r="C24" s="22" t="s">
        <v>41</v>
      </c>
      <c r="D24" s="58" t="s">
        <v>40</v>
      </c>
      <c r="E24" s="24">
        <v>65.83</v>
      </c>
      <c r="F24" s="24">
        <f t="shared" si="0"/>
        <v>526.64</v>
      </c>
      <c r="G24" s="26"/>
    </row>
    <row r="25" spans="1:12" ht="15.6" x14ac:dyDescent="0.3">
      <c r="A25" s="27">
        <v>10</v>
      </c>
      <c r="B25" s="22" t="s">
        <v>30</v>
      </c>
      <c r="C25" s="22" t="s">
        <v>59</v>
      </c>
      <c r="D25" s="58" t="s">
        <v>40</v>
      </c>
      <c r="E25" s="24">
        <v>57.63</v>
      </c>
      <c r="F25" s="24">
        <f t="shared" si="0"/>
        <v>576.30000000000007</v>
      </c>
      <c r="G25" s="26"/>
    </row>
    <row r="26" spans="1:12" ht="15.6" x14ac:dyDescent="0.3">
      <c r="A26" s="27"/>
      <c r="B26" s="22"/>
      <c r="C26" s="22"/>
      <c r="D26" s="58"/>
      <c r="E26" s="24"/>
      <c r="F26" s="24"/>
      <c r="G26" s="26"/>
    </row>
    <row r="27" spans="1:12" ht="15.6" x14ac:dyDescent="0.3">
      <c r="A27" s="27"/>
      <c r="B27" s="22"/>
      <c r="C27" s="22"/>
      <c r="D27" s="23"/>
      <c r="E27" s="24"/>
      <c r="F27" s="24"/>
      <c r="G27" s="26"/>
    </row>
    <row r="28" spans="1:12" ht="15.6" x14ac:dyDescent="0.3">
      <c r="A28" s="27"/>
      <c r="B28" s="22"/>
      <c r="C28" s="22"/>
      <c r="D28" s="23"/>
      <c r="E28" s="24"/>
      <c r="F28" s="24"/>
      <c r="G28" s="26"/>
    </row>
    <row r="29" spans="1:12" ht="15.6" x14ac:dyDescent="0.3">
      <c r="A29" s="27"/>
      <c r="B29" s="22"/>
      <c r="C29" s="22"/>
      <c r="D29" s="23"/>
      <c r="E29" s="24"/>
      <c r="F29" s="24"/>
      <c r="G29" s="26"/>
    </row>
    <row r="30" spans="1:12" ht="15.6" x14ac:dyDescent="0.3">
      <c r="A30" s="27"/>
      <c r="B30" s="22"/>
      <c r="C30" s="22"/>
      <c r="D30" s="23"/>
      <c r="E30" s="24"/>
      <c r="F30" s="24"/>
      <c r="G30" s="26"/>
    </row>
    <row r="31" spans="1:12" ht="15.6" x14ac:dyDescent="0.3">
      <c r="A31" s="27"/>
      <c r="B31" s="22"/>
      <c r="C31" s="22"/>
      <c r="D31" s="23"/>
      <c r="E31" s="24"/>
      <c r="F31" s="24"/>
      <c r="G31" s="26"/>
    </row>
    <row r="32" spans="1:12" ht="15.6" x14ac:dyDescent="0.3">
      <c r="A32" s="27"/>
      <c r="B32" s="22"/>
      <c r="C32" s="22"/>
      <c r="D32" s="23"/>
      <c r="E32" s="24"/>
      <c r="F32" s="24">
        <f t="shared" si="0"/>
        <v>0</v>
      </c>
      <c r="G32" s="26"/>
    </row>
    <row r="33" spans="1:7" ht="15.6" x14ac:dyDescent="0.3">
      <c r="A33" s="27"/>
      <c r="B33" s="22"/>
      <c r="C33" s="22"/>
      <c r="D33" s="23"/>
      <c r="E33" s="24"/>
      <c r="F33" s="24">
        <f t="shared" si="0"/>
        <v>0</v>
      </c>
      <c r="G33" s="26"/>
    </row>
    <row r="34" spans="1:7" ht="15.6" x14ac:dyDescent="0.3">
      <c r="A34" s="27"/>
      <c r="B34" s="22"/>
      <c r="C34" s="22"/>
      <c r="D34" s="23"/>
      <c r="E34" s="24"/>
      <c r="F34" s="24">
        <f t="shared" si="0"/>
        <v>0</v>
      </c>
      <c r="G34" s="26"/>
    </row>
    <row r="35" spans="1:7" ht="15.6" x14ac:dyDescent="0.3">
      <c r="A35" s="28"/>
      <c r="B35" s="29"/>
      <c r="C35" s="29"/>
      <c r="D35" s="30"/>
      <c r="E35" s="31"/>
      <c r="F35" s="32">
        <f t="shared" si="0"/>
        <v>0</v>
      </c>
      <c r="G35" s="33"/>
    </row>
    <row r="36" spans="1:7" ht="17.399999999999999" x14ac:dyDescent="0.3">
      <c r="A36" s="34"/>
      <c r="B36" s="35"/>
      <c r="C36" s="36" t="s">
        <v>17</v>
      </c>
      <c r="D36" s="36"/>
      <c r="E36" s="37"/>
      <c r="F36" s="38">
        <f>SUM(F10:F34)</f>
        <v>2347.04</v>
      </c>
      <c r="G36" s="39"/>
    </row>
    <row r="37" spans="1:7" ht="17.399999999999999" x14ac:dyDescent="0.3">
      <c r="A37" s="40"/>
      <c r="B37" s="41"/>
      <c r="C37" s="42" t="s">
        <v>18</v>
      </c>
      <c r="D37" s="42"/>
      <c r="E37" s="43"/>
      <c r="F37" s="44">
        <f>F36*0.16</f>
        <v>375.52640000000002</v>
      </c>
      <c r="G37" s="45"/>
    </row>
    <row r="38" spans="1:7" ht="17.399999999999999" x14ac:dyDescent="0.3">
      <c r="A38" s="40"/>
      <c r="B38" s="41"/>
      <c r="C38" s="46" t="s">
        <v>19</v>
      </c>
      <c r="D38" s="46"/>
      <c r="E38" s="47"/>
      <c r="F38" s="48">
        <f>F36+F37</f>
        <v>2722.5664000000002</v>
      </c>
      <c r="G38" s="49"/>
    </row>
    <row r="39" spans="1:7" ht="15.6" x14ac:dyDescent="0.3">
      <c r="A39" s="50" t="s">
        <v>20</v>
      </c>
      <c r="B39" s="51"/>
      <c r="C39" s="51" t="s">
        <v>21</v>
      </c>
      <c r="D39" s="51"/>
      <c r="E39" s="51" t="s">
        <v>22</v>
      </c>
      <c r="F39" s="51"/>
      <c r="G39" s="52"/>
    </row>
    <row r="40" spans="1:7" ht="15.6" x14ac:dyDescent="0.3">
      <c r="A40" s="63" t="s">
        <v>25</v>
      </c>
      <c r="B40" s="53"/>
      <c r="C40" s="53" t="s">
        <v>23</v>
      </c>
      <c r="D40" s="53"/>
      <c r="E40" s="53" t="s">
        <v>24</v>
      </c>
      <c r="F40" s="53"/>
      <c r="G40" s="54"/>
    </row>
    <row r="41" spans="1:7" x14ac:dyDescent="0.3">
      <c r="A41" s="55"/>
      <c r="B41" s="55"/>
      <c r="C41" s="55"/>
      <c r="D41" s="55"/>
      <c r="E41" s="55"/>
      <c r="F41" s="55"/>
      <c r="G41" s="55"/>
    </row>
    <row r="42" spans="1:7" ht="24.6" x14ac:dyDescent="0.4">
      <c r="A42" s="1"/>
      <c r="B42" s="355" t="s">
        <v>0</v>
      </c>
      <c r="C42" s="357"/>
      <c r="D42" s="364" t="s">
        <v>1</v>
      </c>
      <c r="E42" s="365"/>
      <c r="F42" s="365"/>
      <c r="G42" s="366"/>
    </row>
    <row r="43" spans="1:7" ht="21" x14ac:dyDescent="0.4">
      <c r="A43" s="2"/>
      <c r="B43" s="358"/>
      <c r="C43" s="360"/>
      <c r="D43" s="3" t="s">
        <v>2</v>
      </c>
      <c r="E43" s="368" t="s">
        <v>317</v>
      </c>
      <c r="F43" s="368"/>
      <c r="G43" s="4"/>
    </row>
    <row r="44" spans="1:7" ht="21" x14ac:dyDescent="0.4">
      <c r="A44" s="2"/>
      <c r="B44" s="358"/>
      <c r="C44" s="360"/>
      <c r="D44" s="3" t="s">
        <v>4</v>
      </c>
      <c r="E44" s="368">
        <v>49</v>
      </c>
      <c r="F44" s="368"/>
      <c r="G44" s="4"/>
    </row>
    <row r="45" spans="1:7" ht="30" x14ac:dyDescent="0.4">
      <c r="A45" s="5"/>
      <c r="B45" s="361"/>
      <c r="C45" s="363"/>
      <c r="D45" s="6" t="s">
        <v>5</v>
      </c>
      <c r="E45" s="370"/>
      <c r="F45" s="370"/>
      <c r="G45" s="7"/>
    </row>
    <row r="46" spans="1:7" ht="20.399999999999999" x14ac:dyDescent="0.35">
      <c r="A46" s="8" t="s">
        <v>6</v>
      </c>
      <c r="B46" s="9" t="s">
        <v>36</v>
      </c>
      <c r="C46" s="10"/>
      <c r="D46" s="10"/>
      <c r="E46" s="10"/>
      <c r="F46" s="10"/>
      <c r="G46" s="11"/>
    </row>
    <row r="47" spans="1:7" ht="20.399999999999999" x14ac:dyDescent="0.35">
      <c r="A47" s="8" t="s">
        <v>7</v>
      </c>
      <c r="B47" s="12" t="s">
        <v>98</v>
      </c>
      <c r="C47" s="13"/>
      <c r="D47" s="13"/>
      <c r="E47" s="13"/>
      <c r="F47" s="13"/>
      <c r="G47" s="14"/>
    </row>
    <row r="48" spans="1:7" ht="20.399999999999999" x14ac:dyDescent="0.35">
      <c r="A48" s="8" t="s">
        <v>8</v>
      </c>
      <c r="B48" s="12" t="s">
        <v>29</v>
      </c>
      <c r="C48" s="13"/>
      <c r="D48" s="13"/>
      <c r="E48" s="13"/>
      <c r="F48" s="13"/>
      <c r="G48" s="14"/>
    </row>
    <row r="49" spans="1:7" ht="20.399999999999999" x14ac:dyDescent="0.35">
      <c r="A49" s="8" t="s">
        <v>9</v>
      </c>
      <c r="B49" s="12" t="s">
        <v>194</v>
      </c>
      <c r="C49" s="13"/>
      <c r="D49" s="13"/>
      <c r="E49" s="13"/>
      <c r="F49" s="13"/>
      <c r="G49" s="14"/>
    </row>
    <row r="50" spans="1:7" ht="15" x14ac:dyDescent="0.3">
      <c r="A50" s="57" t="s">
        <v>10</v>
      </c>
      <c r="B50" s="57" t="s">
        <v>11</v>
      </c>
      <c r="C50" s="57" t="s">
        <v>12</v>
      </c>
      <c r="D50" s="57" t="s">
        <v>13</v>
      </c>
      <c r="E50" s="57" t="s">
        <v>14</v>
      </c>
      <c r="F50" s="57" t="s">
        <v>15</v>
      </c>
      <c r="G50" s="57" t="s">
        <v>16</v>
      </c>
    </row>
    <row r="51" spans="1:7" ht="15.6" x14ac:dyDescent="0.3">
      <c r="A51" s="15">
        <v>3</v>
      </c>
      <c r="B51" s="16" t="s">
        <v>30</v>
      </c>
      <c r="C51" s="16" t="s">
        <v>312</v>
      </c>
      <c r="D51" s="123"/>
      <c r="E51" s="18"/>
      <c r="F51" s="18">
        <f t="shared" ref="F51:F65" si="1">A51*E51</f>
        <v>0</v>
      </c>
      <c r="G51" s="20"/>
    </row>
    <row r="52" spans="1:7" ht="15.6" x14ac:dyDescent="0.3">
      <c r="A52" s="21">
        <v>20</v>
      </c>
      <c r="B52" s="22" t="s">
        <v>313</v>
      </c>
      <c r="C52" s="22" t="s">
        <v>314</v>
      </c>
      <c r="D52" s="58"/>
      <c r="E52" s="24"/>
      <c r="F52" s="24">
        <f t="shared" si="1"/>
        <v>0</v>
      </c>
      <c r="G52" s="20"/>
    </row>
    <row r="53" spans="1:7" ht="15.6" x14ac:dyDescent="0.3">
      <c r="A53" s="21">
        <v>5</v>
      </c>
      <c r="B53" s="22" t="s">
        <v>30</v>
      </c>
      <c r="C53" s="22" t="s">
        <v>315</v>
      </c>
      <c r="D53" s="58"/>
      <c r="E53" s="24"/>
      <c r="F53" s="24">
        <f t="shared" si="1"/>
        <v>0</v>
      </c>
      <c r="G53" s="20"/>
    </row>
    <row r="54" spans="1:7" ht="15.6" x14ac:dyDescent="0.3">
      <c r="A54" s="21">
        <v>6</v>
      </c>
      <c r="B54" s="59" t="s">
        <v>30</v>
      </c>
      <c r="C54" s="59" t="s">
        <v>316</v>
      </c>
      <c r="D54" s="58"/>
      <c r="E54" s="24"/>
      <c r="F54" s="24">
        <f t="shared" si="1"/>
        <v>0</v>
      </c>
      <c r="G54" s="26"/>
    </row>
    <row r="55" spans="1:7" ht="15.6" x14ac:dyDescent="0.3">
      <c r="A55" s="21"/>
      <c r="B55" s="59"/>
      <c r="C55" s="59"/>
      <c r="D55" s="58"/>
      <c r="E55" s="24"/>
      <c r="F55" s="24">
        <f t="shared" si="1"/>
        <v>0</v>
      </c>
      <c r="G55" s="26"/>
    </row>
    <row r="56" spans="1:7" ht="15.6" x14ac:dyDescent="0.3">
      <c r="A56" s="21"/>
      <c r="B56" s="59"/>
      <c r="C56" s="59"/>
      <c r="D56" s="58"/>
      <c r="E56" s="24"/>
      <c r="F56" s="24">
        <f t="shared" si="1"/>
        <v>0</v>
      </c>
      <c r="G56" s="26"/>
    </row>
    <row r="57" spans="1:7" ht="15.6" x14ac:dyDescent="0.3">
      <c r="A57" s="21"/>
      <c r="B57" s="59"/>
      <c r="C57" s="59"/>
      <c r="D57" s="66"/>
      <c r="E57" s="24"/>
      <c r="F57" s="24">
        <f t="shared" si="1"/>
        <v>0</v>
      </c>
      <c r="G57" s="26"/>
    </row>
    <row r="58" spans="1:7" ht="15.6" x14ac:dyDescent="0.3">
      <c r="A58" s="27"/>
      <c r="B58" s="59"/>
      <c r="C58" s="59"/>
      <c r="D58" s="65"/>
      <c r="E58" s="24"/>
      <c r="F58" s="24">
        <f t="shared" si="1"/>
        <v>0</v>
      </c>
      <c r="G58" s="26"/>
    </row>
    <row r="59" spans="1:7" ht="15.6" x14ac:dyDescent="0.3">
      <c r="A59" s="27"/>
      <c r="B59" s="59"/>
      <c r="C59" s="59"/>
      <c r="D59" s="65"/>
      <c r="E59" s="24"/>
      <c r="F59" s="24">
        <f t="shared" si="1"/>
        <v>0</v>
      </c>
      <c r="G59" s="26"/>
    </row>
    <row r="60" spans="1:7" ht="15.6" x14ac:dyDescent="0.3">
      <c r="A60" s="27"/>
      <c r="B60" s="22"/>
      <c r="C60" s="22"/>
      <c r="D60" s="23"/>
      <c r="E60" s="24"/>
      <c r="F60" s="24">
        <f t="shared" si="1"/>
        <v>0</v>
      </c>
      <c r="G60" s="26"/>
    </row>
    <row r="61" spans="1:7" ht="15.6" x14ac:dyDescent="0.3">
      <c r="A61" s="27"/>
      <c r="B61" s="22"/>
      <c r="C61" s="22"/>
      <c r="D61" s="23"/>
      <c r="E61" s="24"/>
      <c r="F61" s="24">
        <f t="shared" si="1"/>
        <v>0</v>
      </c>
      <c r="G61" s="26"/>
    </row>
    <row r="62" spans="1:7" ht="15.6" x14ac:dyDescent="0.3">
      <c r="A62" s="27"/>
      <c r="B62" s="22"/>
      <c r="C62" s="22"/>
      <c r="D62" s="23"/>
      <c r="E62" s="24"/>
      <c r="F62" s="24">
        <f t="shared" si="1"/>
        <v>0</v>
      </c>
      <c r="G62" s="26"/>
    </row>
    <row r="63" spans="1:7" ht="15.6" x14ac:dyDescent="0.3">
      <c r="A63" s="27"/>
      <c r="B63" s="22"/>
      <c r="C63" s="22"/>
      <c r="D63" s="23"/>
      <c r="E63" s="24"/>
      <c r="F63" s="24">
        <f t="shared" si="1"/>
        <v>0</v>
      </c>
      <c r="G63" s="26"/>
    </row>
    <row r="64" spans="1:7" ht="15.6" x14ac:dyDescent="0.3">
      <c r="A64" s="27"/>
      <c r="B64" s="22"/>
      <c r="C64" s="22"/>
      <c r="D64" s="23"/>
      <c r="E64" s="24"/>
      <c r="F64" s="24">
        <f t="shared" si="1"/>
        <v>0</v>
      </c>
      <c r="G64" s="26"/>
    </row>
    <row r="65" spans="1:7" ht="15.6" x14ac:dyDescent="0.3">
      <c r="A65" s="28"/>
      <c r="B65" s="29"/>
      <c r="C65" s="29"/>
      <c r="D65" s="30"/>
      <c r="E65" s="31"/>
      <c r="F65" s="32">
        <f t="shared" si="1"/>
        <v>0</v>
      </c>
      <c r="G65" s="33"/>
    </row>
    <row r="66" spans="1:7" ht="17.399999999999999" x14ac:dyDescent="0.3">
      <c r="A66" s="34"/>
      <c r="B66" s="35"/>
      <c r="C66" s="36" t="s">
        <v>17</v>
      </c>
      <c r="D66" s="36"/>
      <c r="E66" s="37"/>
      <c r="F66" s="38">
        <f>SUM(F51:F64)</f>
        <v>0</v>
      </c>
      <c r="G66" s="39"/>
    </row>
    <row r="67" spans="1:7" ht="17.399999999999999" x14ac:dyDescent="0.3">
      <c r="A67" s="40"/>
      <c r="B67" s="41"/>
      <c r="C67" s="42" t="s">
        <v>18</v>
      </c>
      <c r="D67" s="42"/>
      <c r="E67" s="43"/>
      <c r="F67" s="44">
        <f>F66*0.16</f>
        <v>0</v>
      </c>
      <c r="G67" s="45"/>
    </row>
    <row r="68" spans="1:7" ht="17.399999999999999" x14ac:dyDescent="0.3">
      <c r="A68" s="40"/>
      <c r="B68" s="41"/>
      <c r="C68" s="46" t="s">
        <v>19</v>
      </c>
      <c r="D68" s="46"/>
      <c r="E68" s="47"/>
      <c r="F68" s="48">
        <f>F66+F67</f>
        <v>0</v>
      </c>
      <c r="G68" s="49"/>
    </row>
    <row r="69" spans="1:7" ht="15.6" x14ac:dyDescent="0.3">
      <c r="A69" s="50" t="s">
        <v>20</v>
      </c>
      <c r="B69" s="51"/>
      <c r="C69" s="51" t="s">
        <v>21</v>
      </c>
      <c r="D69" s="51"/>
      <c r="E69" s="51" t="s">
        <v>22</v>
      </c>
      <c r="F69" s="51"/>
      <c r="G69" s="52"/>
    </row>
    <row r="70" spans="1:7" ht="15.6" x14ac:dyDescent="0.3">
      <c r="A70" s="63" t="s">
        <v>25</v>
      </c>
      <c r="B70" s="53"/>
      <c r="C70" s="53" t="s">
        <v>23</v>
      </c>
      <c r="D70" s="53"/>
      <c r="E70" s="53" t="s">
        <v>24</v>
      </c>
      <c r="F70" s="53"/>
      <c r="G70" s="54"/>
    </row>
    <row r="71" spans="1:7" x14ac:dyDescent="0.3">
      <c r="A71" s="55"/>
      <c r="B71" s="55"/>
      <c r="C71" s="55"/>
      <c r="D71" s="55"/>
      <c r="E71" s="55"/>
      <c r="F71" s="55"/>
      <c r="G71" s="55"/>
    </row>
    <row r="72" spans="1:7" ht="24.6" x14ac:dyDescent="0.4">
      <c r="A72" s="1"/>
      <c r="B72" s="355" t="s">
        <v>0</v>
      </c>
      <c r="C72" s="357"/>
      <c r="D72" s="364" t="s">
        <v>1</v>
      </c>
      <c r="E72" s="365"/>
      <c r="F72" s="365"/>
      <c r="G72" s="366"/>
    </row>
    <row r="73" spans="1:7" ht="21" x14ac:dyDescent="0.4">
      <c r="A73" s="2"/>
      <c r="B73" s="358"/>
      <c r="C73" s="360"/>
      <c r="D73" s="3" t="s">
        <v>2</v>
      </c>
      <c r="E73" s="368" t="s">
        <v>317</v>
      </c>
      <c r="F73" s="368"/>
      <c r="G73" s="4"/>
    </row>
    <row r="74" spans="1:7" ht="21" x14ac:dyDescent="0.4">
      <c r="A74" s="2"/>
      <c r="B74" s="358"/>
      <c r="C74" s="360"/>
      <c r="D74" s="3" t="s">
        <v>4</v>
      </c>
      <c r="E74" s="368">
        <v>49</v>
      </c>
      <c r="F74" s="368"/>
      <c r="G74" s="4"/>
    </row>
    <row r="75" spans="1:7" ht="30" x14ac:dyDescent="0.4">
      <c r="A75" s="5"/>
      <c r="B75" s="361"/>
      <c r="C75" s="363"/>
      <c r="D75" s="6" t="s">
        <v>5</v>
      </c>
      <c r="E75" s="370" t="s">
        <v>323</v>
      </c>
      <c r="F75" s="370"/>
      <c r="G75" s="7"/>
    </row>
    <row r="76" spans="1:7" ht="20.399999999999999" x14ac:dyDescent="0.35">
      <c r="A76" s="8" t="s">
        <v>6</v>
      </c>
      <c r="B76" s="9" t="s">
        <v>27</v>
      </c>
      <c r="C76" s="10"/>
      <c r="D76" s="10"/>
      <c r="E76" s="10"/>
      <c r="F76" s="10"/>
      <c r="G76" s="11"/>
    </row>
    <row r="77" spans="1:7" ht="20.399999999999999" x14ac:dyDescent="0.35">
      <c r="A77" s="8" t="s">
        <v>7</v>
      </c>
      <c r="B77" s="12" t="s">
        <v>319</v>
      </c>
      <c r="C77" s="13"/>
      <c r="D77" s="13"/>
      <c r="E77" s="13"/>
      <c r="F77" s="13"/>
      <c r="G77" s="14"/>
    </row>
    <row r="78" spans="1:7" ht="20.399999999999999" x14ac:dyDescent="0.35">
      <c r="A78" s="8" t="s">
        <v>8</v>
      </c>
      <c r="B78" s="12" t="s">
        <v>29</v>
      </c>
      <c r="C78" s="13"/>
      <c r="D78" s="13"/>
      <c r="E78" s="13"/>
      <c r="F78" s="13"/>
      <c r="G78" s="14"/>
    </row>
    <row r="79" spans="1:7" ht="20.399999999999999" x14ac:dyDescent="0.35">
      <c r="A79" s="8" t="s">
        <v>9</v>
      </c>
      <c r="B79" s="12" t="s">
        <v>320</v>
      </c>
      <c r="C79" s="13"/>
      <c r="D79" s="13"/>
      <c r="E79" s="13"/>
      <c r="F79" s="13"/>
      <c r="G79" s="14"/>
    </row>
    <row r="80" spans="1:7" ht="15" x14ac:dyDescent="0.3">
      <c r="A80" s="57" t="s">
        <v>10</v>
      </c>
      <c r="B80" s="57" t="s">
        <v>11</v>
      </c>
      <c r="C80" s="57" t="s">
        <v>12</v>
      </c>
      <c r="D80" s="57" t="s">
        <v>13</v>
      </c>
      <c r="E80" s="57" t="s">
        <v>14</v>
      </c>
      <c r="F80" s="57" t="s">
        <v>15</v>
      </c>
      <c r="G80" s="57" t="s">
        <v>16</v>
      </c>
    </row>
    <row r="81" spans="1:7" ht="31.2" x14ac:dyDescent="0.3">
      <c r="A81" s="147">
        <v>14</v>
      </c>
      <c r="B81" s="60"/>
      <c r="C81" s="16" t="s">
        <v>318</v>
      </c>
      <c r="D81" s="123"/>
      <c r="E81" s="18">
        <v>454.21</v>
      </c>
      <c r="F81" s="18">
        <f t="shared" ref="F81:F95" si="2">A81*E81</f>
        <v>6358.94</v>
      </c>
      <c r="G81" s="20"/>
    </row>
    <row r="82" spans="1:7" ht="15.6" x14ac:dyDescent="0.3">
      <c r="A82" s="21"/>
      <c r="B82" s="22"/>
      <c r="C82" s="22"/>
      <c r="D82" s="58"/>
      <c r="E82" s="24"/>
      <c r="F82" s="24">
        <f t="shared" si="2"/>
        <v>0</v>
      </c>
      <c r="G82" s="20"/>
    </row>
    <row r="83" spans="1:7" ht="15.6" x14ac:dyDescent="0.3">
      <c r="A83" s="21"/>
      <c r="B83" s="22"/>
      <c r="C83" s="22"/>
      <c r="D83" s="58"/>
      <c r="E83" s="24"/>
      <c r="F83" s="24">
        <f t="shared" si="2"/>
        <v>0</v>
      </c>
      <c r="G83" s="20"/>
    </row>
    <row r="84" spans="1:7" ht="15.6" x14ac:dyDescent="0.3">
      <c r="A84" s="21"/>
      <c r="B84" s="59"/>
      <c r="C84" s="59"/>
      <c r="D84" s="58"/>
      <c r="E84" s="24"/>
      <c r="F84" s="24">
        <f t="shared" si="2"/>
        <v>0</v>
      </c>
      <c r="G84" s="26"/>
    </row>
    <row r="85" spans="1:7" ht="15.6" x14ac:dyDescent="0.3">
      <c r="A85" s="21"/>
      <c r="B85" s="59"/>
      <c r="C85" s="59"/>
      <c r="D85" s="58"/>
      <c r="E85" s="24"/>
      <c r="F85" s="24">
        <f t="shared" si="2"/>
        <v>0</v>
      </c>
      <c r="G85" s="26"/>
    </row>
    <row r="86" spans="1:7" ht="15.6" x14ac:dyDescent="0.3">
      <c r="A86" s="21"/>
      <c r="B86" s="59"/>
      <c r="C86" s="59"/>
      <c r="D86" s="58"/>
      <c r="E86" s="24"/>
      <c r="F86" s="24">
        <f t="shared" si="2"/>
        <v>0</v>
      </c>
      <c r="G86" s="26"/>
    </row>
    <row r="87" spans="1:7" ht="15.6" x14ac:dyDescent="0.3">
      <c r="A87" s="21"/>
      <c r="B87" s="59"/>
      <c r="C87" s="59"/>
      <c r="D87" s="66"/>
      <c r="E87" s="24"/>
      <c r="F87" s="24">
        <f t="shared" si="2"/>
        <v>0</v>
      </c>
      <c r="G87" s="26"/>
    </row>
    <row r="88" spans="1:7" ht="15.6" x14ac:dyDescent="0.3">
      <c r="A88" s="27"/>
      <c r="B88" s="59"/>
      <c r="C88" s="59"/>
      <c r="D88" s="65"/>
      <c r="E88" s="24"/>
      <c r="F88" s="24">
        <f t="shared" si="2"/>
        <v>0</v>
      </c>
      <c r="G88" s="26"/>
    </row>
    <row r="89" spans="1:7" ht="15.6" x14ac:dyDescent="0.3">
      <c r="A89" s="27"/>
      <c r="B89" s="59"/>
      <c r="C89" s="59"/>
      <c r="D89" s="65"/>
      <c r="E89" s="24"/>
      <c r="F89" s="24">
        <f t="shared" si="2"/>
        <v>0</v>
      </c>
      <c r="G89" s="26"/>
    </row>
    <row r="90" spans="1:7" ht="15.6" x14ac:dyDescent="0.3">
      <c r="A90" s="27"/>
      <c r="B90" s="22"/>
      <c r="C90" s="22"/>
      <c r="D90" s="23"/>
      <c r="E90" s="24"/>
      <c r="F90" s="24">
        <f t="shared" si="2"/>
        <v>0</v>
      </c>
      <c r="G90" s="26"/>
    </row>
    <row r="91" spans="1:7" ht="15.6" x14ac:dyDescent="0.3">
      <c r="A91" s="27"/>
      <c r="B91" s="22"/>
      <c r="C91" s="22"/>
      <c r="D91" s="23"/>
      <c r="E91" s="24"/>
      <c r="F91" s="24">
        <f t="shared" si="2"/>
        <v>0</v>
      </c>
      <c r="G91" s="26"/>
    </row>
    <row r="92" spans="1:7" ht="15.6" x14ac:dyDescent="0.3">
      <c r="A92" s="27"/>
      <c r="B92" s="22"/>
      <c r="C92" s="22"/>
      <c r="D92" s="23"/>
      <c r="E92" s="24"/>
      <c r="F92" s="24">
        <f t="shared" si="2"/>
        <v>0</v>
      </c>
      <c r="G92" s="26"/>
    </row>
    <row r="93" spans="1:7" ht="15.6" x14ac:dyDescent="0.3">
      <c r="A93" s="27"/>
      <c r="B93" s="22"/>
      <c r="C93" s="22"/>
      <c r="D93" s="23"/>
      <c r="E93" s="24"/>
      <c r="F93" s="24">
        <f t="shared" si="2"/>
        <v>0</v>
      </c>
      <c r="G93" s="26"/>
    </row>
    <row r="94" spans="1:7" ht="15.6" x14ac:dyDescent="0.3">
      <c r="A94" s="27"/>
      <c r="B94" s="22"/>
      <c r="C94" s="22"/>
      <c r="D94" s="23"/>
      <c r="E94" s="24"/>
      <c r="F94" s="24">
        <f t="shared" si="2"/>
        <v>0</v>
      </c>
      <c r="G94" s="26"/>
    </row>
    <row r="95" spans="1:7" ht="15.6" x14ac:dyDescent="0.3">
      <c r="A95" s="28"/>
      <c r="B95" s="29"/>
      <c r="C95" s="29"/>
      <c r="D95" s="30"/>
      <c r="E95" s="31"/>
      <c r="F95" s="32">
        <f t="shared" si="2"/>
        <v>0</v>
      </c>
      <c r="G95" s="33"/>
    </row>
    <row r="96" spans="1:7" ht="17.399999999999999" x14ac:dyDescent="0.3">
      <c r="A96" s="34"/>
      <c r="B96" s="35"/>
      <c r="C96" s="36" t="s">
        <v>17</v>
      </c>
      <c r="D96" s="36"/>
      <c r="E96" s="37"/>
      <c r="F96" s="38">
        <f>SUM(F81:F94)</f>
        <v>6358.94</v>
      </c>
      <c r="G96" s="39"/>
    </row>
    <row r="97" spans="1:7" ht="17.399999999999999" x14ac:dyDescent="0.3">
      <c r="A97" s="40"/>
      <c r="B97" s="41"/>
      <c r="C97" s="42" t="s">
        <v>18</v>
      </c>
      <c r="D97" s="42"/>
      <c r="E97" s="43"/>
      <c r="F97" s="44">
        <f>F96*0.16</f>
        <v>1017.4304</v>
      </c>
      <c r="G97" s="45"/>
    </row>
    <row r="98" spans="1:7" ht="17.399999999999999" x14ac:dyDescent="0.3">
      <c r="A98" s="40"/>
      <c r="B98" s="41"/>
      <c r="C98" s="46" t="s">
        <v>19</v>
      </c>
      <c r="D98" s="46"/>
      <c r="E98" s="47"/>
      <c r="F98" s="48">
        <f>F96+F97</f>
        <v>7376.3703999999998</v>
      </c>
      <c r="G98" s="49"/>
    </row>
    <row r="99" spans="1:7" ht="15.6" x14ac:dyDescent="0.3">
      <c r="A99" s="50" t="s">
        <v>20</v>
      </c>
      <c r="B99" s="51"/>
      <c r="C99" s="51" t="s">
        <v>21</v>
      </c>
      <c r="D99" s="51"/>
      <c r="E99" s="51" t="s">
        <v>22</v>
      </c>
      <c r="F99" s="51"/>
      <c r="G99" s="52"/>
    </row>
    <row r="100" spans="1:7" ht="15.6" x14ac:dyDescent="0.3">
      <c r="A100" s="63" t="s">
        <v>25</v>
      </c>
      <c r="B100" s="53"/>
      <c r="C100" s="53" t="s">
        <v>23</v>
      </c>
      <c r="D100" s="53"/>
      <c r="E100" s="53" t="s">
        <v>24</v>
      </c>
      <c r="F100" s="53"/>
      <c r="G100" s="54"/>
    </row>
    <row r="101" spans="1:7" x14ac:dyDescent="0.3">
      <c r="A101" s="55"/>
      <c r="B101" s="55"/>
      <c r="C101" s="55"/>
      <c r="D101" s="55"/>
      <c r="E101" s="55"/>
      <c r="F101" s="55"/>
      <c r="G101" s="55"/>
    </row>
    <row r="102" spans="1:7" ht="24.6" x14ac:dyDescent="0.4">
      <c r="A102" s="1"/>
      <c r="B102" s="355" t="s">
        <v>0</v>
      </c>
      <c r="C102" s="357"/>
      <c r="D102" s="364" t="s">
        <v>1</v>
      </c>
      <c r="E102" s="365"/>
      <c r="F102" s="365"/>
      <c r="G102" s="366"/>
    </row>
    <row r="103" spans="1:7" ht="21" x14ac:dyDescent="0.4">
      <c r="A103" s="2"/>
      <c r="B103" s="358"/>
      <c r="C103" s="360"/>
      <c r="D103" s="3" t="s">
        <v>2</v>
      </c>
      <c r="E103" s="368" t="s">
        <v>322</v>
      </c>
      <c r="F103" s="368"/>
      <c r="G103" s="4"/>
    </row>
    <row r="104" spans="1:7" ht="21" x14ac:dyDescent="0.4">
      <c r="A104" s="2"/>
      <c r="B104" s="358"/>
      <c r="C104" s="360"/>
      <c r="D104" s="3" t="s">
        <v>4</v>
      </c>
      <c r="E104" s="368">
        <v>49</v>
      </c>
      <c r="F104" s="368"/>
      <c r="G104" s="4"/>
    </row>
    <row r="105" spans="1:7" ht="30" x14ac:dyDescent="0.4">
      <c r="A105" s="5"/>
      <c r="B105" s="361"/>
      <c r="C105" s="363"/>
      <c r="D105" s="6" t="s">
        <v>5</v>
      </c>
      <c r="E105" s="370" t="s">
        <v>327</v>
      </c>
      <c r="F105" s="370"/>
      <c r="G105" s="7"/>
    </row>
    <row r="106" spans="1:7" ht="20.399999999999999" x14ac:dyDescent="0.35">
      <c r="A106" s="8" t="s">
        <v>6</v>
      </c>
      <c r="B106" s="9" t="s">
        <v>27</v>
      </c>
      <c r="C106" s="10"/>
      <c r="D106" s="10"/>
      <c r="E106" s="10"/>
      <c r="F106" s="10"/>
      <c r="G106" s="11"/>
    </row>
    <row r="107" spans="1:7" ht="20.399999999999999" x14ac:dyDescent="0.35">
      <c r="A107" s="8" t="s">
        <v>7</v>
      </c>
      <c r="B107" s="12" t="s">
        <v>324</v>
      </c>
      <c r="C107" s="13"/>
      <c r="D107" s="13"/>
      <c r="E107" s="13"/>
      <c r="F107" s="13"/>
      <c r="G107" s="14"/>
    </row>
    <row r="108" spans="1:7" ht="20.399999999999999" x14ac:dyDescent="0.35">
      <c r="A108" s="8" t="s">
        <v>8</v>
      </c>
      <c r="B108" s="12" t="s">
        <v>325</v>
      </c>
      <c r="C108" s="13"/>
      <c r="D108" s="13"/>
      <c r="E108" s="13"/>
      <c r="F108" s="13"/>
      <c r="G108" s="14"/>
    </row>
    <row r="109" spans="1:7" ht="20.399999999999999" x14ac:dyDescent="0.35">
      <c r="A109" s="8" t="s">
        <v>9</v>
      </c>
      <c r="B109" s="12" t="s">
        <v>326</v>
      </c>
      <c r="C109" s="13"/>
      <c r="D109" s="13"/>
      <c r="E109" s="13"/>
      <c r="F109" s="13"/>
      <c r="G109" s="14"/>
    </row>
    <row r="110" spans="1:7" ht="15" x14ac:dyDescent="0.3">
      <c r="A110" s="57" t="s">
        <v>10</v>
      </c>
      <c r="B110" s="57" t="s">
        <v>11</v>
      </c>
      <c r="C110" s="57" t="s">
        <v>12</v>
      </c>
      <c r="D110" s="57" t="s">
        <v>13</v>
      </c>
      <c r="E110" s="57" t="s">
        <v>14</v>
      </c>
      <c r="F110" s="57" t="s">
        <v>15</v>
      </c>
      <c r="G110" s="57" t="s">
        <v>16</v>
      </c>
    </row>
    <row r="111" spans="1:7" ht="31.2" x14ac:dyDescent="0.3">
      <c r="A111" s="147">
        <v>1</v>
      </c>
      <c r="B111" s="60" t="s">
        <v>30</v>
      </c>
      <c r="C111" s="16" t="s">
        <v>328</v>
      </c>
      <c r="D111" s="123"/>
      <c r="E111" s="18">
        <v>2982</v>
      </c>
      <c r="F111" s="18">
        <f t="shared" ref="F111:F125" si="3">A111*E111</f>
        <v>2982</v>
      </c>
      <c r="G111" s="20"/>
    </row>
    <row r="112" spans="1:7" ht="15.6" x14ac:dyDescent="0.3">
      <c r="A112" s="21"/>
      <c r="B112" s="22"/>
      <c r="C112" s="22"/>
      <c r="D112" s="58"/>
      <c r="E112" s="24"/>
      <c r="F112" s="24">
        <f t="shared" si="3"/>
        <v>0</v>
      </c>
      <c r="G112" s="20"/>
    </row>
    <row r="113" spans="1:7" ht="15.6" x14ac:dyDescent="0.3">
      <c r="A113" s="21"/>
      <c r="B113" s="22"/>
      <c r="C113" s="22"/>
      <c r="D113" s="58"/>
      <c r="E113" s="24"/>
      <c r="F113" s="24">
        <f t="shared" si="3"/>
        <v>0</v>
      </c>
      <c r="G113" s="20"/>
    </row>
    <row r="114" spans="1:7" ht="15.6" x14ac:dyDescent="0.3">
      <c r="A114" s="21"/>
      <c r="B114" s="59"/>
      <c r="C114" s="59"/>
      <c r="D114" s="58"/>
      <c r="E114" s="24"/>
      <c r="F114" s="24">
        <f t="shared" si="3"/>
        <v>0</v>
      </c>
      <c r="G114" s="26"/>
    </row>
    <row r="115" spans="1:7" ht="15.6" x14ac:dyDescent="0.3">
      <c r="A115" s="21"/>
      <c r="B115" s="59"/>
      <c r="C115" s="59"/>
      <c r="D115" s="58"/>
      <c r="E115" s="24"/>
      <c r="F115" s="24">
        <f t="shared" si="3"/>
        <v>0</v>
      </c>
      <c r="G115" s="26"/>
    </row>
    <row r="116" spans="1:7" ht="15.6" x14ac:dyDescent="0.3">
      <c r="A116" s="21"/>
      <c r="B116" s="59"/>
      <c r="C116" s="59"/>
      <c r="D116" s="58"/>
      <c r="E116" s="24"/>
      <c r="F116" s="24">
        <f t="shared" si="3"/>
        <v>0</v>
      </c>
      <c r="G116" s="26"/>
    </row>
    <row r="117" spans="1:7" ht="15.6" x14ac:dyDescent="0.3">
      <c r="A117" s="21"/>
      <c r="B117" s="59"/>
      <c r="C117" s="59"/>
      <c r="D117" s="66"/>
      <c r="E117" s="24"/>
      <c r="F117" s="24">
        <f t="shared" si="3"/>
        <v>0</v>
      </c>
      <c r="G117" s="26"/>
    </row>
    <row r="118" spans="1:7" ht="15.6" x14ac:dyDescent="0.3">
      <c r="A118" s="27"/>
      <c r="B118" s="59"/>
      <c r="C118" s="59"/>
      <c r="D118" s="65"/>
      <c r="E118" s="24"/>
      <c r="F118" s="24">
        <f t="shared" si="3"/>
        <v>0</v>
      </c>
      <c r="G118" s="26"/>
    </row>
    <row r="119" spans="1:7" ht="15.6" x14ac:dyDescent="0.3">
      <c r="A119" s="27"/>
      <c r="B119" s="59"/>
      <c r="C119" s="59"/>
      <c r="D119" s="65"/>
      <c r="E119" s="24"/>
      <c r="F119" s="24">
        <f t="shared" si="3"/>
        <v>0</v>
      </c>
      <c r="G119" s="26"/>
    </row>
    <row r="120" spans="1:7" ht="15.6" x14ac:dyDescent="0.3">
      <c r="A120" s="27"/>
      <c r="B120" s="22"/>
      <c r="C120" s="22"/>
      <c r="D120" s="23"/>
      <c r="E120" s="24"/>
      <c r="F120" s="24">
        <f t="shared" si="3"/>
        <v>0</v>
      </c>
      <c r="G120" s="26"/>
    </row>
    <row r="121" spans="1:7" ht="15.6" x14ac:dyDescent="0.3">
      <c r="A121" s="27"/>
      <c r="B121" s="22"/>
      <c r="C121" s="22"/>
      <c r="D121" s="23"/>
      <c r="E121" s="24"/>
      <c r="F121" s="24">
        <f t="shared" si="3"/>
        <v>0</v>
      </c>
      <c r="G121" s="26"/>
    </row>
    <row r="122" spans="1:7" ht="15.6" x14ac:dyDescent="0.3">
      <c r="A122" s="27"/>
      <c r="B122" s="22"/>
      <c r="C122" s="22"/>
      <c r="D122" s="23"/>
      <c r="E122" s="24"/>
      <c r="F122" s="24">
        <f t="shared" si="3"/>
        <v>0</v>
      </c>
      <c r="G122" s="26"/>
    </row>
    <row r="123" spans="1:7" ht="15.6" x14ac:dyDescent="0.3">
      <c r="A123" s="27"/>
      <c r="B123" s="22"/>
      <c r="C123" s="22"/>
      <c r="D123" s="23"/>
      <c r="E123" s="24"/>
      <c r="F123" s="24">
        <f t="shared" si="3"/>
        <v>0</v>
      </c>
      <c r="G123" s="26"/>
    </row>
    <row r="124" spans="1:7" ht="15.6" x14ac:dyDescent="0.3">
      <c r="A124" s="27"/>
      <c r="B124" s="22"/>
      <c r="C124" s="22"/>
      <c r="D124" s="23"/>
      <c r="E124" s="24"/>
      <c r="F124" s="24">
        <f t="shared" si="3"/>
        <v>0</v>
      </c>
      <c r="G124" s="26"/>
    </row>
    <row r="125" spans="1:7" ht="15.6" x14ac:dyDescent="0.3">
      <c r="A125" s="28"/>
      <c r="B125" s="29"/>
      <c r="C125" s="29"/>
      <c r="D125" s="30"/>
      <c r="E125" s="31"/>
      <c r="F125" s="32">
        <f t="shared" si="3"/>
        <v>0</v>
      </c>
      <c r="G125" s="33"/>
    </row>
    <row r="126" spans="1:7" ht="17.399999999999999" x14ac:dyDescent="0.3">
      <c r="A126" s="34"/>
      <c r="B126" s="35"/>
      <c r="C126" s="36" t="s">
        <v>17</v>
      </c>
      <c r="D126" s="36"/>
      <c r="E126" s="37"/>
      <c r="F126" s="38">
        <f>SUM(F111:F124)</f>
        <v>2982</v>
      </c>
      <c r="G126" s="39"/>
    </row>
    <row r="127" spans="1:7" ht="17.399999999999999" x14ac:dyDescent="0.3">
      <c r="A127" s="40"/>
      <c r="B127" s="41"/>
      <c r="C127" s="42" t="s">
        <v>18</v>
      </c>
      <c r="D127" s="42"/>
      <c r="E127" s="43"/>
      <c r="F127" s="44">
        <f>F126*0.16</f>
        <v>477.12</v>
      </c>
      <c r="G127" s="45"/>
    </row>
    <row r="128" spans="1:7" ht="17.399999999999999" x14ac:dyDescent="0.3">
      <c r="A128" s="40"/>
      <c r="B128" s="41"/>
      <c r="C128" s="46" t="s">
        <v>19</v>
      </c>
      <c r="D128" s="46"/>
      <c r="E128" s="47"/>
      <c r="F128" s="48">
        <f>F126+F127</f>
        <v>3459.12</v>
      </c>
      <c r="G128" s="49"/>
    </row>
    <row r="129" spans="1:7" ht="15.6" x14ac:dyDescent="0.3">
      <c r="A129" s="50" t="s">
        <v>20</v>
      </c>
      <c r="B129" s="51"/>
      <c r="C129" s="51" t="s">
        <v>21</v>
      </c>
      <c r="D129" s="51"/>
      <c r="E129" s="51" t="s">
        <v>22</v>
      </c>
      <c r="F129" s="51"/>
      <c r="G129" s="52"/>
    </row>
    <row r="130" spans="1:7" ht="15.6" x14ac:dyDescent="0.3">
      <c r="A130" s="63" t="s">
        <v>25</v>
      </c>
      <c r="B130" s="53"/>
      <c r="C130" s="53" t="s">
        <v>23</v>
      </c>
      <c r="D130" s="53"/>
      <c r="E130" s="53" t="s">
        <v>24</v>
      </c>
      <c r="F130" s="53"/>
      <c r="G130" s="54"/>
    </row>
    <row r="131" spans="1:7" x14ac:dyDescent="0.3">
      <c r="A131" s="55"/>
      <c r="B131" s="55"/>
      <c r="C131" s="55"/>
      <c r="D131" s="55"/>
      <c r="E131" s="55"/>
      <c r="F131" s="55"/>
      <c r="G131" s="55"/>
    </row>
    <row r="132" spans="1:7" ht="24.6" customHeight="1" x14ac:dyDescent="0.4">
      <c r="A132" s="1"/>
      <c r="B132" s="355" t="s">
        <v>0</v>
      </c>
      <c r="C132" s="357"/>
      <c r="D132" s="364" t="s">
        <v>1</v>
      </c>
      <c r="E132" s="365"/>
      <c r="F132" s="365"/>
      <c r="G132" s="366"/>
    </row>
    <row r="133" spans="1:7" ht="21" customHeight="1" x14ac:dyDescent="0.4">
      <c r="A133" s="2"/>
      <c r="B133" s="358"/>
      <c r="C133" s="360"/>
      <c r="D133" s="3" t="s">
        <v>2</v>
      </c>
      <c r="E133" s="368" t="s">
        <v>337</v>
      </c>
      <c r="F133" s="368"/>
      <c r="G133" s="4"/>
    </row>
    <row r="134" spans="1:7" ht="21" customHeight="1" x14ac:dyDescent="0.4">
      <c r="A134" s="2"/>
      <c r="B134" s="358"/>
      <c r="C134" s="360"/>
      <c r="D134" s="3" t="s">
        <v>4</v>
      </c>
      <c r="E134" s="368">
        <v>49</v>
      </c>
      <c r="F134" s="368"/>
      <c r="G134" s="4"/>
    </row>
    <row r="135" spans="1:7" ht="30" x14ac:dyDescent="0.4">
      <c r="A135" s="5"/>
      <c r="B135" s="361"/>
      <c r="C135" s="363"/>
      <c r="D135" s="6" t="s">
        <v>5</v>
      </c>
      <c r="E135" s="370" t="s">
        <v>336</v>
      </c>
      <c r="F135" s="370"/>
      <c r="G135" s="7"/>
    </row>
    <row r="136" spans="1:7" ht="20.399999999999999" x14ac:dyDescent="0.35">
      <c r="A136" s="8" t="s">
        <v>6</v>
      </c>
      <c r="B136" s="9" t="s">
        <v>36</v>
      </c>
      <c r="C136" s="10"/>
      <c r="D136" s="10"/>
      <c r="E136" s="10"/>
      <c r="F136" s="10"/>
      <c r="G136" s="11"/>
    </row>
    <row r="137" spans="1:7" ht="20.399999999999999" x14ac:dyDescent="0.35">
      <c r="A137" s="8" t="s">
        <v>7</v>
      </c>
      <c r="B137" s="12"/>
      <c r="C137" s="13"/>
      <c r="D137" s="13"/>
      <c r="E137" s="13"/>
      <c r="F137" s="13"/>
      <c r="G137" s="14"/>
    </row>
    <row r="138" spans="1:7" ht="20.399999999999999" x14ac:dyDescent="0.35">
      <c r="A138" s="8" t="s">
        <v>8</v>
      </c>
      <c r="B138" s="12" t="s">
        <v>29</v>
      </c>
      <c r="C138" s="13"/>
      <c r="D138" s="13"/>
      <c r="E138" s="13"/>
      <c r="F138" s="13"/>
      <c r="G138" s="14"/>
    </row>
    <row r="139" spans="1:7" ht="20.399999999999999" x14ac:dyDescent="0.35">
      <c r="A139" s="8" t="s">
        <v>9</v>
      </c>
      <c r="B139" s="12" t="s">
        <v>83</v>
      </c>
      <c r="C139" s="13"/>
      <c r="D139" s="13"/>
      <c r="E139" s="13"/>
      <c r="F139" s="13"/>
      <c r="G139" s="14"/>
    </row>
    <row r="140" spans="1:7" ht="15" x14ac:dyDescent="0.3">
      <c r="A140" s="57" t="s">
        <v>10</v>
      </c>
      <c r="B140" s="57" t="s">
        <v>11</v>
      </c>
      <c r="C140" s="57" t="s">
        <v>12</v>
      </c>
      <c r="D140" s="57" t="s">
        <v>13</v>
      </c>
      <c r="E140" s="57" t="s">
        <v>14</v>
      </c>
      <c r="F140" s="57" t="s">
        <v>15</v>
      </c>
      <c r="G140" s="57" t="s">
        <v>16</v>
      </c>
    </row>
    <row r="141" spans="1:7" ht="15.6" x14ac:dyDescent="0.3">
      <c r="A141" s="15">
        <v>120</v>
      </c>
      <c r="B141" s="16" t="s">
        <v>222</v>
      </c>
      <c r="C141" s="16" t="s">
        <v>292</v>
      </c>
      <c r="D141" s="123"/>
      <c r="E141" s="18">
        <v>100.22</v>
      </c>
      <c r="F141" s="18">
        <f>A141*E141</f>
        <v>12026.4</v>
      </c>
      <c r="G141" s="20"/>
    </row>
    <row r="142" spans="1:7" ht="15.6" x14ac:dyDescent="0.3">
      <c r="A142" s="21">
        <v>40</v>
      </c>
      <c r="B142" s="22" t="s">
        <v>222</v>
      </c>
      <c r="C142" s="22" t="s">
        <v>128</v>
      </c>
      <c r="D142" s="58"/>
      <c r="E142" s="24">
        <v>84.72</v>
      </c>
      <c r="F142" s="24">
        <f>A142*E142</f>
        <v>3388.8</v>
      </c>
      <c r="G142" s="20"/>
    </row>
    <row r="143" spans="1:7" ht="15.6" x14ac:dyDescent="0.3">
      <c r="A143" s="21"/>
      <c r="B143" s="22"/>
      <c r="C143" s="22"/>
      <c r="D143" s="58"/>
      <c r="E143" s="24"/>
      <c r="F143" s="24">
        <f t="shared" ref="F143:F155" si="4">A143*E143</f>
        <v>0</v>
      </c>
      <c r="G143" s="20"/>
    </row>
    <row r="144" spans="1:7" ht="15.6" x14ac:dyDescent="0.3">
      <c r="A144" s="21"/>
      <c r="B144" s="59"/>
      <c r="C144" s="59"/>
      <c r="D144" s="58"/>
      <c r="E144" s="24"/>
      <c r="F144" s="24">
        <f t="shared" si="4"/>
        <v>0</v>
      </c>
      <c r="G144" s="26"/>
    </row>
    <row r="145" spans="1:7" ht="15.6" x14ac:dyDescent="0.3">
      <c r="A145" s="21"/>
      <c r="B145" s="59"/>
      <c r="C145" s="59"/>
      <c r="D145" s="58"/>
      <c r="E145" s="24"/>
      <c r="F145" s="24">
        <f t="shared" si="4"/>
        <v>0</v>
      </c>
      <c r="G145" s="26"/>
    </row>
    <row r="146" spans="1:7" ht="15.6" x14ac:dyDescent="0.3">
      <c r="A146" s="21"/>
      <c r="B146" s="59"/>
      <c r="C146" s="59"/>
      <c r="D146" s="58"/>
      <c r="E146" s="24"/>
      <c r="F146" s="24">
        <f t="shared" si="4"/>
        <v>0</v>
      </c>
      <c r="G146" s="26"/>
    </row>
    <row r="147" spans="1:7" ht="15.6" x14ac:dyDescent="0.3">
      <c r="A147" s="21"/>
      <c r="B147" s="59"/>
      <c r="C147" s="59"/>
      <c r="D147" s="66"/>
      <c r="E147" s="24"/>
      <c r="F147" s="24">
        <f t="shared" si="4"/>
        <v>0</v>
      </c>
      <c r="G147" s="26"/>
    </row>
    <row r="148" spans="1:7" ht="15.6" x14ac:dyDescent="0.3">
      <c r="A148" s="27"/>
      <c r="B148" s="59"/>
      <c r="C148" s="59"/>
      <c r="D148" s="65"/>
      <c r="E148" s="24"/>
      <c r="F148" s="24">
        <f t="shared" si="4"/>
        <v>0</v>
      </c>
      <c r="G148" s="26"/>
    </row>
    <row r="149" spans="1:7" ht="15.6" x14ac:dyDescent="0.3">
      <c r="A149" s="27"/>
      <c r="B149" s="59"/>
      <c r="C149" s="59"/>
      <c r="D149" s="65"/>
      <c r="E149" s="24"/>
      <c r="F149" s="24">
        <f t="shared" si="4"/>
        <v>0</v>
      </c>
      <c r="G149" s="26"/>
    </row>
    <row r="150" spans="1:7" ht="15.6" x14ac:dyDescent="0.3">
      <c r="A150" s="27"/>
      <c r="B150" s="22"/>
      <c r="C150" s="22"/>
      <c r="D150" s="23"/>
      <c r="E150" s="24"/>
      <c r="F150" s="24">
        <f t="shared" si="4"/>
        <v>0</v>
      </c>
      <c r="G150" s="26"/>
    </row>
    <row r="151" spans="1:7" ht="15.6" x14ac:dyDescent="0.3">
      <c r="A151" s="27"/>
      <c r="B151" s="22"/>
      <c r="C151" s="22"/>
      <c r="D151" s="23"/>
      <c r="E151" s="24"/>
      <c r="F151" s="24">
        <f t="shared" si="4"/>
        <v>0</v>
      </c>
      <c r="G151" s="26"/>
    </row>
    <row r="152" spans="1:7" ht="15.6" x14ac:dyDescent="0.3">
      <c r="A152" s="27"/>
      <c r="B152" s="22"/>
      <c r="C152" s="22"/>
      <c r="D152" s="23"/>
      <c r="E152" s="24"/>
      <c r="F152" s="24">
        <f t="shared" si="4"/>
        <v>0</v>
      </c>
      <c r="G152" s="26"/>
    </row>
    <row r="153" spans="1:7" ht="15.6" x14ac:dyDescent="0.3">
      <c r="A153" s="27"/>
      <c r="B153" s="22"/>
      <c r="C153" s="22"/>
      <c r="D153" s="23"/>
      <c r="E153" s="24"/>
      <c r="F153" s="24">
        <f t="shared" si="4"/>
        <v>0</v>
      </c>
      <c r="G153" s="26"/>
    </row>
    <row r="154" spans="1:7" ht="15.6" x14ac:dyDescent="0.3">
      <c r="A154" s="27"/>
      <c r="B154" s="22"/>
      <c r="C154" s="22"/>
      <c r="D154" s="23"/>
      <c r="E154" s="24"/>
      <c r="F154" s="24">
        <f t="shared" si="4"/>
        <v>0</v>
      </c>
      <c r="G154" s="26"/>
    </row>
    <row r="155" spans="1:7" ht="15.6" x14ac:dyDescent="0.3">
      <c r="A155" s="28"/>
      <c r="B155" s="29"/>
      <c r="C155" s="29"/>
      <c r="D155" s="30"/>
      <c r="E155" s="31"/>
      <c r="F155" s="32">
        <f t="shared" si="4"/>
        <v>0</v>
      </c>
      <c r="G155" s="33"/>
    </row>
    <row r="156" spans="1:7" ht="17.399999999999999" x14ac:dyDescent="0.3">
      <c r="A156" s="34"/>
      <c r="B156" s="35"/>
      <c r="C156" s="36" t="s">
        <v>17</v>
      </c>
      <c r="D156" s="36"/>
      <c r="E156" s="37"/>
      <c r="F156" s="38">
        <f>SUM(F141:F154)</f>
        <v>15415.2</v>
      </c>
      <c r="G156" s="39"/>
    </row>
    <row r="157" spans="1:7" ht="17.399999999999999" x14ac:dyDescent="0.3">
      <c r="A157" s="40"/>
      <c r="B157" s="41"/>
      <c r="C157" s="42" t="s">
        <v>18</v>
      </c>
      <c r="D157" s="42"/>
      <c r="E157" s="43"/>
      <c r="F157" s="44">
        <f>F156*0.16</f>
        <v>2466.4320000000002</v>
      </c>
      <c r="G157" s="45"/>
    </row>
    <row r="158" spans="1:7" ht="17.399999999999999" x14ac:dyDescent="0.3">
      <c r="A158" s="40"/>
      <c r="B158" s="41"/>
      <c r="C158" s="46" t="s">
        <v>19</v>
      </c>
      <c r="D158" s="46"/>
      <c r="E158" s="47"/>
      <c r="F158" s="48">
        <f>F156+F157</f>
        <v>17881.632000000001</v>
      </c>
      <c r="G158" s="49"/>
    </row>
    <row r="159" spans="1:7" ht="15.6" x14ac:dyDescent="0.3">
      <c r="A159" s="50" t="s">
        <v>20</v>
      </c>
      <c r="B159" s="51"/>
      <c r="C159" s="51" t="s">
        <v>21</v>
      </c>
      <c r="D159" s="51"/>
      <c r="E159" s="51" t="s">
        <v>22</v>
      </c>
      <c r="F159" s="51"/>
      <c r="G159" s="52"/>
    </row>
    <row r="160" spans="1:7" ht="15.6" x14ac:dyDescent="0.3">
      <c r="A160" s="63" t="s">
        <v>25</v>
      </c>
      <c r="B160" s="53"/>
      <c r="C160" s="53" t="s">
        <v>23</v>
      </c>
      <c r="D160" s="53"/>
      <c r="E160" s="53" t="s">
        <v>24</v>
      </c>
      <c r="F160" s="53"/>
      <c r="G160" s="54"/>
    </row>
    <row r="161" spans="1:7" x14ac:dyDescent="0.3">
      <c r="A161" s="55"/>
      <c r="B161" s="55"/>
      <c r="C161" s="55"/>
      <c r="D161" s="55"/>
      <c r="E161" s="55"/>
      <c r="F161" s="55"/>
      <c r="G161" s="55"/>
    </row>
    <row r="162" spans="1:7" ht="24.6" x14ac:dyDescent="0.4">
      <c r="A162" s="1"/>
      <c r="B162" s="355" t="s">
        <v>0</v>
      </c>
      <c r="C162" s="357"/>
      <c r="D162" s="364" t="s">
        <v>1</v>
      </c>
      <c r="E162" s="365"/>
      <c r="F162" s="365"/>
      <c r="G162" s="366"/>
    </row>
    <row r="163" spans="1:7" ht="21" x14ac:dyDescent="0.4">
      <c r="A163" s="2"/>
      <c r="B163" s="358"/>
      <c r="C163" s="360"/>
      <c r="D163" s="3" t="s">
        <v>2</v>
      </c>
      <c r="E163" s="368" t="s">
        <v>337</v>
      </c>
      <c r="F163" s="368"/>
      <c r="G163" s="4"/>
    </row>
    <row r="164" spans="1:7" ht="21" x14ac:dyDescent="0.4">
      <c r="A164" s="2"/>
      <c r="B164" s="358"/>
      <c r="C164" s="360"/>
      <c r="D164" s="3" t="s">
        <v>4</v>
      </c>
      <c r="E164" s="368">
        <v>49</v>
      </c>
      <c r="F164" s="368"/>
      <c r="G164" s="4"/>
    </row>
    <row r="165" spans="1:7" ht="30" x14ac:dyDescent="0.4">
      <c r="A165" s="5"/>
      <c r="B165" s="361"/>
      <c r="C165" s="363"/>
      <c r="D165" s="6" t="s">
        <v>5</v>
      </c>
      <c r="E165" s="370" t="s">
        <v>338</v>
      </c>
      <c r="F165" s="370"/>
      <c r="G165" s="7"/>
    </row>
    <row r="166" spans="1:7" ht="20.399999999999999" x14ac:dyDescent="0.35">
      <c r="A166" s="8" t="s">
        <v>6</v>
      </c>
      <c r="B166" s="9" t="s">
        <v>36</v>
      </c>
      <c r="C166" s="10"/>
      <c r="D166" s="10"/>
      <c r="E166" s="10"/>
      <c r="F166" s="10"/>
      <c r="G166" s="11"/>
    </row>
    <row r="167" spans="1:7" ht="20.399999999999999" x14ac:dyDescent="0.35">
      <c r="A167" s="8" t="s">
        <v>7</v>
      </c>
      <c r="B167" s="12"/>
      <c r="C167" s="13"/>
      <c r="D167" s="13"/>
      <c r="E167" s="13"/>
      <c r="F167" s="13"/>
      <c r="G167" s="14"/>
    </row>
    <row r="168" spans="1:7" ht="20.399999999999999" x14ac:dyDescent="0.35">
      <c r="A168" s="8" t="s">
        <v>8</v>
      </c>
      <c r="B168" s="12" t="s">
        <v>339</v>
      </c>
      <c r="C168" s="13"/>
      <c r="D168" s="13"/>
      <c r="E168" s="13"/>
      <c r="F168" s="13"/>
      <c r="G168" s="14"/>
    </row>
    <row r="169" spans="1:7" ht="20.399999999999999" x14ac:dyDescent="0.35">
      <c r="A169" s="8" t="s">
        <v>9</v>
      </c>
      <c r="B169" s="12" t="s">
        <v>83</v>
      </c>
      <c r="C169" s="13"/>
      <c r="D169" s="13"/>
      <c r="E169" s="13"/>
      <c r="F169" s="13"/>
      <c r="G169" s="14"/>
    </row>
    <row r="170" spans="1:7" ht="15" x14ac:dyDescent="0.3">
      <c r="A170" s="57" t="s">
        <v>10</v>
      </c>
      <c r="B170" s="57" t="s">
        <v>11</v>
      </c>
      <c r="C170" s="57" t="s">
        <v>12</v>
      </c>
      <c r="D170" s="57" t="s">
        <v>13</v>
      </c>
      <c r="E170" s="57" t="s">
        <v>14</v>
      </c>
      <c r="F170" s="57" t="s">
        <v>15</v>
      </c>
      <c r="G170" s="57" t="s">
        <v>16</v>
      </c>
    </row>
    <row r="171" spans="1:7" ht="31.2" x14ac:dyDescent="0.3">
      <c r="A171" s="15">
        <v>2</v>
      </c>
      <c r="B171" s="16" t="s">
        <v>340</v>
      </c>
      <c r="C171" s="16" t="s">
        <v>341</v>
      </c>
      <c r="D171" s="123"/>
      <c r="E171" s="18">
        <v>730</v>
      </c>
      <c r="F171" s="18">
        <f>A171*E171</f>
        <v>1460</v>
      </c>
      <c r="G171" s="20"/>
    </row>
    <row r="172" spans="1:7" ht="15.6" x14ac:dyDescent="0.3">
      <c r="A172" s="21">
        <v>2</v>
      </c>
      <c r="B172" s="22" t="s">
        <v>340</v>
      </c>
      <c r="C172" s="22" t="s">
        <v>342</v>
      </c>
      <c r="D172" s="58"/>
      <c r="E172" s="24">
        <v>730</v>
      </c>
      <c r="F172" s="24">
        <f>A172*E172</f>
        <v>1460</v>
      </c>
      <c r="G172" s="20"/>
    </row>
    <row r="173" spans="1:7" ht="15.6" x14ac:dyDescent="0.3">
      <c r="A173" s="21"/>
      <c r="B173" s="22"/>
      <c r="C173" s="22"/>
      <c r="D173" s="58"/>
      <c r="E173" s="24"/>
      <c r="F173" s="24">
        <f t="shared" ref="F173:F185" si="5">A173*E173</f>
        <v>0</v>
      </c>
      <c r="G173" s="20"/>
    </row>
    <row r="174" spans="1:7" ht="15.6" x14ac:dyDescent="0.3">
      <c r="A174" s="21"/>
      <c r="B174" s="59"/>
      <c r="C174" s="59"/>
      <c r="D174" s="58"/>
      <c r="E174" s="24"/>
      <c r="F174" s="24">
        <f t="shared" si="5"/>
        <v>0</v>
      </c>
      <c r="G174" s="26"/>
    </row>
    <row r="175" spans="1:7" ht="15.6" x14ac:dyDescent="0.3">
      <c r="A175" s="21"/>
      <c r="B175" s="59"/>
      <c r="C175" s="59"/>
      <c r="D175" s="58"/>
      <c r="E175" s="24"/>
      <c r="F175" s="24">
        <f t="shared" si="5"/>
        <v>0</v>
      </c>
      <c r="G175" s="26"/>
    </row>
    <row r="176" spans="1:7" ht="15.6" x14ac:dyDescent="0.3">
      <c r="A176" s="21"/>
      <c r="B176" s="59"/>
      <c r="C176" s="59"/>
      <c r="D176" s="58"/>
      <c r="E176" s="24"/>
      <c r="F176" s="24">
        <f t="shared" si="5"/>
        <v>0</v>
      </c>
      <c r="G176" s="26"/>
    </row>
    <row r="177" spans="1:7" ht="15.6" x14ac:dyDescent="0.3">
      <c r="A177" s="21"/>
      <c r="B177" s="59"/>
      <c r="C177" s="59"/>
      <c r="D177" s="66"/>
      <c r="E177" s="24"/>
      <c r="F177" s="24">
        <f t="shared" si="5"/>
        <v>0</v>
      </c>
      <c r="G177" s="26"/>
    </row>
    <row r="178" spans="1:7" ht="15.6" x14ac:dyDescent="0.3">
      <c r="A178" s="27"/>
      <c r="B178" s="59"/>
      <c r="C178" s="59"/>
      <c r="D178" s="65"/>
      <c r="E178" s="24"/>
      <c r="F178" s="24">
        <f t="shared" si="5"/>
        <v>0</v>
      </c>
      <c r="G178" s="26"/>
    </row>
    <row r="179" spans="1:7" ht="15.6" x14ac:dyDescent="0.3">
      <c r="A179" s="27"/>
      <c r="B179" s="59"/>
      <c r="C179" s="59"/>
      <c r="D179" s="65"/>
      <c r="E179" s="24"/>
      <c r="F179" s="24">
        <f t="shared" si="5"/>
        <v>0</v>
      </c>
      <c r="G179" s="26"/>
    </row>
    <row r="180" spans="1:7" ht="15.6" x14ac:dyDescent="0.3">
      <c r="A180" s="27"/>
      <c r="B180" s="22"/>
      <c r="C180" s="22"/>
      <c r="D180" s="23"/>
      <c r="E180" s="24"/>
      <c r="F180" s="24">
        <f t="shared" si="5"/>
        <v>0</v>
      </c>
      <c r="G180" s="26"/>
    </row>
    <row r="181" spans="1:7" ht="15.6" x14ac:dyDescent="0.3">
      <c r="A181" s="27"/>
      <c r="B181" s="22"/>
      <c r="C181" s="22"/>
      <c r="D181" s="23"/>
      <c r="E181" s="24"/>
      <c r="F181" s="24">
        <f t="shared" si="5"/>
        <v>0</v>
      </c>
      <c r="G181" s="26"/>
    </row>
    <row r="182" spans="1:7" ht="15.6" x14ac:dyDescent="0.3">
      <c r="A182" s="27"/>
      <c r="B182" s="22"/>
      <c r="C182" s="22"/>
      <c r="D182" s="23"/>
      <c r="E182" s="24"/>
      <c r="F182" s="24">
        <f t="shared" si="5"/>
        <v>0</v>
      </c>
      <c r="G182" s="26"/>
    </row>
    <row r="183" spans="1:7" ht="15.6" x14ac:dyDescent="0.3">
      <c r="A183" s="27"/>
      <c r="B183" s="22"/>
      <c r="C183" s="22"/>
      <c r="D183" s="23"/>
      <c r="E183" s="24"/>
      <c r="F183" s="24">
        <f t="shared" si="5"/>
        <v>0</v>
      </c>
      <c r="G183" s="26"/>
    </row>
    <row r="184" spans="1:7" ht="15.6" x14ac:dyDescent="0.3">
      <c r="A184" s="27"/>
      <c r="B184" s="22"/>
      <c r="C184" s="22"/>
      <c r="D184" s="23"/>
      <c r="E184" s="24"/>
      <c r="F184" s="24">
        <f t="shared" si="5"/>
        <v>0</v>
      </c>
      <c r="G184" s="26"/>
    </row>
    <row r="185" spans="1:7" ht="15.6" x14ac:dyDescent="0.3">
      <c r="A185" s="28"/>
      <c r="B185" s="29"/>
      <c r="C185" s="29"/>
      <c r="D185" s="30"/>
      <c r="E185" s="31"/>
      <c r="F185" s="32">
        <f t="shared" si="5"/>
        <v>0</v>
      </c>
      <c r="G185" s="33"/>
    </row>
    <row r="186" spans="1:7" ht="17.399999999999999" x14ac:dyDescent="0.3">
      <c r="A186" s="34"/>
      <c r="B186" s="35"/>
      <c r="C186" s="36" t="s">
        <v>17</v>
      </c>
      <c r="D186" s="36"/>
      <c r="E186" s="37"/>
      <c r="F186" s="38">
        <f>SUM(F171:F184)</f>
        <v>2920</v>
      </c>
      <c r="G186" s="39"/>
    </row>
    <row r="187" spans="1:7" ht="17.399999999999999" x14ac:dyDescent="0.3">
      <c r="A187" s="40"/>
      <c r="B187" s="41"/>
      <c r="C187" s="42" t="s">
        <v>18</v>
      </c>
      <c r="D187" s="42"/>
      <c r="E187" s="43"/>
      <c r="F187" s="44">
        <f>F186*0.16</f>
        <v>467.2</v>
      </c>
      <c r="G187" s="45"/>
    </row>
    <row r="188" spans="1:7" ht="17.399999999999999" x14ac:dyDescent="0.3">
      <c r="A188" s="40"/>
      <c r="B188" s="41"/>
      <c r="C188" s="46" t="s">
        <v>19</v>
      </c>
      <c r="D188" s="46"/>
      <c r="E188" s="47"/>
      <c r="F188" s="48">
        <f>F186+F187</f>
        <v>3387.2</v>
      </c>
      <c r="G188" s="49"/>
    </row>
    <row r="189" spans="1:7" ht="15.6" x14ac:dyDescent="0.3">
      <c r="A189" s="50" t="s">
        <v>20</v>
      </c>
      <c r="B189" s="51"/>
      <c r="C189" s="51" t="s">
        <v>21</v>
      </c>
      <c r="D189" s="51"/>
      <c r="E189" s="51" t="s">
        <v>22</v>
      </c>
      <c r="F189" s="51"/>
      <c r="G189" s="52"/>
    </row>
    <row r="190" spans="1:7" ht="15.6" x14ac:dyDescent="0.3">
      <c r="A190" s="63" t="s">
        <v>25</v>
      </c>
      <c r="B190" s="53"/>
      <c r="C190" s="53" t="s">
        <v>23</v>
      </c>
      <c r="D190" s="53"/>
      <c r="E190" s="53" t="s">
        <v>24</v>
      </c>
      <c r="F190" s="53"/>
      <c r="G190" s="54"/>
    </row>
    <row r="191" spans="1:7" x14ac:dyDescent="0.3">
      <c r="A191" s="55"/>
      <c r="B191" s="55"/>
      <c r="C191" s="55"/>
      <c r="D191" s="55"/>
      <c r="E191" s="55"/>
      <c r="F191" s="55"/>
      <c r="G191" s="55"/>
    </row>
    <row r="192" spans="1:7" ht="24.6" x14ac:dyDescent="0.4">
      <c r="A192" s="1"/>
      <c r="B192" s="355" t="s">
        <v>0</v>
      </c>
      <c r="C192" s="357"/>
      <c r="D192" s="364" t="s">
        <v>1</v>
      </c>
      <c r="E192" s="365"/>
      <c r="F192" s="365"/>
      <c r="G192" s="366"/>
    </row>
    <row r="193" spans="1:10" ht="21" x14ac:dyDescent="0.4">
      <c r="A193" s="2"/>
      <c r="B193" s="358"/>
      <c r="C193" s="360"/>
      <c r="D193" s="3" t="s">
        <v>2</v>
      </c>
      <c r="E193" s="368" t="s">
        <v>379</v>
      </c>
      <c r="F193" s="368"/>
      <c r="G193" s="4"/>
    </row>
    <row r="194" spans="1:10" ht="21" x14ac:dyDescent="0.4">
      <c r="A194" s="2"/>
      <c r="B194" s="358"/>
      <c r="C194" s="360"/>
      <c r="D194" s="3" t="s">
        <v>4</v>
      </c>
      <c r="E194" s="368">
        <v>51</v>
      </c>
      <c r="F194" s="368"/>
      <c r="G194" s="4"/>
    </row>
    <row r="195" spans="1:10" ht="30" x14ac:dyDescent="0.4">
      <c r="A195" s="5"/>
      <c r="B195" s="361"/>
      <c r="C195" s="363"/>
      <c r="D195" s="6" t="s">
        <v>5</v>
      </c>
      <c r="E195" s="370" t="s">
        <v>343</v>
      </c>
      <c r="F195" s="370"/>
      <c r="G195" s="7"/>
    </row>
    <row r="196" spans="1:10" ht="20.399999999999999" x14ac:dyDescent="0.35">
      <c r="A196" s="8" t="s">
        <v>6</v>
      </c>
      <c r="B196" s="9" t="s">
        <v>36</v>
      </c>
      <c r="C196" s="10"/>
      <c r="D196" s="10"/>
      <c r="E196" s="10"/>
      <c r="F196" s="10"/>
      <c r="G196" s="11"/>
    </row>
    <row r="197" spans="1:10" ht="20.399999999999999" x14ac:dyDescent="0.35">
      <c r="A197" s="8" t="s">
        <v>7</v>
      </c>
      <c r="B197" s="12" t="s">
        <v>389</v>
      </c>
      <c r="C197" s="13"/>
      <c r="D197" s="13"/>
      <c r="E197" s="13"/>
      <c r="F197" s="13"/>
      <c r="G197" s="14"/>
    </row>
    <row r="198" spans="1:10" ht="20.399999999999999" x14ac:dyDescent="0.35">
      <c r="A198" s="8" t="s">
        <v>8</v>
      </c>
      <c r="B198" s="12" t="s">
        <v>29</v>
      </c>
      <c r="C198" s="13"/>
      <c r="D198" s="13"/>
      <c r="E198" s="13"/>
      <c r="F198" s="13"/>
      <c r="G198" s="14"/>
    </row>
    <row r="199" spans="1:10" ht="20.399999999999999" x14ac:dyDescent="0.35">
      <c r="A199" s="8" t="s">
        <v>9</v>
      </c>
      <c r="B199" s="12" t="s">
        <v>130</v>
      </c>
      <c r="C199" s="13"/>
      <c r="D199" s="13"/>
      <c r="E199" s="13"/>
      <c r="F199" s="13"/>
      <c r="G199" s="14"/>
    </row>
    <row r="200" spans="1:10" ht="15" x14ac:dyDescent="0.3">
      <c r="A200" s="57" t="s">
        <v>10</v>
      </c>
      <c r="B200" s="57" t="s">
        <v>11</v>
      </c>
      <c r="C200" s="57" t="s">
        <v>12</v>
      </c>
      <c r="D200" s="57" t="s">
        <v>13</v>
      </c>
      <c r="E200" s="57" t="s">
        <v>14</v>
      </c>
      <c r="F200" s="57" t="s">
        <v>15</v>
      </c>
      <c r="G200" s="57" t="s">
        <v>16</v>
      </c>
      <c r="I200">
        <f>16*3</f>
        <v>48</v>
      </c>
    </row>
    <row r="201" spans="1:10" ht="15.6" x14ac:dyDescent="0.3">
      <c r="A201" s="15">
        <v>15</v>
      </c>
      <c r="B201" s="16" t="s">
        <v>30</v>
      </c>
      <c r="C201" s="16" t="s">
        <v>131</v>
      </c>
      <c r="D201" s="17"/>
      <c r="E201" s="78">
        <v>787.07</v>
      </c>
      <c r="F201" s="78">
        <f t="shared" ref="F201:F215" si="6">A201*E201</f>
        <v>11806.050000000001</v>
      </c>
      <c r="G201" s="79"/>
      <c r="J201" t="s">
        <v>344</v>
      </c>
    </row>
    <row r="202" spans="1:10" ht="15.6" x14ac:dyDescent="0.3">
      <c r="A202" s="21">
        <v>25</v>
      </c>
      <c r="B202" s="22" t="s">
        <v>30</v>
      </c>
      <c r="C202" s="22" t="s">
        <v>387</v>
      </c>
      <c r="D202" s="23"/>
      <c r="E202" s="80">
        <v>120</v>
      </c>
      <c r="F202" s="80">
        <f t="shared" si="6"/>
        <v>3000</v>
      </c>
      <c r="G202" s="79"/>
    </row>
    <row r="203" spans="1:10" ht="15.6" x14ac:dyDescent="0.3">
      <c r="A203" s="21">
        <v>20</v>
      </c>
      <c r="B203" s="22" t="s">
        <v>30</v>
      </c>
      <c r="C203" s="22" t="s">
        <v>388</v>
      </c>
      <c r="D203" s="23"/>
      <c r="E203" s="80">
        <v>76</v>
      </c>
      <c r="F203" s="80">
        <f t="shared" si="6"/>
        <v>1520</v>
      </c>
      <c r="G203" s="79"/>
    </row>
    <row r="204" spans="1:10" ht="15.6" x14ac:dyDescent="0.3">
      <c r="A204" s="21"/>
      <c r="B204" s="59"/>
      <c r="C204" s="59"/>
      <c r="D204" s="65"/>
      <c r="E204" s="80"/>
      <c r="F204" s="80">
        <f t="shared" si="6"/>
        <v>0</v>
      </c>
      <c r="G204" s="81"/>
    </row>
    <row r="205" spans="1:10" ht="15.6" x14ac:dyDescent="0.3">
      <c r="A205" s="21"/>
      <c r="B205" s="59"/>
      <c r="C205" s="59"/>
      <c r="D205" s="65"/>
      <c r="E205" s="80"/>
      <c r="F205" s="80">
        <f t="shared" si="6"/>
        <v>0</v>
      </c>
      <c r="G205" s="81"/>
    </row>
    <row r="206" spans="1:10" ht="15.6" x14ac:dyDescent="0.3">
      <c r="A206" s="21"/>
      <c r="B206" s="59"/>
      <c r="C206" s="59"/>
      <c r="D206" s="65"/>
      <c r="E206" s="80"/>
      <c r="F206" s="80">
        <f t="shared" si="6"/>
        <v>0</v>
      </c>
      <c r="G206" s="81"/>
    </row>
    <row r="207" spans="1:10" ht="15.6" x14ac:dyDescent="0.3">
      <c r="A207" s="21"/>
      <c r="B207" s="59"/>
      <c r="C207" s="59"/>
      <c r="D207" s="66"/>
      <c r="E207" s="80"/>
      <c r="F207" s="80">
        <f t="shared" si="6"/>
        <v>0</v>
      </c>
      <c r="G207" s="81"/>
    </row>
    <row r="208" spans="1:10" ht="15.6" x14ac:dyDescent="0.3">
      <c r="A208" s="27"/>
      <c r="B208" s="59"/>
      <c r="C208" s="59"/>
      <c r="D208" s="65"/>
      <c r="E208" s="80"/>
      <c r="F208" s="80">
        <f t="shared" si="6"/>
        <v>0</v>
      </c>
      <c r="G208" s="81"/>
    </row>
    <row r="209" spans="1:7" ht="15.6" x14ac:dyDescent="0.3">
      <c r="A209" s="27"/>
      <c r="B209" s="59"/>
      <c r="C209" s="59"/>
      <c r="D209" s="65"/>
      <c r="E209" s="80"/>
      <c r="F209" s="80">
        <f t="shared" si="6"/>
        <v>0</v>
      </c>
      <c r="G209" s="81"/>
    </row>
    <row r="210" spans="1:7" ht="15.6" x14ac:dyDescent="0.3">
      <c r="A210" s="27"/>
      <c r="B210" s="22"/>
      <c r="C210" s="22"/>
      <c r="D210" s="23"/>
      <c r="E210" s="80"/>
      <c r="F210" s="80">
        <f t="shared" si="6"/>
        <v>0</v>
      </c>
      <c r="G210" s="81"/>
    </row>
    <row r="211" spans="1:7" ht="15.6" x14ac:dyDescent="0.3">
      <c r="A211" s="27"/>
      <c r="B211" s="22"/>
      <c r="C211" s="22"/>
      <c r="D211" s="23"/>
      <c r="E211" s="80"/>
      <c r="F211" s="80">
        <f t="shared" si="6"/>
        <v>0</v>
      </c>
      <c r="G211" s="81"/>
    </row>
    <row r="212" spans="1:7" ht="15.6" x14ac:dyDescent="0.3">
      <c r="A212" s="27"/>
      <c r="B212" s="22"/>
      <c r="C212" s="22"/>
      <c r="D212" s="23"/>
      <c r="E212" s="80"/>
      <c r="F212" s="80">
        <f t="shared" si="6"/>
        <v>0</v>
      </c>
      <c r="G212" s="81"/>
    </row>
    <row r="213" spans="1:7" ht="15.6" x14ac:dyDescent="0.3">
      <c r="A213" s="27"/>
      <c r="B213" s="22"/>
      <c r="C213" s="22"/>
      <c r="D213" s="23"/>
      <c r="E213" s="80"/>
      <c r="F213" s="80">
        <f t="shared" si="6"/>
        <v>0</v>
      </c>
      <c r="G213" s="81"/>
    </row>
    <row r="214" spans="1:7" ht="15.6" x14ac:dyDescent="0.3">
      <c r="A214" s="27"/>
      <c r="B214" s="22"/>
      <c r="C214" s="22"/>
      <c r="D214" s="23"/>
      <c r="E214" s="80"/>
      <c r="F214" s="80">
        <f t="shared" si="6"/>
        <v>0</v>
      </c>
      <c r="G214" s="81"/>
    </row>
    <row r="215" spans="1:7" ht="15.6" x14ac:dyDescent="0.3">
      <c r="A215" s="28"/>
      <c r="B215" s="29"/>
      <c r="C215" s="29"/>
      <c r="D215" s="30"/>
      <c r="E215" s="82"/>
      <c r="F215" s="83">
        <f t="shared" si="6"/>
        <v>0</v>
      </c>
      <c r="G215" s="84"/>
    </row>
    <row r="216" spans="1:7" ht="17.399999999999999" x14ac:dyDescent="0.3">
      <c r="A216" s="34"/>
      <c r="B216" s="35"/>
      <c r="C216" s="36" t="s">
        <v>17</v>
      </c>
      <c r="D216" s="36"/>
      <c r="E216" s="85"/>
      <c r="F216" s="86">
        <f>SUM(F201:F214)</f>
        <v>16326.050000000001</v>
      </c>
      <c r="G216" s="87"/>
    </row>
    <row r="217" spans="1:7" ht="17.399999999999999" x14ac:dyDescent="0.3">
      <c r="A217" s="40"/>
      <c r="B217" s="41"/>
      <c r="C217" s="42" t="s">
        <v>18</v>
      </c>
      <c r="D217" s="42"/>
      <c r="E217" s="88"/>
      <c r="F217" s="89">
        <f>+F216*0.16</f>
        <v>2612.1680000000001</v>
      </c>
      <c r="G217" s="90"/>
    </row>
    <row r="218" spans="1:7" ht="17.399999999999999" x14ac:dyDescent="0.3">
      <c r="A218" s="40"/>
      <c r="B218" s="41"/>
      <c r="C218" s="46" t="s">
        <v>19</v>
      </c>
      <c r="D218" s="46"/>
      <c r="E218" s="91"/>
      <c r="F218" s="92">
        <f>F216+F217</f>
        <v>18938.218000000001</v>
      </c>
      <c r="G218" s="93"/>
    </row>
    <row r="219" spans="1:7" ht="15.6" x14ac:dyDescent="0.3">
      <c r="A219" s="50" t="s">
        <v>20</v>
      </c>
      <c r="B219" s="51"/>
      <c r="C219" s="51" t="s">
        <v>21</v>
      </c>
      <c r="D219" s="51"/>
      <c r="E219" s="51" t="s">
        <v>22</v>
      </c>
      <c r="F219" s="51"/>
      <c r="G219" s="52"/>
    </row>
    <row r="220" spans="1:7" ht="15.6" x14ac:dyDescent="0.3">
      <c r="A220" s="63" t="s">
        <v>25</v>
      </c>
      <c r="B220" s="53"/>
      <c r="C220" s="53" t="s">
        <v>23</v>
      </c>
      <c r="D220" s="53"/>
      <c r="E220" s="53" t="s">
        <v>24</v>
      </c>
      <c r="F220" s="53"/>
      <c r="G220" s="54"/>
    </row>
    <row r="221" spans="1:7" x14ac:dyDescent="0.3">
      <c r="A221" s="55"/>
      <c r="B221" s="55"/>
      <c r="C221" s="55"/>
      <c r="D221" s="55"/>
      <c r="E221" s="55"/>
      <c r="F221" s="55"/>
      <c r="G221" s="55"/>
    </row>
    <row r="222" spans="1:7" ht="24.6" x14ac:dyDescent="0.4">
      <c r="A222" s="1"/>
      <c r="B222" s="355" t="s">
        <v>0</v>
      </c>
      <c r="C222" s="357"/>
      <c r="D222" s="364" t="s">
        <v>1</v>
      </c>
      <c r="E222" s="365"/>
      <c r="F222" s="365"/>
      <c r="G222" s="366"/>
    </row>
    <row r="223" spans="1:7" ht="21" x14ac:dyDescent="0.4">
      <c r="A223" s="2"/>
      <c r="B223" s="358"/>
      <c r="C223" s="360"/>
      <c r="D223" s="3" t="s">
        <v>2</v>
      </c>
      <c r="E223" s="368" t="s">
        <v>345</v>
      </c>
      <c r="F223" s="368"/>
      <c r="G223" s="4"/>
    </row>
    <row r="224" spans="1:7" ht="21" x14ac:dyDescent="0.4">
      <c r="A224" s="2"/>
      <c r="B224" s="358"/>
      <c r="C224" s="360"/>
      <c r="D224" s="3" t="s">
        <v>4</v>
      </c>
      <c r="E224" s="368">
        <v>50</v>
      </c>
      <c r="F224" s="368"/>
      <c r="G224" s="4"/>
    </row>
    <row r="225" spans="1:7" ht="30" x14ac:dyDescent="0.4">
      <c r="A225" s="5"/>
      <c r="B225" s="361"/>
      <c r="C225" s="363"/>
      <c r="D225" s="6" t="s">
        <v>5</v>
      </c>
      <c r="E225" s="370" t="s">
        <v>350</v>
      </c>
      <c r="F225" s="370"/>
      <c r="G225" s="7"/>
    </row>
    <row r="226" spans="1:7" ht="20.399999999999999" x14ac:dyDescent="0.35">
      <c r="A226" s="8" t="s">
        <v>6</v>
      </c>
      <c r="B226" s="9" t="s">
        <v>36</v>
      </c>
      <c r="C226" s="10"/>
      <c r="D226" s="10"/>
      <c r="E226" s="10"/>
      <c r="F226" s="10"/>
      <c r="G226" s="11"/>
    </row>
    <row r="227" spans="1:7" ht="20.399999999999999" x14ac:dyDescent="0.35">
      <c r="A227" s="8" t="s">
        <v>7</v>
      </c>
      <c r="B227" s="12"/>
      <c r="C227" s="13"/>
      <c r="D227" s="13"/>
      <c r="E227" s="13"/>
      <c r="F227" s="13"/>
      <c r="G227" s="14"/>
    </row>
    <row r="228" spans="1:7" ht="20.399999999999999" x14ac:dyDescent="0.35">
      <c r="A228" s="8" t="s">
        <v>8</v>
      </c>
      <c r="B228" s="12"/>
      <c r="C228" s="13"/>
      <c r="D228" s="13"/>
      <c r="E228" s="13"/>
      <c r="F228" s="13"/>
      <c r="G228" s="14"/>
    </row>
    <row r="229" spans="1:7" ht="20.399999999999999" x14ac:dyDescent="0.35">
      <c r="A229" s="8" t="s">
        <v>9</v>
      </c>
      <c r="B229" s="12" t="s">
        <v>346</v>
      </c>
      <c r="C229" s="13"/>
      <c r="D229" s="13"/>
      <c r="E229" s="13"/>
      <c r="F229" s="13"/>
      <c r="G229" s="14"/>
    </row>
    <row r="230" spans="1:7" ht="15" x14ac:dyDescent="0.3">
      <c r="A230" s="57" t="s">
        <v>10</v>
      </c>
      <c r="B230" s="57" t="s">
        <v>11</v>
      </c>
      <c r="C230" s="57" t="s">
        <v>12</v>
      </c>
      <c r="D230" s="57" t="s">
        <v>13</v>
      </c>
      <c r="E230" s="57" t="s">
        <v>14</v>
      </c>
      <c r="F230" s="57" t="s">
        <v>15</v>
      </c>
      <c r="G230" s="57" t="s">
        <v>16</v>
      </c>
    </row>
    <row r="231" spans="1:7" ht="46.8" x14ac:dyDescent="0.3">
      <c r="A231" s="15">
        <v>10</v>
      </c>
      <c r="B231" s="16" t="s">
        <v>30</v>
      </c>
      <c r="C231" s="16" t="s">
        <v>347</v>
      </c>
      <c r="D231" s="148" t="s">
        <v>348</v>
      </c>
      <c r="E231" s="78">
        <v>140.35</v>
      </c>
      <c r="F231" s="78">
        <f t="shared" ref="F231:F245" si="7">A231*E231</f>
        <v>1403.5</v>
      </c>
      <c r="G231" s="79"/>
    </row>
    <row r="232" spans="1:7" ht="31.2" x14ac:dyDescent="0.3">
      <c r="A232" s="21">
        <v>10</v>
      </c>
      <c r="B232" s="22" t="s">
        <v>30</v>
      </c>
      <c r="C232" s="22" t="s">
        <v>349</v>
      </c>
      <c r="D232" s="23"/>
      <c r="E232" s="80">
        <v>17.309999999999999</v>
      </c>
      <c r="F232" s="80">
        <f t="shared" si="7"/>
        <v>173.1</v>
      </c>
      <c r="G232" s="79"/>
    </row>
    <row r="233" spans="1:7" ht="15.6" x14ac:dyDescent="0.3">
      <c r="A233" s="21"/>
      <c r="B233" s="22"/>
      <c r="C233" s="22"/>
      <c r="D233" s="23"/>
      <c r="E233" s="80"/>
      <c r="F233" s="80">
        <f t="shared" si="7"/>
        <v>0</v>
      </c>
      <c r="G233" s="79"/>
    </row>
    <row r="234" spans="1:7" ht="15.6" x14ac:dyDescent="0.3">
      <c r="A234" s="21"/>
      <c r="B234" s="59"/>
      <c r="C234" s="59"/>
      <c r="D234" s="65"/>
      <c r="E234" s="80"/>
      <c r="F234" s="80">
        <f t="shared" si="7"/>
        <v>0</v>
      </c>
      <c r="G234" s="81"/>
    </row>
    <row r="235" spans="1:7" ht="15.6" x14ac:dyDescent="0.3">
      <c r="A235" s="21"/>
      <c r="B235" s="59"/>
      <c r="C235" s="59"/>
      <c r="D235" s="65"/>
      <c r="E235" s="80"/>
      <c r="F235" s="80">
        <f t="shared" si="7"/>
        <v>0</v>
      </c>
      <c r="G235" s="81"/>
    </row>
    <row r="236" spans="1:7" ht="15.6" x14ac:dyDescent="0.3">
      <c r="A236" s="21"/>
      <c r="B236" s="59"/>
      <c r="C236" s="59"/>
      <c r="D236" s="65"/>
      <c r="E236" s="80"/>
      <c r="F236" s="80">
        <f t="shared" si="7"/>
        <v>0</v>
      </c>
      <c r="G236" s="81"/>
    </row>
    <row r="237" spans="1:7" ht="15.6" x14ac:dyDescent="0.3">
      <c r="A237" s="21"/>
      <c r="B237" s="59"/>
      <c r="C237" s="59"/>
      <c r="D237" s="66"/>
      <c r="E237" s="80"/>
      <c r="F237" s="80">
        <f t="shared" si="7"/>
        <v>0</v>
      </c>
      <c r="G237" s="81"/>
    </row>
    <row r="238" spans="1:7" ht="15.6" x14ac:dyDescent="0.3">
      <c r="A238" s="27"/>
      <c r="B238" s="59"/>
      <c r="C238" s="59"/>
      <c r="D238" s="65"/>
      <c r="E238" s="80"/>
      <c r="F238" s="80">
        <f t="shared" si="7"/>
        <v>0</v>
      </c>
      <c r="G238" s="81"/>
    </row>
    <row r="239" spans="1:7" ht="15.6" x14ac:dyDescent="0.3">
      <c r="A239" s="27"/>
      <c r="B239" s="59"/>
      <c r="C239" s="59"/>
      <c r="D239" s="65"/>
      <c r="E239" s="80"/>
      <c r="F239" s="80">
        <f t="shared" si="7"/>
        <v>0</v>
      </c>
      <c r="G239" s="81"/>
    </row>
    <row r="240" spans="1:7" ht="15.6" x14ac:dyDescent="0.3">
      <c r="A240" s="27"/>
      <c r="B240" s="22"/>
      <c r="C240" s="22"/>
      <c r="D240" s="23"/>
      <c r="E240" s="80"/>
      <c r="F240" s="80">
        <f t="shared" si="7"/>
        <v>0</v>
      </c>
      <c r="G240" s="81"/>
    </row>
    <row r="241" spans="1:7" ht="15.6" x14ac:dyDescent="0.3">
      <c r="A241" s="27"/>
      <c r="B241" s="22"/>
      <c r="C241" s="22"/>
      <c r="D241" s="23"/>
      <c r="E241" s="80"/>
      <c r="F241" s="80">
        <f t="shared" si="7"/>
        <v>0</v>
      </c>
      <c r="G241" s="81"/>
    </row>
    <row r="242" spans="1:7" ht="15.6" x14ac:dyDescent="0.3">
      <c r="A242" s="27"/>
      <c r="B242" s="22"/>
      <c r="C242" s="22"/>
      <c r="D242" s="23"/>
      <c r="E242" s="80"/>
      <c r="F242" s="80">
        <f t="shared" si="7"/>
        <v>0</v>
      </c>
      <c r="G242" s="81"/>
    </row>
    <row r="243" spans="1:7" ht="15.6" x14ac:dyDescent="0.3">
      <c r="A243" s="27"/>
      <c r="B243" s="22"/>
      <c r="C243" s="22"/>
      <c r="D243" s="23"/>
      <c r="E243" s="80"/>
      <c r="F243" s="80">
        <f t="shared" si="7"/>
        <v>0</v>
      </c>
      <c r="G243" s="81"/>
    </row>
    <row r="244" spans="1:7" ht="15.6" x14ac:dyDescent="0.3">
      <c r="A244" s="27"/>
      <c r="B244" s="22"/>
      <c r="C244" s="22"/>
      <c r="D244" s="23"/>
      <c r="E244" s="80"/>
      <c r="F244" s="80">
        <f t="shared" si="7"/>
        <v>0</v>
      </c>
      <c r="G244" s="81"/>
    </row>
    <row r="245" spans="1:7" ht="15.6" x14ac:dyDescent="0.3">
      <c r="A245" s="28"/>
      <c r="B245" s="29"/>
      <c r="C245" s="29"/>
      <c r="D245" s="30"/>
      <c r="E245" s="82"/>
      <c r="F245" s="83">
        <f t="shared" si="7"/>
        <v>0</v>
      </c>
      <c r="G245" s="84"/>
    </row>
    <row r="246" spans="1:7" ht="17.399999999999999" x14ac:dyDescent="0.3">
      <c r="A246" s="34"/>
      <c r="B246" s="35"/>
      <c r="C246" s="36" t="s">
        <v>17</v>
      </c>
      <c r="D246" s="36"/>
      <c r="E246" s="85"/>
      <c r="F246" s="86">
        <f>SUM(F231:F244)</f>
        <v>1576.6</v>
      </c>
      <c r="G246" s="87"/>
    </row>
    <row r="247" spans="1:7" ht="17.399999999999999" x14ac:dyDescent="0.3">
      <c r="A247" s="40"/>
      <c r="B247" s="41"/>
      <c r="C247" s="42" t="s">
        <v>18</v>
      </c>
      <c r="D247" s="42"/>
      <c r="E247" s="88"/>
      <c r="F247" s="89">
        <f>+F246*0.16</f>
        <v>252.256</v>
      </c>
      <c r="G247" s="90"/>
    </row>
    <row r="248" spans="1:7" ht="17.399999999999999" x14ac:dyDescent="0.3">
      <c r="A248" s="40"/>
      <c r="B248" s="41"/>
      <c r="C248" s="46" t="s">
        <v>19</v>
      </c>
      <c r="D248" s="46"/>
      <c r="E248" s="91"/>
      <c r="F248" s="92">
        <f>F246+F247</f>
        <v>1828.856</v>
      </c>
      <c r="G248" s="93"/>
    </row>
    <row r="249" spans="1:7" ht="15.6" x14ac:dyDescent="0.3">
      <c r="A249" s="50" t="s">
        <v>20</v>
      </c>
      <c r="B249" s="51"/>
      <c r="C249" s="51" t="s">
        <v>21</v>
      </c>
      <c r="D249" s="51"/>
      <c r="E249" s="51" t="s">
        <v>22</v>
      </c>
      <c r="F249" s="51"/>
      <c r="G249" s="52"/>
    </row>
    <row r="250" spans="1:7" ht="15.6" x14ac:dyDescent="0.3">
      <c r="A250" s="63" t="s">
        <v>25</v>
      </c>
      <c r="B250" s="53"/>
      <c r="C250" s="53" t="s">
        <v>23</v>
      </c>
      <c r="D250" s="53"/>
      <c r="E250" s="53" t="s">
        <v>24</v>
      </c>
      <c r="F250" s="53"/>
      <c r="G250" s="54"/>
    </row>
    <row r="251" spans="1:7" x14ac:dyDescent="0.3">
      <c r="A251" s="55"/>
      <c r="B251" s="55"/>
      <c r="C251" s="55"/>
      <c r="D251" s="55"/>
      <c r="E251" s="55"/>
      <c r="F251" s="55"/>
      <c r="G251" s="55"/>
    </row>
    <row r="252" spans="1:7" ht="24.6" x14ac:dyDescent="0.4">
      <c r="A252" s="1"/>
      <c r="B252" s="355" t="s">
        <v>0</v>
      </c>
      <c r="C252" s="357"/>
      <c r="D252" s="364" t="s">
        <v>1</v>
      </c>
      <c r="E252" s="365"/>
      <c r="F252" s="365"/>
      <c r="G252" s="366"/>
    </row>
    <row r="253" spans="1:7" ht="21" x14ac:dyDescent="0.4">
      <c r="A253" s="2"/>
      <c r="B253" s="358"/>
      <c r="C253" s="360"/>
      <c r="D253" s="3" t="s">
        <v>2</v>
      </c>
      <c r="E253" s="368" t="s">
        <v>390</v>
      </c>
      <c r="F253" s="368"/>
      <c r="G253" s="4"/>
    </row>
    <row r="254" spans="1:7" ht="21" x14ac:dyDescent="0.4">
      <c r="A254" s="2"/>
      <c r="B254" s="358"/>
      <c r="C254" s="360"/>
      <c r="D254" s="3" t="s">
        <v>4</v>
      </c>
      <c r="E254" s="368">
        <v>50</v>
      </c>
      <c r="F254" s="368"/>
      <c r="G254" s="4"/>
    </row>
    <row r="255" spans="1:7" ht="30" x14ac:dyDescent="0.4">
      <c r="A255" s="5"/>
      <c r="B255" s="361"/>
      <c r="C255" s="363"/>
      <c r="D255" s="6" t="s">
        <v>5</v>
      </c>
      <c r="E255" s="370" t="s">
        <v>352</v>
      </c>
      <c r="F255" s="370"/>
      <c r="G255" s="7"/>
    </row>
    <row r="256" spans="1:7" ht="20.399999999999999" x14ac:dyDescent="0.35">
      <c r="A256" s="8" t="s">
        <v>6</v>
      </c>
      <c r="B256" s="9" t="s">
        <v>36</v>
      </c>
      <c r="C256" s="10"/>
      <c r="D256" s="10"/>
      <c r="E256" s="10"/>
      <c r="F256" s="10"/>
      <c r="G256" s="11"/>
    </row>
    <row r="257" spans="1:7" ht="20.399999999999999" x14ac:dyDescent="0.35">
      <c r="A257" s="8" t="s">
        <v>7</v>
      </c>
      <c r="B257" s="12"/>
      <c r="C257" s="13"/>
      <c r="D257" s="13"/>
      <c r="E257" s="13"/>
      <c r="F257" s="13"/>
      <c r="G257" s="14"/>
    </row>
    <row r="258" spans="1:7" ht="20.399999999999999" x14ac:dyDescent="0.35">
      <c r="A258" s="8" t="s">
        <v>8</v>
      </c>
      <c r="B258" s="12" t="s">
        <v>29</v>
      </c>
      <c r="C258" s="13"/>
      <c r="D258" s="13"/>
      <c r="E258" s="13"/>
      <c r="F258" s="13"/>
      <c r="G258" s="14"/>
    </row>
    <row r="259" spans="1:7" ht="20.399999999999999" x14ac:dyDescent="0.35">
      <c r="A259" s="8" t="s">
        <v>9</v>
      </c>
      <c r="B259" s="12" t="s">
        <v>91</v>
      </c>
      <c r="C259" s="13"/>
      <c r="D259" s="13"/>
      <c r="E259" s="13"/>
      <c r="F259" s="13"/>
      <c r="G259" s="14"/>
    </row>
    <row r="260" spans="1:7" ht="15" x14ac:dyDescent="0.3">
      <c r="A260" s="57" t="s">
        <v>10</v>
      </c>
      <c r="B260" s="57" t="s">
        <v>11</v>
      </c>
      <c r="C260" s="57" t="s">
        <v>12</v>
      </c>
      <c r="D260" s="57" t="s">
        <v>13</v>
      </c>
      <c r="E260" s="57" t="s">
        <v>14</v>
      </c>
      <c r="F260" s="57" t="s">
        <v>15</v>
      </c>
      <c r="G260" s="57" t="s">
        <v>16</v>
      </c>
    </row>
    <row r="261" spans="1:7" ht="15.6" x14ac:dyDescent="0.3">
      <c r="A261" s="15">
        <v>1</v>
      </c>
      <c r="B261" s="16" t="s">
        <v>353</v>
      </c>
      <c r="C261" s="16" t="s">
        <v>354</v>
      </c>
      <c r="D261" s="148">
        <v>108933</v>
      </c>
      <c r="E261" s="78">
        <v>1175.94</v>
      </c>
      <c r="F261" s="78">
        <f t="shared" ref="F261:F275" si="8">A261*E261</f>
        <v>1175.94</v>
      </c>
      <c r="G261" s="79"/>
    </row>
    <row r="262" spans="1:7" ht="15.6" x14ac:dyDescent="0.3">
      <c r="A262" s="21"/>
      <c r="B262" s="22"/>
      <c r="C262" s="22"/>
      <c r="D262" s="23"/>
      <c r="E262" s="80"/>
      <c r="F262" s="80">
        <f t="shared" si="8"/>
        <v>0</v>
      </c>
      <c r="G262" s="79"/>
    </row>
    <row r="263" spans="1:7" ht="15.6" x14ac:dyDescent="0.3">
      <c r="A263" s="21"/>
      <c r="B263" s="22"/>
      <c r="C263" s="22"/>
      <c r="D263" s="23"/>
      <c r="E263" s="80"/>
      <c r="F263" s="80">
        <f t="shared" si="8"/>
        <v>0</v>
      </c>
      <c r="G263" s="79"/>
    </row>
    <row r="264" spans="1:7" ht="15.6" x14ac:dyDescent="0.3">
      <c r="A264" s="21"/>
      <c r="B264" s="59"/>
      <c r="C264" s="59"/>
      <c r="D264" s="65"/>
      <c r="E264" s="80"/>
      <c r="F264" s="80">
        <f t="shared" si="8"/>
        <v>0</v>
      </c>
      <c r="G264" s="81"/>
    </row>
    <row r="265" spans="1:7" ht="15.6" x14ac:dyDescent="0.3">
      <c r="A265" s="21"/>
      <c r="B265" s="59"/>
      <c r="C265" s="59"/>
      <c r="D265" s="65"/>
      <c r="E265" s="80"/>
      <c r="F265" s="80">
        <f t="shared" si="8"/>
        <v>0</v>
      </c>
      <c r="G265" s="81"/>
    </row>
    <row r="266" spans="1:7" ht="15.6" x14ac:dyDescent="0.3">
      <c r="A266" s="21"/>
      <c r="B266" s="59"/>
      <c r="C266" s="59"/>
      <c r="D266" s="65"/>
      <c r="E266" s="80"/>
      <c r="F266" s="80">
        <f t="shared" si="8"/>
        <v>0</v>
      </c>
      <c r="G266" s="81"/>
    </row>
    <row r="267" spans="1:7" ht="15.6" x14ac:dyDescent="0.3">
      <c r="A267" s="21"/>
      <c r="B267" s="59"/>
      <c r="C267" s="59"/>
      <c r="D267" s="66"/>
      <c r="E267" s="80"/>
      <c r="F267" s="80">
        <f t="shared" si="8"/>
        <v>0</v>
      </c>
      <c r="G267" s="81"/>
    </row>
    <row r="268" spans="1:7" ht="15.6" x14ac:dyDescent="0.3">
      <c r="A268" s="27"/>
      <c r="B268" s="59"/>
      <c r="C268" s="59"/>
      <c r="D268" s="65"/>
      <c r="E268" s="80"/>
      <c r="F268" s="80">
        <f t="shared" si="8"/>
        <v>0</v>
      </c>
      <c r="G268" s="81"/>
    </row>
    <row r="269" spans="1:7" ht="15.6" x14ac:dyDescent="0.3">
      <c r="A269" s="27"/>
      <c r="B269" s="59"/>
      <c r="C269" s="59"/>
      <c r="D269" s="65"/>
      <c r="E269" s="80"/>
      <c r="F269" s="80">
        <f t="shared" si="8"/>
        <v>0</v>
      </c>
      <c r="G269" s="81"/>
    </row>
    <row r="270" spans="1:7" ht="15.6" x14ac:dyDescent="0.3">
      <c r="A270" s="27"/>
      <c r="B270" s="22"/>
      <c r="C270" s="22"/>
      <c r="D270" s="23"/>
      <c r="E270" s="80"/>
      <c r="F270" s="80">
        <f t="shared" si="8"/>
        <v>0</v>
      </c>
      <c r="G270" s="81"/>
    </row>
    <row r="271" spans="1:7" ht="15.6" x14ac:dyDescent="0.3">
      <c r="A271" s="27"/>
      <c r="B271" s="22"/>
      <c r="C271" s="22"/>
      <c r="D271" s="23"/>
      <c r="E271" s="80"/>
      <c r="F271" s="80">
        <f t="shared" si="8"/>
        <v>0</v>
      </c>
      <c r="G271" s="81"/>
    </row>
    <row r="272" spans="1:7" ht="15.6" x14ac:dyDescent="0.3">
      <c r="A272" s="27"/>
      <c r="B272" s="22"/>
      <c r="C272" s="22"/>
      <c r="D272" s="23"/>
      <c r="E272" s="80"/>
      <c r="F272" s="80">
        <f t="shared" si="8"/>
        <v>0</v>
      </c>
      <c r="G272" s="81"/>
    </row>
    <row r="273" spans="1:7" ht="15.6" x14ac:dyDescent="0.3">
      <c r="A273" s="27"/>
      <c r="B273" s="22"/>
      <c r="C273" s="22"/>
      <c r="D273" s="23"/>
      <c r="E273" s="80"/>
      <c r="F273" s="80">
        <f t="shared" si="8"/>
        <v>0</v>
      </c>
      <c r="G273" s="81"/>
    </row>
    <row r="274" spans="1:7" ht="15.6" x14ac:dyDescent="0.3">
      <c r="A274" s="27"/>
      <c r="B274" s="22"/>
      <c r="C274" s="22"/>
      <c r="D274" s="23"/>
      <c r="E274" s="80"/>
      <c r="F274" s="80">
        <f t="shared" si="8"/>
        <v>0</v>
      </c>
      <c r="G274" s="81"/>
    </row>
    <row r="275" spans="1:7" ht="15.6" x14ac:dyDescent="0.3">
      <c r="A275" s="28"/>
      <c r="B275" s="29"/>
      <c r="C275" s="29"/>
      <c r="D275" s="30"/>
      <c r="E275" s="82"/>
      <c r="F275" s="83">
        <f t="shared" si="8"/>
        <v>0</v>
      </c>
      <c r="G275" s="84"/>
    </row>
    <row r="276" spans="1:7" ht="17.399999999999999" x14ac:dyDescent="0.3">
      <c r="A276" s="34"/>
      <c r="B276" s="35"/>
      <c r="C276" s="36" t="s">
        <v>17</v>
      </c>
      <c r="D276" s="36"/>
      <c r="E276" s="85"/>
      <c r="F276" s="86">
        <f>SUM(F261:F274)</f>
        <v>1175.94</v>
      </c>
      <c r="G276" s="87"/>
    </row>
    <row r="277" spans="1:7" ht="17.399999999999999" x14ac:dyDescent="0.3">
      <c r="A277" s="40"/>
      <c r="B277" s="41"/>
      <c r="C277" s="42" t="s">
        <v>18</v>
      </c>
      <c r="D277" s="42"/>
      <c r="E277" s="88"/>
      <c r="F277" s="89">
        <f>+F276*0.16</f>
        <v>188.15040000000002</v>
      </c>
      <c r="G277" s="90"/>
    </row>
    <row r="278" spans="1:7" ht="17.399999999999999" x14ac:dyDescent="0.3">
      <c r="A278" s="40"/>
      <c r="B278" s="41"/>
      <c r="C278" s="46" t="s">
        <v>19</v>
      </c>
      <c r="D278" s="46"/>
      <c r="E278" s="91"/>
      <c r="F278" s="92">
        <f>F276+F277</f>
        <v>1364.0904</v>
      </c>
      <c r="G278" s="93"/>
    </row>
    <row r="279" spans="1:7" ht="15.6" x14ac:dyDescent="0.3">
      <c r="A279" s="50" t="s">
        <v>20</v>
      </c>
      <c r="B279" s="51"/>
      <c r="C279" s="51" t="s">
        <v>21</v>
      </c>
      <c r="D279" s="51"/>
      <c r="E279" s="51" t="s">
        <v>22</v>
      </c>
      <c r="F279" s="51"/>
      <c r="G279" s="52"/>
    </row>
    <row r="280" spans="1:7" ht="15.6" x14ac:dyDescent="0.3">
      <c r="A280" s="63" t="s">
        <v>25</v>
      </c>
      <c r="B280" s="53"/>
      <c r="C280" s="53" t="s">
        <v>23</v>
      </c>
      <c r="D280" s="53"/>
      <c r="E280" s="53" t="s">
        <v>24</v>
      </c>
      <c r="F280" s="53"/>
      <c r="G280" s="54"/>
    </row>
    <row r="281" spans="1:7" x14ac:dyDescent="0.3">
      <c r="A281" s="55"/>
      <c r="B281" s="55"/>
      <c r="C281" s="55"/>
      <c r="D281" s="55"/>
      <c r="E281" s="55"/>
      <c r="F281" s="55"/>
      <c r="G281" s="55"/>
    </row>
    <row r="282" spans="1:7" ht="24.6" x14ac:dyDescent="0.4">
      <c r="A282" s="1"/>
      <c r="B282" s="355" t="s">
        <v>0</v>
      </c>
      <c r="C282" s="357"/>
      <c r="D282" s="364" t="s">
        <v>1</v>
      </c>
      <c r="E282" s="365"/>
      <c r="F282" s="365"/>
      <c r="G282" s="366"/>
    </row>
    <row r="283" spans="1:7" ht="21" x14ac:dyDescent="0.4">
      <c r="A283" s="2"/>
      <c r="B283" s="358"/>
      <c r="C283" s="360"/>
      <c r="D283" s="3" t="s">
        <v>2</v>
      </c>
      <c r="E283" s="368" t="s">
        <v>351</v>
      </c>
      <c r="F283" s="368"/>
      <c r="G283" s="4"/>
    </row>
    <row r="284" spans="1:7" ht="21" x14ac:dyDescent="0.4">
      <c r="A284" s="2"/>
      <c r="B284" s="358"/>
      <c r="C284" s="360"/>
      <c r="D284" s="3" t="s">
        <v>4</v>
      </c>
      <c r="E284" s="368">
        <v>50</v>
      </c>
      <c r="F284" s="368"/>
      <c r="G284" s="4"/>
    </row>
    <row r="285" spans="1:7" ht="30" x14ac:dyDescent="0.4">
      <c r="A285" s="5"/>
      <c r="B285" s="361"/>
      <c r="C285" s="363"/>
      <c r="D285" s="6" t="s">
        <v>5</v>
      </c>
      <c r="E285" s="370" t="s">
        <v>355</v>
      </c>
      <c r="F285" s="370"/>
      <c r="G285" s="7"/>
    </row>
    <row r="286" spans="1:7" ht="20.399999999999999" x14ac:dyDescent="0.35">
      <c r="A286" s="8" t="s">
        <v>6</v>
      </c>
      <c r="B286" s="9" t="s">
        <v>27</v>
      </c>
      <c r="C286" s="10"/>
      <c r="D286" s="10"/>
      <c r="E286" s="10"/>
      <c r="F286" s="10"/>
      <c r="G286" s="11"/>
    </row>
    <row r="287" spans="1:7" ht="20.399999999999999" x14ac:dyDescent="0.35">
      <c r="A287" s="8" t="s">
        <v>7</v>
      </c>
      <c r="B287" s="12" t="s">
        <v>324</v>
      </c>
      <c r="C287" s="13"/>
      <c r="D287" s="13"/>
      <c r="E287" s="13"/>
      <c r="F287" s="13"/>
      <c r="G287" s="14"/>
    </row>
    <row r="288" spans="1:7" ht="20.399999999999999" x14ac:dyDescent="0.35">
      <c r="A288" s="8" t="s">
        <v>8</v>
      </c>
      <c r="B288" s="12" t="s">
        <v>325</v>
      </c>
      <c r="C288" s="13"/>
      <c r="D288" s="13"/>
      <c r="E288" s="13"/>
      <c r="F288" s="13"/>
      <c r="G288" s="14"/>
    </row>
    <row r="289" spans="1:7" ht="20.399999999999999" x14ac:dyDescent="0.35">
      <c r="A289" s="8" t="s">
        <v>9</v>
      </c>
      <c r="B289" s="12" t="s">
        <v>326</v>
      </c>
      <c r="C289" s="13"/>
      <c r="D289" s="13"/>
      <c r="E289" s="13"/>
      <c r="F289" s="13"/>
      <c r="G289" s="14"/>
    </row>
    <row r="290" spans="1:7" ht="15" x14ac:dyDescent="0.3">
      <c r="A290" s="57" t="s">
        <v>10</v>
      </c>
      <c r="B290" s="57" t="s">
        <v>11</v>
      </c>
      <c r="C290" s="57" t="s">
        <v>12</v>
      </c>
      <c r="D290" s="57" t="s">
        <v>13</v>
      </c>
      <c r="E290" s="57" t="s">
        <v>14</v>
      </c>
      <c r="F290" s="57" t="s">
        <v>15</v>
      </c>
      <c r="G290" s="57" t="s">
        <v>16</v>
      </c>
    </row>
    <row r="291" spans="1:7" ht="31.2" x14ac:dyDescent="0.3">
      <c r="A291" s="147">
        <v>1</v>
      </c>
      <c r="B291" s="60" t="s">
        <v>30</v>
      </c>
      <c r="C291" s="16" t="s">
        <v>328</v>
      </c>
      <c r="D291" s="123"/>
      <c r="E291" s="18">
        <v>2982</v>
      </c>
      <c r="F291" s="18">
        <f t="shared" ref="F291:F305" si="9">A291*E291</f>
        <v>2982</v>
      </c>
      <c r="G291" s="20"/>
    </row>
    <row r="292" spans="1:7" ht="15.6" x14ac:dyDescent="0.3">
      <c r="A292" s="21"/>
      <c r="B292" s="22"/>
      <c r="C292" s="22"/>
      <c r="D292" s="58"/>
      <c r="E292" s="24"/>
      <c r="F292" s="24">
        <f t="shared" si="9"/>
        <v>0</v>
      </c>
      <c r="G292" s="20"/>
    </row>
    <row r="293" spans="1:7" ht="15.6" x14ac:dyDescent="0.3">
      <c r="A293" s="21"/>
      <c r="B293" s="22"/>
      <c r="C293" s="22"/>
      <c r="D293" s="58"/>
      <c r="E293" s="24"/>
      <c r="F293" s="24">
        <f t="shared" si="9"/>
        <v>0</v>
      </c>
      <c r="G293" s="20"/>
    </row>
    <row r="294" spans="1:7" ht="15.6" x14ac:dyDescent="0.3">
      <c r="A294" s="21"/>
      <c r="B294" s="59"/>
      <c r="C294" s="59"/>
      <c r="D294" s="58"/>
      <c r="E294" s="24"/>
      <c r="F294" s="24">
        <f t="shared" si="9"/>
        <v>0</v>
      </c>
      <c r="G294" s="26"/>
    </row>
    <row r="295" spans="1:7" ht="15.6" x14ac:dyDescent="0.3">
      <c r="A295" s="21"/>
      <c r="B295" s="59"/>
      <c r="C295" s="59"/>
      <c r="D295" s="58"/>
      <c r="E295" s="24"/>
      <c r="F295" s="24">
        <f t="shared" si="9"/>
        <v>0</v>
      </c>
      <c r="G295" s="26"/>
    </row>
    <row r="296" spans="1:7" ht="15.6" x14ac:dyDescent="0.3">
      <c r="A296" s="21"/>
      <c r="B296" s="59"/>
      <c r="C296" s="59"/>
      <c r="D296" s="58"/>
      <c r="E296" s="24"/>
      <c r="F296" s="24">
        <f t="shared" si="9"/>
        <v>0</v>
      </c>
      <c r="G296" s="26"/>
    </row>
    <row r="297" spans="1:7" ht="15.6" x14ac:dyDescent="0.3">
      <c r="A297" s="21"/>
      <c r="B297" s="59"/>
      <c r="C297" s="59"/>
      <c r="D297" s="66"/>
      <c r="E297" s="24"/>
      <c r="F297" s="24">
        <f t="shared" si="9"/>
        <v>0</v>
      </c>
      <c r="G297" s="26"/>
    </row>
    <row r="298" spans="1:7" ht="15.6" x14ac:dyDescent="0.3">
      <c r="A298" s="27"/>
      <c r="B298" s="59"/>
      <c r="C298" s="59"/>
      <c r="D298" s="65"/>
      <c r="E298" s="24"/>
      <c r="F298" s="24">
        <f t="shared" si="9"/>
        <v>0</v>
      </c>
      <c r="G298" s="26"/>
    </row>
    <row r="299" spans="1:7" ht="15.6" x14ac:dyDescent="0.3">
      <c r="A299" s="27"/>
      <c r="B299" s="59"/>
      <c r="C299" s="59"/>
      <c r="D299" s="65"/>
      <c r="E299" s="24"/>
      <c r="F299" s="24">
        <f t="shared" si="9"/>
        <v>0</v>
      </c>
      <c r="G299" s="26"/>
    </row>
    <row r="300" spans="1:7" ht="15.6" x14ac:dyDescent="0.3">
      <c r="A300" s="27"/>
      <c r="B300" s="22"/>
      <c r="C300" s="22"/>
      <c r="D300" s="23"/>
      <c r="E300" s="24"/>
      <c r="F300" s="24">
        <f t="shared" si="9"/>
        <v>0</v>
      </c>
      <c r="G300" s="26"/>
    </row>
    <row r="301" spans="1:7" ht="15.6" x14ac:dyDescent="0.3">
      <c r="A301" s="27"/>
      <c r="B301" s="22"/>
      <c r="C301" s="22"/>
      <c r="D301" s="23"/>
      <c r="E301" s="24"/>
      <c r="F301" s="24">
        <f t="shared" si="9"/>
        <v>0</v>
      </c>
      <c r="G301" s="26"/>
    </row>
    <row r="302" spans="1:7" ht="15.6" x14ac:dyDescent="0.3">
      <c r="A302" s="27"/>
      <c r="B302" s="22"/>
      <c r="C302" s="22"/>
      <c r="D302" s="23"/>
      <c r="E302" s="24"/>
      <c r="F302" s="24">
        <f t="shared" si="9"/>
        <v>0</v>
      </c>
      <c r="G302" s="26"/>
    </row>
    <row r="303" spans="1:7" ht="15.6" x14ac:dyDescent="0.3">
      <c r="A303" s="27"/>
      <c r="B303" s="22"/>
      <c r="C303" s="22"/>
      <c r="D303" s="23"/>
      <c r="E303" s="24"/>
      <c r="F303" s="24">
        <f t="shared" si="9"/>
        <v>0</v>
      </c>
      <c r="G303" s="26"/>
    </row>
    <row r="304" spans="1:7" ht="15.6" x14ac:dyDescent="0.3">
      <c r="A304" s="27"/>
      <c r="B304" s="22"/>
      <c r="C304" s="22"/>
      <c r="D304" s="23"/>
      <c r="E304" s="24"/>
      <c r="F304" s="24">
        <f t="shared" si="9"/>
        <v>0</v>
      </c>
      <c r="G304" s="26"/>
    </row>
    <row r="305" spans="1:7" ht="15.6" x14ac:dyDescent="0.3">
      <c r="A305" s="28"/>
      <c r="B305" s="29"/>
      <c r="C305" s="29"/>
      <c r="D305" s="30"/>
      <c r="E305" s="31"/>
      <c r="F305" s="32">
        <f t="shared" si="9"/>
        <v>0</v>
      </c>
      <c r="G305" s="33"/>
    </row>
    <row r="306" spans="1:7" ht="17.399999999999999" x14ac:dyDescent="0.3">
      <c r="A306" s="34"/>
      <c r="B306" s="35"/>
      <c r="C306" s="36" t="s">
        <v>17</v>
      </c>
      <c r="D306" s="36"/>
      <c r="E306" s="37"/>
      <c r="F306" s="38">
        <f>SUM(F291:F304)</f>
        <v>2982</v>
      </c>
      <c r="G306" s="39"/>
    </row>
    <row r="307" spans="1:7" ht="17.399999999999999" x14ac:dyDescent="0.3">
      <c r="A307" s="40"/>
      <c r="B307" s="41"/>
      <c r="C307" s="42" t="s">
        <v>18</v>
      </c>
      <c r="D307" s="42"/>
      <c r="E307" s="43"/>
      <c r="F307" s="44">
        <f>F306*0.16</f>
        <v>477.12</v>
      </c>
      <c r="G307" s="45"/>
    </row>
    <row r="308" spans="1:7" ht="17.399999999999999" x14ac:dyDescent="0.3">
      <c r="A308" s="40"/>
      <c r="B308" s="41"/>
      <c r="C308" s="46" t="s">
        <v>19</v>
      </c>
      <c r="D308" s="46"/>
      <c r="E308" s="47"/>
      <c r="F308" s="48">
        <f>F306+F307</f>
        <v>3459.12</v>
      </c>
      <c r="G308" s="49"/>
    </row>
    <row r="309" spans="1:7" ht="15.6" x14ac:dyDescent="0.3">
      <c r="A309" s="50" t="s">
        <v>20</v>
      </c>
      <c r="B309" s="51"/>
      <c r="C309" s="51" t="s">
        <v>21</v>
      </c>
      <c r="D309" s="51"/>
      <c r="E309" s="51" t="s">
        <v>22</v>
      </c>
      <c r="F309" s="51"/>
      <c r="G309" s="52"/>
    </row>
    <row r="310" spans="1:7" ht="15.6" x14ac:dyDescent="0.3">
      <c r="A310" s="63" t="s">
        <v>25</v>
      </c>
      <c r="B310" s="53"/>
      <c r="C310" s="53" t="s">
        <v>23</v>
      </c>
      <c r="D310" s="53"/>
      <c r="E310" s="53" t="s">
        <v>24</v>
      </c>
      <c r="F310" s="53"/>
      <c r="G310" s="54"/>
    </row>
    <row r="312" spans="1:7" ht="24.6" x14ac:dyDescent="0.4">
      <c r="A312" s="1"/>
      <c r="B312" s="355" t="s">
        <v>0</v>
      </c>
      <c r="C312" s="357"/>
      <c r="D312" s="364" t="s">
        <v>1</v>
      </c>
      <c r="E312" s="365"/>
      <c r="F312" s="365"/>
      <c r="G312" s="366"/>
    </row>
    <row r="313" spans="1:7" ht="21" x14ac:dyDescent="0.4">
      <c r="A313" s="2"/>
      <c r="B313" s="358"/>
      <c r="C313" s="360"/>
      <c r="D313" s="3" t="s">
        <v>2</v>
      </c>
      <c r="E313" s="368" t="s">
        <v>379</v>
      </c>
      <c r="F313" s="368"/>
      <c r="G313" s="4"/>
    </row>
    <row r="314" spans="1:7" ht="21" x14ac:dyDescent="0.4">
      <c r="A314" s="2"/>
      <c r="B314" s="358"/>
      <c r="C314" s="360"/>
      <c r="D314" s="3" t="s">
        <v>4</v>
      </c>
      <c r="E314" s="368">
        <v>50</v>
      </c>
      <c r="F314" s="368"/>
      <c r="G314" s="4"/>
    </row>
    <row r="315" spans="1:7" ht="30" x14ac:dyDescent="0.4">
      <c r="A315" s="5"/>
      <c r="B315" s="361"/>
      <c r="C315" s="363"/>
      <c r="D315" s="6" t="s">
        <v>5</v>
      </c>
      <c r="E315" s="370" t="s">
        <v>375</v>
      </c>
      <c r="F315" s="370"/>
      <c r="G315" s="7"/>
    </row>
    <row r="316" spans="1:7" ht="20.399999999999999" x14ac:dyDescent="0.35">
      <c r="A316" s="8" t="s">
        <v>6</v>
      </c>
      <c r="B316" s="9" t="s">
        <v>27</v>
      </c>
      <c r="C316" s="10"/>
      <c r="D316" s="10"/>
      <c r="E316" s="10"/>
      <c r="F316" s="10"/>
      <c r="G316" s="11"/>
    </row>
    <row r="317" spans="1:7" ht="20.399999999999999" x14ac:dyDescent="0.35">
      <c r="A317" s="8" t="s">
        <v>7</v>
      </c>
      <c r="B317" s="12" t="s">
        <v>335</v>
      </c>
      <c r="C317" s="13"/>
      <c r="D317" s="13"/>
      <c r="E317" s="13"/>
      <c r="F317" s="13"/>
      <c r="G317" s="14"/>
    </row>
    <row r="318" spans="1:7" ht="20.399999999999999" x14ac:dyDescent="0.35">
      <c r="A318" s="8" t="s">
        <v>8</v>
      </c>
      <c r="B318" s="12" t="s">
        <v>29</v>
      </c>
      <c r="C318" s="13"/>
      <c r="D318" s="13"/>
      <c r="E318" s="13"/>
      <c r="F318" s="13"/>
      <c r="G318" s="14"/>
    </row>
    <row r="319" spans="1:7" ht="20.399999999999999" x14ac:dyDescent="0.35">
      <c r="A319" s="8" t="s">
        <v>9</v>
      </c>
      <c r="B319" s="12" t="s">
        <v>83</v>
      </c>
      <c r="C319" s="13"/>
      <c r="D319" s="13"/>
      <c r="E319" s="13"/>
      <c r="F319" s="13"/>
      <c r="G319" s="14"/>
    </row>
    <row r="320" spans="1:7" ht="15" x14ac:dyDescent="0.3">
      <c r="A320" s="57" t="s">
        <v>10</v>
      </c>
      <c r="B320" s="57" t="s">
        <v>11</v>
      </c>
      <c r="C320" s="57" t="s">
        <v>12</v>
      </c>
      <c r="D320" s="57" t="s">
        <v>13</v>
      </c>
      <c r="E320" s="57" t="s">
        <v>14</v>
      </c>
      <c r="F320" s="57" t="s">
        <v>15</v>
      </c>
      <c r="G320" s="57" t="s">
        <v>16</v>
      </c>
    </row>
    <row r="321" spans="1:7" ht="21" customHeight="1" x14ac:dyDescent="0.3">
      <c r="A321" s="15">
        <v>50</v>
      </c>
      <c r="B321" s="16" t="s">
        <v>30</v>
      </c>
      <c r="C321" s="16" t="s">
        <v>80</v>
      </c>
      <c r="D321" s="123" t="s">
        <v>82</v>
      </c>
      <c r="E321" s="18">
        <v>4.0199999999999996</v>
      </c>
      <c r="F321" s="18">
        <f t="shared" ref="F321:F333" si="10">A321*E321</f>
        <v>200.99999999999997</v>
      </c>
      <c r="G321" s="20"/>
    </row>
    <row r="322" spans="1:7" ht="21" customHeight="1" x14ac:dyDescent="0.3">
      <c r="A322" s="21">
        <v>20</v>
      </c>
      <c r="B322" s="22" t="s">
        <v>30</v>
      </c>
      <c r="C322" s="22" t="s">
        <v>356</v>
      </c>
      <c r="D322" s="58" t="s">
        <v>82</v>
      </c>
      <c r="E322" s="24">
        <v>5.29</v>
      </c>
      <c r="F322" s="24">
        <f t="shared" si="10"/>
        <v>105.8</v>
      </c>
      <c r="G322" s="20"/>
    </row>
    <row r="323" spans="1:7" ht="21" customHeight="1" x14ac:dyDescent="0.3">
      <c r="A323" s="21">
        <v>50</v>
      </c>
      <c r="B323" s="22" t="s">
        <v>30</v>
      </c>
      <c r="C323" s="22" t="s">
        <v>357</v>
      </c>
      <c r="D323" s="58" t="s">
        <v>358</v>
      </c>
      <c r="E323" s="24">
        <v>4.7</v>
      </c>
      <c r="F323" s="24">
        <f t="shared" si="10"/>
        <v>235</v>
      </c>
      <c r="G323" s="20"/>
    </row>
    <row r="324" spans="1:7" ht="21" customHeight="1" x14ac:dyDescent="0.3">
      <c r="A324" s="21">
        <v>20</v>
      </c>
      <c r="B324" s="59" t="s">
        <v>30</v>
      </c>
      <c r="C324" s="59" t="s">
        <v>359</v>
      </c>
      <c r="D324" s="58" t="s">
        <v>40</v>
      </c>
      <c r="E324" s="24">
        <v>3.36</v>
      </c>
      <c r="F324" s="24">
        <f t="shared" si="10"/>
        <v>67.2</v>
      </c>
      <c r="G324" s="26"/>
    </row>
    <row r="325" spans="1:7" ht="15.6" x14ac:dyDescent="0.3">
      <c r="A325" s="21">
        <v>4</v>
      </c>
      <c r="B325" s="59" t="s">
        <v>30</v>
      </c>
      <c r="C325" s="59" t="s">
        <v>360</v>
      </c>
      <c r="D325" s="58" t="s">
        <v>163</v>
      </c>
      <c r="E325" s="24">
        <v>10.19</v>
      </c>
      <c r="F325" s="24">
        <f t="shared" si="10"/>
        <v>40.76</v>
      </c>
      <c r="G325" s="26"/>
    </row>
    <row r="326" spans="1:7" ht="15.6" x14ac:dyDescent="0.3">
      <c r="A326" s="21">
        <v>20</v>
      </c>
      <c r="B326" s="59" t="s">
        <v>30</v>
      </c>
      <c r="C326" s="59" t="s">
        <v>361</v>
      </c>
      <c r="D326" s="58" t="s">
        <v>40</v>
      </c>
      <c r="E326" s="24">
        <v>2.78</v>
      </c>
      <c r="F326" s="24">
        <f t="shared" si="10"/>
        <v>55.599999999999994</v>
      </c>
      <c r="G326" s="26"/>
    </row>
    <row r="327" spans="1:7" ht="15.6" x14ac:dyDescent="0.3">
      <c r="A327" s="21">
        <v>84</v>
      </c>
      <c r="B327" s="59" t="s">
        <v>30</v>
      </c>
      <c r="C327" s="59" t="s">
        <v>71</v>
      </c>
      <c r="D327" s="24" t="s">
        <v>82</v>
      </c>
      <c r="E327" s="24">
        <v>17.63</v>
      </c>
      <c r="F327" s="24">
        <f t="shared" si="10"/>
        <v>1480.9199999999998</v>
      </c>
      <c r="G327" s="26"/>
    </row>
    <row r="328" spans="1:7" ht="15.6" x14ac:dyDescent="0.3">
      <c r="A328" s="27"/>
      <c r="B328" s="59"/>
      <c r="C328" s="59"/>
      <c r="D328" s="58"/>
      <c r="E328" s="24"/>
      <c r="F328" s="24">
        <f t="shared" si="10"/>
        <v>0</v>
      </c>
      <c r="G328" s="26"/>
    </row>
    <row r="329" spans="1:7" ht="15.6" x14ac:dyDescent="0.3">
      <c r="A329" s="27"/>
      <c r="B329" s="59"/>
      <c r="C329" s="59"/>
      <c r="D329" s="58"/>
      <c r="E329" s="24"/>
      <c r="F329" s="24">
        <f t="shared" si="10"/>
        <v>0</v>
      </c>
      <c r="G329" s="26"/>
    </row>
    <row r="330" spans="1:7" ht="15.6" x14ac:dyDescent="0.3">
      <c r="A330" s="27"/>
      <c r="B330" s="22"/>
      <c r="C330" s="22"/>
      <c r="D330" s="58"/>
      <c r="E330" s="24"/>
      <c r="F330" s="24">
        <f t="shared" si="10"/>
        <v>0</v>
      </c>
      <c r="G330" s="26"/>
    </row>
    <row r="331" spans="1:7" ht="15.6" x14ac:dyDescent="0.3">
      <c r="A331" s="27"/>
      <c r="B331" s="22"/>
      <c r="C331" s="22"/>
      <c r="D331" s="58"/>
      <c r="E331" s="24"/>
      <c r="F331" s="24">
        <f t="shared" si="10"/>
        <v>0</v>
      </c>
      <c r="G331" s="26"/>
    </row>
    <row r="332" spans="1:7" ht="15.6" x14ac:dyDescent="0.3">
      <c r="A332" s="27"/>
      <c r="B332" s="22"/>
      <c r="C332" s="22"/>
      <c r="D332" s="58"/>
      <c r="E332" s="24"/>
      <c r="F332" s="24">
        <f t="shared" si="10"/>
        <v>0</v>
      </c>
      <c r="G332" s="26"/>
    </row>
    <row r="333" spans="1:7" ht="15.6" x14ac:dyDescent="0.3">
      <c r="A333" s="27"/>
      <c r="B333" s="22"/>
      <c r="C333" s="22"/>
      <c r="D333" s="58"/>
      <c r="E333" s="24"/>
      <c r="F333" s="24">
        <f t="shared" si="10"/>
        <v>0</v>
      </c>
      <c r="G333" s="26"/>
    </row>
    <row r="334" spans="1:7" ht="15.6" x14ac:dyDescent="0.3">
      <c r="A334" s="27"/>
      <c r="B334" s="22"/>
      <c r="C334" s="22"/>
      <c r="D334" s="23"/>
      <c r="E334" s="24"/>
      <c r="F334" s="24">
        <f>A334*E334</f>
        <v>0</v>
      </c>
      <c r="G334" s="26"/>
    </row>
    <row r="335" spans="1:7" ht="15.6" x14ac:dyDescent="0.3">
      <c r="A335" s="27"/>
      <c r="B335" s="22"/>
      <c r="C335" s="22"/>
      <c r="D335" s="23"/>
      <c r="E335" s="24"/>
      <c r="F335" s="24">
        <f>A335*E335</f>
        <v>0</v>
      </c>
      <c r="G335" s="26"/>
    </row>
    <row r="336" spans="1:7" ht="15.6" x14ac:dyDescent="0.3">
      <c r="A336" s="27"/>
      <c r="B336" s="22"/>
      <c r="C336" s="22"/>
      <c r="D336" s="23"/>
      <c r="E336" s="24"/>
      <c r="F336" s="24">
        <f>A336*E336</f>
        <v>0</v>
      </c>
      <c r="G336" s="26"/>
    </row>
    <row r="337" spans="1:7" ht="15.6" x14ac:dyDescent="0.3">
      <c r="A337" s="28"/>
      <c r="B337" s="29"/>
      <c r="C337" s="29"/>
      <c r="D337" s="30"/>
      <c r="E337" s="31"/>
      <c r="F337" s="32">
        <f>A337*E337</f>
        <v>0</v>
      </c>
      <c r="G337" s="33"/>
    </row>
    <row r="338" spans="1:7" ht="17.399999999999999" x14ac:dyDescent="0.3">
      <c r="A338" s="34"/>
      <c r="B338" s="35"/>
      <c r="C338" s="36" t="s">
        <v>17</v>
      </c>
      <c r="D338" s="36"/>
      <c r="E338" s="37"/>
      <c r="F338" s="38">
        <f>SUM(F321:F336)</f>
        <v>2186.2799999999997</v>
      </c>
      <c r="G338" s="39"/>
    </row>
    <row r="339" spans="1:7" ht="17.399999999999999" x14ac:dyDescent="0.3">
      <c r="A339" s="40"/>
      <c r="B339" s="41"/>
      <c r="C339" s="42" t="s">
        <v>18</v>
      </c>
      <c r="D339" s="42"/>
      <c r="E339" s="43"/>
      <c r="F339" s="44">
        <f>F338*0.16</f>
        <v>349.80479999999994</v>
      </c>
      <c r="G339" s="45"/>
    </row>
    <row r="340" spans="1:7" ht="17.399999999999999" x14ac:dyDescent="0.3">
      <c r="A340" s="40"/>
      <c r="B340" s="41"/>
      <c r="C340" s="46" t="s">
        <v>19</v>
      </c>
      <c r="D340" s="46"/>
      <c r="E340" s="47"/>
      <c r="F340" s="48">
        <f>F338+F339</f>
        <v>2536.0847999999996</v>
      </c>
      <c r="G340" s="49"/>
    </row>
    <row r="341" spans="1:7" ht="15.6" x14ac:dyDescent="0.3">
      <c r="A341" s="50" t="s">
        <v>20</v>
      </c>
      <c r="B341" s="51"/>
      <c r="C341" s="51" t="s">
        <v>21</v>
      </c>
      <c r="D341" s="51"/>
      <c r="E341" s="51" t="s">
        <v>22</v>
      </c>
      <c r="F341" s="51"/>
      <c r="G341" s="52"/>
    </row>
    <row r="342" spans="1:7" ht="15.6" x14ac:dyDescent="0.3">
      <c r="A342" s="63" t="s">
        <v>25</v>
      </c>
      <c r="B342" s="53"/>
      <c r="C342" s="53" t="s">
        <v>23</v>
      </c>
      <c r="D342" s="53"/>
      <c r="E342" s="53" t="s">
        <v>24</v>
      </c>
      <c r="F342" s="53"/>
      <c r="G342" s="54"/>
    </row>
    <row r="343" spans="1:7" x14ac:dyDescent="0.3">
      <c r="A343" s="55"/>
      <c r="B343" s="55"/>
      <c r="C343" s="55"/>
      <c r="D343" s="55"/>
      <c r="E343" s="55"/>
      <c r="F343" s="55"/>
      <c r="G343" s="55"/>
    </row>
    <row r="344" spans="1:7" ht="24.6" x14ac:dyDescent="0.4">
      <c r="A344" s="1"/>
      <c r="B344" s="355" t="s">
        <v>0</v>
      </c>
      <c r="C344" s="357"/>
      <c r="D344" s="364" t="s">
        <v>1</v>
      </c>
      <c r="E344" s="365"/>
      <c r="F344" s="365"/>
      <c r="G344" s="366"/>
    </row>
    <row r="345" spans="1:7" ht="21" x14ac:dyDescent="0.4">
      <c r="A345" s="2"/>
      <c r="B345" s="358"/>
      <c r="C345" s="360"/>
      <c r="D345" s="3" t="s">
        <v>2</v>
      </c>
      <c r="E345" s="368" t="s">
        <v>372</v>
      </c>
      <c r="F345" s="368"/>
      <c r="G345" s="4"/>
    </row>
    <row r="346" spans="1:7" ht="21" x14ac:dyDescent="0.4">
      <c r="A346" s="2"/>
      <c r="B346" s="358"/>
      <c r="C346" s="360"/>
      <c r="D346" s="3" t="s">
        <v>4</v>
      </c>
      <c r="E346" s="368">
        <v>49</v>
      </c>
      <c r="F346" s="368"/>
      <c r="G346" s="4"/>
    </row>
    <row r="347" spans="1:7" ht="30" x14ac:dyDescent="0.4">
      <c r="A347" s="5"/>
      <c r="B347" s="361"/>
      <c r="C347" s="363"/>
      <c r="D347" s="6" t="s">
        <v>5</v>
      </c>
      <c r="E347" s="370" t="s">
        <v>376</v>
      </c>
      <c r="F347" s="370"/>
      <c r="G347" s="7"/>
    </row>
    <row r="348" spans="1:7" ht="20.399999999999999" x14ac:dyDescent="0.35">
      <c r="A348" s="8" t="s">
        <v>6</v>
      </c>
      <c r="B348" s="9" t="s">
        <v>36</v>
      </c>
      <c r="C348" s="10"/>
      <c r="D348" s="10"/>
      <c r="E348" s="10"/>
      <c r="F348" s="10"/>
      <c r="G348" s="11"/>
    </row>
    <row r="349" spans="1:7" ht="20.399999999999999" x14ac:dyDescent="0.35">
      <c r="A349" s="8" t="s">
        <v>7</v>
      </c>
      <c r="B349" s="12" t="s">
        <v>362</v>
      </c>
      <c r="C349" s="13"/>
      <c r="D349" s="13"/>
      <c r="E349" s="13"/>
      <c r="F349" s="13"/>
      <c r="G349" s="14"/>
    </row>
    <row r="350" spans="1:7" ht="20.399999999999999" x14ac:dyDescent="0.35">
      <c r="A350" s="8" t="s">
        <v>8</v>
      </c>
      <c r="B350" s="12" t="s">
        <v>29</v>
      </c>
      <c r="C350" s="13"/>
      <c r="D350" s="13"/>
      <c r="E350" s="13"/>
      <c r="F350" s="13"/>
      <c r="G350" s="14"/>
    </row>
    <row r="351" spans="1:7" ht="20.399999999999999" x14ac:dyDescent="0.35">
      <c r="A351" s="8" t="s">
        <v>9</v>
      </c>
      <c r="B351" s="12" t="s">
        <v>363</v>
      </c>
      <c r="C351" s="13"/>
      <c r="D351" s="13"/>
      <c r="E351" s="13"/>
      <c r="F351" s="13"/>
      <c r="G351" s="14"/>
    </row>
    <row r="352" spans="1:7" ht="15" x14ac:dyDescent="0.3">
      <c r="A352" s="57" t="s">
        <v>10</v>
      </c>
      <c r="B352" s="57" t="s">
        <v>11</v>
      </c>
      <c r="C352" s="57" t="s">
        <v>12</v>
      </c>
      <c r="D352" s="57" t="s">
        <v>13</v>
      </c>
      <c r="E352" s="57" t="s">
        <v>14</v>
      </c>
      <c r="F352" s="57" t="s">
        <v>15</v>
      </c>
      <c r="G352" s="57" t="s">
        <v>16</v>
      </c>
    </row>
    <row r="353" spans="1:7" ht="15.6" x14ac:dyDescent="0.3">
      <c r="A353" s="15">
        <v>10</v>
      </c>
      <c r="B353" s="16" t="s">
        <v>30</v>
      </c>
      <c r="C353" s="16" t="s">
        <v>364</v>
      </c>
      <c r="D353" s="123"/>
      <c r="E353" s="18">
        <v>13.19</v>
      </c>
      <c r="F353" s="18">
        <f t="shared" ref="F353:F366" si="11">A353*E353</f>
        <v>131.9</v>
      </c>
      <c r="G353" s="20"/>
    </row>
    <row r="354" spans="1:7" ht="15.6" x14ac:dyDescent="0.3">
      <c r="A354" s="21">
        <v>10</v>
      </c>
      <c r="B354" s="22" t="s">
        <v>30</v>
      </c>
      <c r="C354" s="22" t="s">
        <v>365</v>
      </c>
      <c r="D354" s="58"/>
      <c r="E354" s="24">
        <v>6.6</v>
      </c>
      <c r="F354" s="24">
        <f t="shared" si="11"/>
        <v>66</v>
      </c>
      <c r="G354" s="20"/>
    </row>
    <row r="355" spans="1:7" ht="15.6" x14ac:dyDescent="0.3">
      <c r="A355" s="21">
        <v>7</v>
      </c>
      <c r="B355" s="22" t="s">
        <v>30</v>
      </c>
      <c r="C355" s="22" t="s">
        <v>366</v>
      </c>
      <c r="D355" s="58"/>
      <c r="E355" s="24">
        <v>56.63</v>
      </c>
      <c r="F355" s="24">
        <f t="shared" si="11"/>
        <v>396.41</v>
      </c>
      <c r="G355" s="20"/>
    </row>
    <row r="356" spans="1:7" ht="15.6" x14ac:dyDescent="0.3">
      <c r="A356" s="21">
        <v>7</v>
      </c>
      <c r="B356" s="59" t="s">
        <v>30</v>
      </c>
      <c r="C356" s="59" t="s">
        <v>367</v>
      </c>
      <c r="D356" s="58"/>
      <c r="E356" s="24">
        <v>20.55</v>
      </c>
      <c r="F356" s="24">
        <f t="shared" si="11"/>
        <v>143.85</v>
      </c>
      <c r="G356" s="26"/>
    </row>
    <row r="357" spans="1:7" ht="15.6" x14ac:dyDescent="0.3">
      <c r="A357" s="21"/>
      <c r="B357" s="59"/>
      <c r="C357" s="59"/>
      <c r="D357" s="58"/>
      <c r="E357" s="24"/>
      <c r="F357" s="24">
        <f t="shared" si="11"/>
        <v>0</v>
      </c>
      <c r="G357" s="26"/>
    </row>
    <row r="358" spans="1:7" ht="15.6" x14ac:dyDescent="0.3">
      <c r="A358" s="21"/>
      <c r="B358" s="59"/>
      <c r="C358" s="59"/>
      <c r="D358" s="58"/>
      <c r="E358" s="24"/>
      <c r="F358" s="24">
        <f t="shared" si="11"/>
        <v>0</v>
      </c>
      <c r="G358" s="26"/>
    </row>
    <row r="359" spans="1:7" ht="15.6" x14ac:dyDescent="0.3">
      <c r="A359" s="21"/>
      <c r="B359" s="59"/>
      <c r="C359" s="59"/>
      <c r="D359" s="24"/>
      <c r="E359" s="24"/>
      <c r="F359" s="24">
        <f t="shared" si="11"/>
        <v>0</v>
      </c>
      <c r="G359" s="26"/>
    </row>
    <row r="360" spans="1:7" ht="15.6" x14ac:dyDescent="0.3">
      <c r="A360" s="27"/>
      <c r="B360" s="59"/>
      <c r="C360" s="59"/>
      <c r="D360" s="58"/>
      <c r="E360" s="24"/>
      <c r="F360" s="24">
        <f t="shared" si="11"/>
        <v>0</v>
      </c>
      <c r="G360" s="26"/>
    </row>
    <row r="361" spans="1:7" ht="15.6" x14ac:dyDescent="0.3">
      <c r="A361" s="27"/>
      <c r="B361" s="59"/>
      <c r="C361" s="59"/>
      <c r="D361" s="58"/>
      <c r="E361" s="24"/>
      <c r="F361" s="24">
        <f t="shared" si="11"/>
        <v>0</v>
      </c>
      <c r="G361" s="26"/>
    </row>
    <row r="362" spans="1:7" ht="15.6" x14ac:dyDescent="0.3">
      <c r="A362" s="27"/>
      <c r="B362" s="22"/>
      <c r="C362" s="22"/>
      <c r="D362" s="58"/>
      <c r="E362" s="24"/>
      <c r="F362" s="24">
        <f t="shared" si="11"/>
        <v>0</v>
      </c>
      <c r="G362" s="26"/>
    </row>
    <row r="363" spans="1:7" ht="15.6" x14ac:dyDescent="0.3">
      <c r="A363" s="27"/>
      <c r="B363" s="22"/>
      <c r="C363" s="22"/>
      <c r="D363" s="58"/>
      <c r="E363" s="24"/>
      <c r="F363" s="24">
        <f t="shared" si="11"/>
        <v>0</v>
      </c>
      <c r="G363" s="26"/>
    </row>
    <row r="364" spans="1:7" ht="15.6" x14ac:dyDescent="0.3">
      <c r="A364" s="27"/>
      <c r="B364" s="22"/>
      <c r="C364" s="22"/>
      <c r="D364" s="58"/>
      <c r="E364" s="24"/>
      <c r="F364" s="24">
        <f t="shared" si="11"/>
        <v>0</v>
      </c>
      <c r="G364" s="26"/>
    </row>
    <row r="365" spans="1:7" ht="15.6" x14ac:dyDescent="0.3">
      <c r="A365" s="27"/>
      <c r="B365" s="22"/>
      <c r="C365" s="22"/>
      <c r="D365" s="58"/>
      <c r="E365" s="24"/>
      <c r="F365" s="24">
        <f t="shared" si="11"/>
        <v>0</v>
      </c>
      <c r="G365" s="26"/>
    </row>
    <row r="366" spans="1:7" ht="15.6" x14ac:dyDescent="0.3">
      <c r="A366" s="27"/>
      <c r="B366" s="22"/>
      <c r="C366" s="22"/>
      <c r="D366" s="58"/>
      <c r="E366" s="24"/>
      <c r="F366" s="24">
        <f t="shared" si="11"/>
        <v>0</v>
      </c>
      <c r="G366" s="26"/>
    </row>
    <row r="367" spans="1:7" ht="15.6" x14ac:dyDescent="0.3">
      <c r="A367" s="27"/>
      <c r="B367" s="22"/>
      <c r="C367" s="22"/>
      <c r="D367" s="23"/>
      <c r="E367" s="24"/>
      <c r="F367" s="24">
        <f>A367*E367</f>
        <v>0</v>
      </c>
      <c r="G367" s="26"/>
    </row>
    <row r="368" spans="1:7" ht="15.6" x14ac:dyDescent="0.3">
      <c r="A368" s="27"/>
      <c r="B368" s="22"/>
      <c r="C368" s="22"/>
      <c r="D368" s="23"/>
      <c r="E368" s="24"/>
      <c r="F368" s="24">
        <f>A368*E368</f>
        <v>0</v>
      </c>
      <c r="G368" s="26"/>
    </row>
    <row r="369" spans="1:7" ht="15.6" x14ac:dyDescent="0.3">
      <c r="A369" s="27"/>
      <c r="B369" s="22"/>
      <c r="C369" s="22"/>
      <c r="D369" s="23"/>
      <c r="E369" s="24"/>
      <c r="F369" s="24">
        <f>A369*E369</f>
        <v>0</v>
      </c>
      <c r="G369" s="26"/>
    </row>
    <row r="370" spans="1:7" ht="15.6" x14ac:dyDescent="0.3">
      <c r="A370" s="28"/>
      <c r="B370" s="29"/>
      <c r="C370" s="29"/>
      <c r="D370" s="30"/>
      <c r="E370" s="31"/>
      <c r="F370" s="32">
        <f>A370*E370</f>
        <v>0</v>
      </c>
      <c r="G370" s="33"/>
    </row>
    <row r="371" spans="1:7" ht="17.399999999999999" x14ac:dyDescent="0.3">
      <c r="A371" s="34"/>
      <c r="B371" s="35"/>
      <c r="C371" s="36" t="s">
        <v>17</v>
      </c>
      <c r="D371" s="36"/>
      <c r="E371" s="37"/>
      <c r="F371" s="38">
        <f>SUM(F353:F369)</f>
        <v>738.16000000000008</v>
      </c>
      <c r="G371" s="39"/>
    </row>
    <row r="372" spans="1:7" ht="17.399999999999999" x14ac:dyDescent="0.3">
      <c r="A372" s="40"/>
      <c r="B372" s="41"/>
      <c r="C372" s="42" t="s">
        <v>18</v>
      </c>
      <c r="D372" s="42"/>
      <c r="E372" s="43"/>
      <c r="F372" s="44">
        <f>F371*0.16</f>
        <v>118.10560000000001</v>
      </c>
      <c r="G372" s="45"/>
    </row>
    <row r="373" spans="1:7" ht="17.399999999999999" x14ac:dyDescent="0.3">
      <c r="A373" s="40"/>
      <c r="B373" s="41"/>
      <c r="C373" s="46" t="s">
        <v>19</v>
      </c>
      <c r="D373" s="46"/>
      <c r="E373" s="47"/>
      <c r="F373" s="48">
        <f>F371+F372</f>
        <v>856.26560000000006</v>
      </c>
      <c r="G373" s="49"/>
    </row>
    <row r="374" spans="1:7" ht="15.6" x14ac:dyDescent="0.3">
      <c r="A374" s="50" t="s">
        <v>20</v>
      </c>
      <c r="B374" s="51"/>
      <c r="C374" s="51" t="s">
        <v>21</v>
      </c>
      <c r="D374" s="51"/>
      <c r="E374" s="51" t="s">
        <v>22</v>
      </c>
      <c r="F374" s="51"/>
      <c r="G374" s="52"/>
    </row>
    <row r="375" spans="1:7" ht="15.6" x14ac:dyDescent="0.3">
      <c r="A375" s="63" t="s">
        <v>25</v>
      </c>
      <c r="B375" s="53"/>
      <c r="C375" s="53" t="s">
        <v>23</v>
      </c>
      <c r="D375" s="53"/>
      <c r="E375" s="53" t="s">
        <v>24</v>
      </c>
      <c r="F375" s="53"/>
      <c r="G375" s="54"/>
    </row>
    <row r="376" spans="1:7" x14ac:dyDescent="0.3">
      <c r="A376" s="55"/>
      <c r="B376" s="55"/>
      <c r="C376" s="55"/>
      <c r="D376" s="55"/>
      <c r="E376" s="55"/>
      <c r="F376" s="55"/>
      <c r="G376" s="55"/>
    </row>
    <row r="377" spans="1:7" ht="24.6" x14ac:dyDescent="0.4">
      <c r="A377" s="1"/>
      <c r="B377" s="355" t="s">
        <v>0</v>
      </c>
      <c r="C377" s="357"/>
      <c r="D377" s="364" t="s">
        <v>1</v>
      </c>
      <c r="E377" s="365"/>
      <c r="F377" s="365"/>
      <c r="G377" s="366"/>
    </row>
    <row r="378" spans="1:7" ht="21" x14ac:dyDescent="0.4">
      <c r="A378" s="2"/>
      <c r="B378" s="358"/>
      <c r="C378" s="360"/>
      <c r="D378" s="3" t="s">
        <v>2</v>
      </c>
      <c r="E378" s="368" t="s">
        <v>372</v>
      </c>
      <c r="F378" s="368"/>
      <c r="G378" s="4"/>
    </row>
    <row r="379" spans="1:7" ht="21" x14ac:dyDescent="0.4">
      <c r="A379" s="2"/>
      <c r="B379" s="358"/>
      <c r="C379" s="360"/>
      <c r="D379" s="3" t="s">
        <v>4</v>
      </c>
      <c r="E379" s="368">
        <v>50</v>
      </c>
      <c r="F379" s="368"/>
      <c r="G379" s="4"/>
    </row>
    <row r="380" spans="1:7" ht="30" x14ac:dyDescent="0.4">
      <c r="A380" s="5"/>
      <c r="B380" s="361"/>
      <c r="C380" s="363"/>
      <c r="D380" s="6" t="s">
        <v>5</v>
      </c>
      <c r="E380" s="370" t="s">
        <v>377</v>
      </c>
      <c r="F380" s="370"/>
      <c r="G380" s="7"/>
    </row>
    <row r="381" spans="1:7" ht="20.399999999999999" x14ac:dyDescent="0.35">
      <c r="A381" s="8" t="s">
        <v>6</v>
      </c>
      <c r="B381" s="9" t="s">
        <v>36</v>
      </c>
      <c r="C381" s="10"/>
      <c r="D381" s="10"/>
      <c r="E381" s="10"/>
      <c r="F381" s="10"/>
      <c r="G381" s="11"/>
    </row>
    <row r="382" spans="1:7" ht="20.399999999999999" x14ac:dyDescent="0.35">
      <c r="A382" s="8" t="s">
        <v>7</v>
      </c>
      <c r="B382" s="12"/>
      <c r="C382" s="13"/>
      <c r="D382" s="13"/>
      <c r="E382" s="13"/>
      <c r="F382" s="13"/>
      <c r="G382" s="14"/>
    </row>
    <row r="383" spans="1:7" ht="20.399999999999999" x14ac:dyDescent="0.35">
      <c r="A383" s="8" t="s">
        <v>8</v>
      </c>
      <c r="B383" s="12" t="s">
        <v>29</v>
      </c>
      <c r="C383" s="13"/>
      <c r="D383" s="13"/>
      <c r="E383" s="13"/>
      <c r="F383" s="13"/>
      <c r="G383" s="14"/>
    </row>
    <row r="384" spans="1:7" ht="20.399999999999999" x14ac:dyDescent="0.35">
      <c r="A384" s="8" t="s">
        <v>9</v>
      </c>
      <c r="B384" s="12" t="s">
        <v>91</v>
      </c>
      <c r="C384" s="13"/>
      <c r="D384" s="13"/>
      <c r="E384" s="13"/>
      <c r="F384" s="13"/>
      <c r="G384" s="14"/>
    </row>
    <row r="385" spans="1:7" ht="15" x14ac:dyDescent="0.3">
      <c r="A385" s="57" t="s">
        <v>10</v>
      </c>
      <c r="B385" s="57" t="s">
        <v>11</v>
      </c>
      <c r="C385" s="57" t="s">
        <v>12</v>
      </c>
      <c r="D385" s="57" t="s">
        <v>13</v>
      </c>
      <c r="E385" s="57" t="s">
        <v>14</v>
      </c>
      <c r="F385" s="57" t="s">
        <v>15</v>
      </c>
      <c r="G385" s="57" t="s">
        <v>16</v>
      </c>
    </row>
    <row r="386" spans="1:7" ht="15.6" x14ac:dyDescent="0.3">
      <c r="A386" s="15">
        <v>8</v>
      </c>
      <c r="B386" s="16" t="s">
        <v>30</v>
      </c>
      <c r="C386" s="16" t="s">
        <v>368</v>
      </c>
      <c r="D386" s="123">
        <v>122158</v>
      </c>
      <c r="E386" s="18">
        <v>54.87</v>
      </c>
      <c r="F386" s="18">
        <f t="shared" ref="F386:F405" si="12">A386*E386</f>
        <v>438.96</v>
      </c>
      <c r="G386" s="20"/>
    </row>
    <row r="387" spans="1:7" ht="31.2" x14ac:dyDescent="0.3">
      <c r="A387" s="21">
        <v>20</v>
      </c>
      <c r="B387" s="22" t="s">
        <v>30</v>
      </c>
      <c r="C387" s="22" t="s">
        <v>187</v>
      </c>
      <c r="D387" s="58">
        <v>165175</v>
      </c>
      <c r="E387" s="24">
        <v>33.619999999999997</v>
      </c>
      <c r="F387" s="24">
        <f t="shared" si="12"/>
        <v>672.4</v>
      </c>
      <c r="G387" s="20"/>
    </row>
    <row r="388" spans="1:7" ht="15.6" x14ac:dyDescent="0.3">
      <c r="A388" s="21">
        <v>10</v>
      </c>
      <c r="B388" s="22" t="s">
        <v>30</v>
      </c>
      <c r="C388" s="22" t="s">
        <v>369</v>
      </c>
      <c r="D388" s="58">
        <v>165128</v>
      </c>
      <c r="E388" s="24">
        <v>53.11</v>
      </c>
      <c r="F388" s="24">
        <f t="shared" si="12"/>
        <v>531.1</v>
      </c>
      <c r="G388" s="20"/>
    </row>
    <row r="389" spans="1:7" ht="15.6" x14ac:dyDescent="0.3">
      <c r="A389" s="21">
        <v>10</v>
      </c>
      <c r="B389" s="59" t="s">
        <v>30</v>
      </c>
      <c r="C389" s="59" t="s">
        <v>374</v>
      </c>
      <c r="D389" s="58">
        <v>133902</v>
      </c>
      <c r="E389" s="24">
        <v>46.19</v>
      </c>
      <c r="F389" s="24">
        <f t="shared" si="12"/>
        <v>461.9</v>
      </c>
      <c r="G389" s="26"/>
    </row>
    <row r="390" spans="1:7" ht="15.6" x14ac:dyDescent="0.3">
      <c r="A390" s="21">
        <v>3</v>
      </c>
      <c r="B390" s="59" t="s">
        <v>30</v>
      </c>
      <c r="C390" s="59" t="s">
        <v>93</v>
      </c>
      <c r="D390" s="58">
        <v>397509</v>
      </c>
      <c r="E390" s="24">
        <v>96.43</v>
      </c>
      <c r="F390" s="24">
        <f t="shared" si="12"/>
        <v>289.29000000000002</v>
      </c>
      <c r="G390" s="26"/>
    </row>
    <row r="391" spans="1:7" ht="15.6" x14ac:dyDescent="0.3">
      <c r="A391" s="21">
        <v>5</v>
      </c>
      <c r="B391" s="59" t="s">
        <v>126</v>
      </c>
      <c r="C391" s="59" t="s">
        <v>370</v>
      </c>
      <c r="D391" s="58">
        <v>122620</v>
      </c>
      <c r="E391" s="24">
        <v>356.77</v>
      </c>
      <c r="F391" s="24">
        <f t="shared" si="12"/>
        <v>1783.85</v>
      </c>
      <c r="G391" s="26"/>
    </row>
    <row r="392" spans="1:7" ht="31.2" x14ac:dyDescent="0.3">
      <c r="A392" s="21">
        <v>4</v>
      </c>
      <c r="B392" s="59" t="s">
        <v>30</v>
      </c>
      <c r="C392" s="59" t="s">
        <v>188</v>
      </c>
      <c r="D392" s="58">
        <v>436882</v>
      </c>
      <c r="E392" s="24">
        <v>40.97</v>
      </c>
      <c r="F392" s="24">
        <f t="shared" si="12"/>
        <v>163.88</v>
      </c>
      <c r="G392" s="26"/>
    </row>
    <row r="393" spans="1:7" ht="31.2" x14ac:dyDescent="0.3">
      <c r="A393" s="27">
        <v>1</v>
      </c>
      <c r="B393" s="59" t="s">
        <v>353</v>
      </c>
      <c r="C393" s="59" t="s">
        <v>373</v>
      </c>
      <c r="D393" s="58">
        <v>235681</v>
      </c>
      <c r="E393" s="24">
        <v>607.94000000000005</v>
      </c>
      <c r="F393" s="24">
        <f t="shared" si="12"/>
        <v>607.94000000000005</v>
      </c>
      <c r="G393" s="26"/>
    </row>
    <row r="394" spans="1:7" ht="15.6" x14ac:dyDescent="0.3">
      <c r="A394" s="27"/>
      <c r="B394" s="59"/>
      <c r="C394" s="59"/>
      <c r="D394" s="58"/>
      <c r="E394" s="24"/>
      <c r="F394" s="24">
        <f t="shared" si="12"/>
        <v>0</v>
      </c>
      <c r="G394" s="26"/>
    </row>
    <row r="395" spans="1:7" ht="15.6" x14ac:dyDescent="0.3">
      <c r="A395" s="27"/>
      <c r="B395" s="22"/>
      <c r="C395" s="22"/>
      <c r="D395" s="58"/>
      <c r="E395" s="24"/>
      <c r="F395" s="24">
        <f t="shared" si="12"/>
        <v>0</v>
      </c>
      <c r="G395" s="26"/>
    </row>
    <row r="396" spans="1:7" ht="15.6" x14ac:dyDescent="0.3">
      <c r="A396" s="27"/>
      <c r="B396" s="22"/>
      <c r="C396" s="22"/>
      <c r="D396" s="58"/>
      <c r="E396" s="24"/>
      <c r="F396" s="24">
        <f t="shared" si="12"/>
        <v>0</v>
      </c>
      <c r="G396" s="26"/>
    </row>
    <row r="397" spans="1:7" ht="15.6" x14ac:dyDescent="0.3">
      <c r="A397" s="27"/>
      <c r="B397" s="22"/>
      <c r="C397" s="22"/>
      <c r="D397" s="58"/>
      <c r="E397" s="24"/>
      <c r="F397" s="24">
        <f t="shared" si="12"/>
        <v>0</v>
      </c>
      <c r="G397" s="26"/>
    </row>
    <row r="398" spans="1:7" ht="15.6" x14ac:dyDescent="0.3">
      <c r="A398" s="27"/>
      <c r="B398" s="22"/>
      <c r="C398" s="22"/>
      <c r="D398" s="58"/>
      <c r="E398" s="24"/>
      <c r="F398" s="24">
        <f t="shared" si="12"/>
        <v>0</v>
      </c>
      <c r="G398" s="26"/>
    </row>
    <row r="399" spans="1:7" ht="15.6" x14ac:dyDescent="0.3">
      <c r="A399" s="27"/>
      <c r="B399" s="22"/>
      <c r="C399" s="22"/>
      <c r="D399" s="23"/>
      <c r="E399" s="24"/>
      <c r="F399" s="24">
        <f t="shared" si="12"/>
        <v>0</v>
      </c>
      <c r="G399" s="26"/>
    </row>
    <row r="400" spans="1:7" ht="15.6" x14ac:dyDescent="0.3">
      <c r="A400" s="27"/>
      <c r="B400" s="22"/>
      <c r="C400" s="22"/>
      <c r="D400" s="23"/>
      <c r="E400" s="24"/>
      <c r="F400" s="24">
        <f t="shared" si="12"/>
        <v>0</v>
      </c>
      <c r="G400" s="26"/>
    </row>
    <row r="401" spans="1:7" ht="15.6" x14ac:dyDescent="0.3">
      <c r="A401" s="27"/>
      <c r="B401" s="22"/>
      <c r="C401" s="22"/>
      <c r="D401" s="23"/>
      <c r="E401" s="24"/>
      <c r="F401" s="24">
        <f t="shared" si="12"/>
        <v>0</v>
      </c>
      <c r="G401" s="26"/>
    </row>
    <row r="402" spans="1:7" ht="15.6" x14ac:dyDescent="0.3">
      <c r="A402" s="27"/>
      <c r="B402" s="22"/>
      <c r="C402" s="22"/>
      <c r="D402" s="23"/>
      <c r="E402" s="24"/>
      <c r="F402" s="24">
        <f t="shared" si="12"/>
        <v>0</v>
      </c>
      <c r="G402" s="26"/>
    </row>
    <row r="403" spans="1:7" ht="15.6" x14ac:dyDescent="0.3">
      <c r="A403" s="27"/>
      <c r="B403" s="22"/>
      <c r="C403" s="22"/>
      <c r="D403" s="23"/>
      <c r="E403" s="24"/>
      <c r="F403" s="24">
        <f t="shared" si="12"/>
        <v>0</v>
      </c>
      <c r="G403" s="26"/>
    </row>
    <row r="404" spans="1:7" ht="15.6" x14ac:dyDescent="0.3">
      <c r="A404" s="27"/>
      <c r="B404" s="22"/>
      <c r="C404" s="22"/>
      <c r="D404" s="23"/>
      <c r="E404" s="24"/>
      <c r="F404" s="24">
        <f t="shared" si="12"/>
        <v>0</v>
      </c>
      <c r="G404" s="26"/>
    </row>
    <row r="405" spans="1:7" ht="15.6" x14ac:dyDescent="0.3">
      <c r="A405" s="28"/>
      <c r="B405" s="29"/>
      <c r="C405" s="29"/>
      <c r="D405" s="30"/>
      <c r="E405" s="31"/>
      <c r="F405" s="24">
        <f t="shared" si="12"/>
        <v>0</v>
      </c>
      <c r="G405" s="33"/>
    </row>
    <row r="406" spans="1:7" ht="17.399999999999999" x14ac:dyDescent="0.3">
      <c r="A406" s="34"/>
      <c r="B406" s="35"/>
      <c r="C406" s="36" t="s">
        <v>17</v>
      </c>
      <c r="D406" s="36"/>
      <c r="E406" s="37"/>
      <c r="F406" s="38">
        <f>SUM(F386:F404)</f>
        <v>4949.32</v>
      </c>
      <c r="G406" s="39"/>
    </row>
    <row r="407" spans="1:7" ht="17.399999999999999" x14ac:dyDescent="0.3">
      <c r="A407" s="40"/>
      <c r="B407" s="41"/>
      <c r="C407" s="42" t="s">
        <v>18</v>
      </c>
      <c r="D407" s="42"/>
      <c r="E407" s="43"/>
      <c r="F407" s="44">
        <f>F406*0.16</f>
        <v>791.89120000000003</v>
      </c>
      <c r="G407" s="45"/>
    </row>
    <row r="408" spans="1:7" ht="17.399999999999999" x14ac:dyDescent="0.3">
      <c r="A408" s="40"/>
      <c r="B408" s="41"/>
      <c r="C408" s="46" t="s">
        <v>19</v>
      </c>
      <c r="D408" s="46"/>
      <c r="E408" s="47"/>
      <c r="F408" s="48">
        <f>F406+F407</f>
        <v>5741.2111999999997</v>
      </c>
      <c r="G408" s="49"/>
    </row>
    <row r="409" spans="1:7" ht="15.6" x14ac:dyDescent="0.3">
      <c r="A409" s="50" t="s">
        <v>20</v>
      </c>
      <c r="B409" s="51"/>
      <c r="C409" s="51" t="s">
        <v>21</v>
      </c>
      <c r="D409" s="51"/>
      <c r="E409" s="51" t="s">
        <v>22</v>
      </c>
      <c r="F409" s="51"/>
      <c r="G409" s="52"/>
    </row>
    <row r="410" spans="1:7" ht="15.6" x14ac:dyDescent="0.3">
      <c r="A410" s="63" t="s">
        <v>25</v>
      </c>
      <c r="B410" s="53"/>
      <c r="C410" s="53" t="s">
        <v>23</v>
      </c>
      <c r="D410" s="53"/>
      <c r="E410" s="53" t="s">
        <v>24</v>
      </c>
      <c r="F410" s="53"/>
      <c r="G410" s="54"/>
    </row>
    <row r="411" spans="1:7" x14ac:dyDescent="0.3">
      <c r="A411" s="55"/>
      <c r="B411" s="55"/>
      <c r="C411" s="55"/>
      <c r="D411" s="55"/>
      <c r="E411" s="55"/>
      <c r="F411" s="55"/>
      <c r="G411" s="55"/>
    </row>
    <row r="412" spans="1:7" ht="24.6" x14ac:dyDescent="0.4">
      <c r="A412" s="1"/>
      <c r="B412" s="355" t="s">
        <v>0</v>
      </c>
      <c r="C412" s="357"/>
      <c r="D412" s="364" t="s">
        <v>1</v>
      </c>
      <c r="E412" s="365"/>
      <c r="F412" s="365"/>
      <c r="G412" s="366"/>
    </row>
    <row r="413" spans="1:7" ht="21" x14ac:dyDescent="0.4">
      <c r="A413" s="2"/>
      <c r="B413" s="358"/>
      <c r="C413" s="360"/>
      <c r="D413" s="3" t="s">
        <v>2</v>
      </c>
      <c r="E413" s="368" t="s">
        <v>372</v>
      </c>
      <c r="F413" s="368"/>
      <c r="G413" s="4"/>
    </row>
    <row r="414" spans="1:7" ht="21" x14ac:dyDescent="0.4">
      <c r="A414" s="2"/>
      <c r="B414" s="358"/>
      <c r="C414" s="360"/>
      <c r="D414" s="3" t="s">
        <v>4</v>
      </c>
      <c r="E414" s="368">
        <v>50</v>
      </c>
      <c r="F414" s="368"/>
      <c r="G414" s="4"/>
    </row>
    <row r="415" spans="1:7" ht="30" x14ac:dyDescent="0.4">
      <c r="A415" s="5"/>
      <c r="B415" s="361"/>
      <c r="C415" s="363"/>
      <c r="D415" s="6" t="s">
        <v>5</v>
      </c>
      <c r="E415" s="370" t="s">
        <v>378</v>
      </c>
      <c r="F415" s="370"/>
      <c r="G415" s="7"/>
    </row>
    <row r="416" spans="1:7" ht="20.399999999999999" x14ac:dyDescent="0.35">
      <c r="A416" s="8" t="s">
        <v>6</v>
      </c>
      <c r="B416" s="9" t="s">
        <v>36</v>
      </c>
      <c r="C416" s="10"/>
      <c r="D416" s="10"/>
      <c r="E416" s="10"/>
      <c r="F416" s="10"/>
      <c r="G416" s="11"/>
    </row>
    <row r="417" spans="1:7" ht="20.399999999999999" x14ac:dyDescent="0.35">
      <c r="A417" s="8" t="s">
        <v>7</v>
      </c>
      <c r="B417" s="12"/>
      <c r="C417" s="13"/>
      <c r="D417" s="13"/>
      <c r="E417" s="13"/>
      <c r="F417" s="13"/>
      <c r="G417" s="14"/>
    </row>
    <row r="418" spans="1:7" ht="20.399999999999999" x14ac:dyDescent="0.35">
      <c r="A418" s="8" t="s">
        <v>8</v>
      </c>
      <c r="B418" s="12"/>
      <c r="C418" s="13"/>
      <c r="D418" s="13"/>
      <c r="E418" s="13"/>
      <c r="F418" s="13"/>
      <c r="G418" s="14"/>
    </row>
    <row r="419" spans="1:7" ht="20.399999999999999" x14ac:dyDescent="0.35">
      <c r="A419" s="8" t="s">
        <v>9</v>
      </c>
      <c r="B419" s="12" t="s">
        <v>346</v>
      </c>
      <c r="C419" s="13"/>
      <c r="D419" s="13"/>
      <c r="E419" s="13"/>
      <c r="F419" s="13"/>
      <c r="G419" s="14"/>
    </row>
    <row r="420" spans="1:7" ht="15" x14ac:dyDescent="0.3">
      <c r="A420" s="57" t="s">
        <v>10</v>
      </c>
      <c r="B420" s="57" t="s">
        <v>11</v>
      </c>
      <c r="C420" s="57" t="s">
        <v>12</v>
      </c>
      <c r="D420" s="57" t="s">
        <v>13</v>
      </c>
      <c r="E420" s="57" t="s">
        <v>14</v>
      </c>
      <c r="F420" s="57" t="s">
        <v>15</v>
      </c>
      <c r="G420" s="57" t="s">
        <v>16</v>
      </c>
    </row>
    <row r="421" spans="1:7" ht="31.2" x14ac:dyDescent="0.3">
      <c r="A421" s="15">
        <v>10</v>
      </c>
      <c r="B421" s="16" t="s">
        <v>30</v>
      </c>
      <c r="C421" s="16" t="s">
        <v>111</v>
      </c>
      <c r="D421" s="148"/>
      <c r="E421" s="78">
        <v>17.809999999999999</v>
      </c>
      <c r="F421" s="78">
        <f t="shared" ref="F421:F435" si="13">A421*E421</f>
        <v>178.1</v>
      </c>
      <c r="G421" s="79"/>
    </row>
    <row r="422" spans="1:7" ht="15.6" x14ac:dyDescent="0.3">
      <c r="A422" s="21">
        <v>50</v>
      </c>
      <c r="B422" s="22" t="s">
        <v>30</v>
      </c>
      <c r="C422" s="22" t="s">
        <v>371</v>
      </c>
      <c r="D422" s="23"/>
      <c r="E422" s="80">
        <v>3.62</v>
      </c>
      <c r="F422" s="80">
        <f t="shared" si="13"/>
        <v>181</v>
      </c>
      <c r="G422" s="79"/>
    </row>
    <row r="423" spans="1:7" ht="15.6" x14ac:dyDescent="0.3">
      <c r="A423" s="21"/>
      <c r="B423" s="22"/>
      <c r="C423" s="22"/>
      <c r="D423" s="23"/>
      <c r="E423" s="80"/>
      <c r="F423" s="80">
        <f t="shared" si="13"/>
        <v>0</v>
      </c>
      <c r="G423" s="79"/>
    </row>
    <row r="424" spans="1:7" ht="15.6" x14ac:dyDescent="0.3">
      <c r="A424" s="21"/>
      <c r="B424" s="59"/>
      <c r="C424" s="59"/>
      <c r="D424" s="65"/>
      <c r="E424" s="80"/>
      <c r="F424" s="80">
        <f t="shared" si="13"/>
        <v>0</v>
      </c>
      <c r="G424" s="81"/>
    </row>
    <row r="425" spans="1:7" ht="15.6" x14ac:dyDescent="0.3">
      <c r="A425" s="21"/>
      <c r="B425" s="59"/>
      <c r="C425" s="59"/>
      <c r="D425" s="65"/>
      <c r="E425" s="80"/>
      <c r="F425" s="80">
        <f t="shared" si="13"/>
        <v>0</v>
      </c>
      <c r="G425" s="81"/>
    </row>
    <row r="426" spans="1:7" ht="15.6" x14ac:dyDescent="0.3">
      <c r="A426" s="21"/>
      <c r="B426" s="59"/>
      <c r="C426" s="59"/>
      <c r="D426" s="65"/>
      <c r="E426" s="80"/>
      <c r="F426" s="80">
        <f t="shared" si="13"/>
        <v>0</v>
      </c>
      <c r="G426" s="81"/>
    </row>
    <row r="427" spans="1:7" ht="15.6" x14ac:dyDescent="0.3">
      <c r="A427" s="21"/>
      <c r="B427" s="59"/>
      <c r="C427" s="59"/>
      <c r="D427" s="66"/>
      <c r="E427" s="80"/>
      <c r="F427" s="80">
        <f t="shared" si="13"/>
        <v>0</v>
      </c>
      <c r="G427" s="81"/>
    </row>
    <row r="428" spans="1:7" ht="15.6" x14ac:dyDescent="0.3">
      <c r="A428" s="27"/>
      <c r="B428" s="59"/>
      <c r="C428" s="59"/>
      <c r="D428" s="65"/>
      <c r="E428" s="80"/>
      <c r="F428" s="80">
        <f t="shared" si="13"/>
        <v>0</v>
      </c>
      <c r="G428" s="81"/>
    </row>
    <row r="429" spans="1:7" ht="15.6" x14ac:dyDescent="0.3">
      <c r="A429" s="27"/>
      <c r="B429" s="59"/>
      <c r="C429" s="59"/>
      <c r="D429" s="65"/>
      <c r="E429" s="80"/>
      <c r="F429" s="80">
        <f t="shared" si="13"/>
        <v>0</v>
      </c>
      <c r="G429" s="81"/>
    </row>
    <row r="430" spans="1:7" ht="15.6" x14ac:dyDescent="0.3">
      <c r="A430" s="27"/>
      <c r="B430" s="22"/>
      <c r="C430" s="22"/>
      <c r="D430" s="23"/>
      <c r="E430" s="80"/>
      <c r="F430" s="80">
        <f t="shared" si="13"/>
        <v>0</v>
      </c>
      <c r="G430" s="81"/>
    </row>
    <row r="431" spans="1:7" ht="15.6" x14ac:dyDescent="0.3">
      <c r="A431" s="27"/>
      <c r="B431" s="22"/>
      <c r="C431" s="22"/>
      <c r="D431" s="23"/>
      <c r="E431" s="80"/>
      <c r="F431" s="80">
        <f t="shared" si="13"/>
        <v>0</v>
      </c>
      <c r="G431" s="81"/>
    </row>
    <row r="432" spans="1:7" ht="15.6" x14ac:dyDescent="0.3">
      <c r="A432" s="27"/>
      <c r="B432" s="22"/>
      <c r="C432" s="22"/>
      <c r="D432" s="23"/>
      <c r="E432" s="80"/>
      <c r="F432" s="80">
        <f t="shared" si="13"/>
        <v>0</v>
      </c>
      <c r="G432" s="81"/>
    </row>
    <row r="433" spans="1:7" ht="15.6" x14ac:dyDescent="0.3">
      <c r="A433" s="27"/>
      <c r="B433" s="22"/>
      <c r="C433" s="22"/>
      <c r="D433" s="23"/>
      <c r="E433" s="80"/>
      <c r="F433" s="80">
        <f t="shared" si="13"/>
        <v>0</v>
      </c>
      <c r="G433" s="81"/>
    </row>
    <row r="434" spans="1:7" ht="15.6" x14ac:dyDescent="0.3">
      <c r="A434" s="27"/>
      <c r="B434" s="22"/>
      <c r="C434" s="22"/>
      <c r="D434" s="23"/>
      <c r="E434" s="80"/>
      <c r="F434" s="80">
        <f t="shared" si="13"/>
        <v>0</v>
      </c>
      <c r="G434" s="81"/>
    </row>
    <row r="435" spans="1:7" ht="15.6" x14ac:dyDescent="0.3">
      <c r="A435" s="28"/>
      <c r="B435" s="29"/>
      <c r="C435" s="29"/>
      <c r="D435" s="30"/>
      <c r="E435" s="82"/>
      <c r="F435" s="83">
        <f t="shared" si="13"/>
        <v>0</v>
      </c>
      <c r="G435" s="84"/>
    </row>
    <row r="436" spans="1:7" ht="17.399999999999999" x14ac:dyDescent="0.3">
      <c r="A436" s="34"/>
      <c r="B436" s="35"/>
      <c r="C436" s="36" t="s">
        <v>17</v>
      </c>
      <c r="D436" s="36"/>
      <c r="E436" s="85"/>
      <c r="F436" s="86">
        <f>SUM(F421:F434)</f>
        <v>359.1</v>
      </c>
      <c r="G436" s="87"/>
    </row>
    <row r="437" spans="1:7" ht="17.399999999999999" x14ac:dyDescent="0.3">
      <c r="A437" s="40"/>
      <c r="B437" s="41"/>
      <c r="C437" s="42" t="s">
        <v>18</v>
      </c>
      <c r="D437" s="42"/>
      <c r="E437" s="88"/>
      <c r="F437" s="89">
        <f>+F436*0.16</f>
        <v>57.456000000000003</v>
      </c>
      <c r="G437" s="90"/>
    </row>
    <row r="438" spans="1:7" ht="17.399999999999999" x14ac:dyDescent="0.3">
      <c r="A438" s="40"/>
      <c r="B438" s="41"/>
      <c r="C438" s="46" t="s">
        <v>19</v>
      </c>
      <c r="D438" s="46"/>
      <c r="E438" s="91"/>
      <c r="F438" s="92">
        <f>F436+F437</f>
        <v>416.55600000000004</v>
      </c>
      <c r="G438" s="93"/>
    </row>
    <row r="439" spans="1:7" ht="15.6" x14ac:dyDescent="0.3">
      <c r="A439" s="50" t="s">
        <v>20</v>
      </c>
      <c r="B439" s="51"/>
      <c r="C439" s="51" t="s">
        <v>21</v>
      </c>
      <c r="D439" s="51"/>
      <c r="E439" s="51" t="s">
        <v>22</v>
      </c>
      <c r="F439" s="51"/>
      <c r="G439" s="52"/>
    </row>
    <row r="440" spans="1:7" ht="15.6" x14ac:dyDescent="0.3">
      <c r="A440" s="63" t="s">
        <v>25</v>
      </c>
      <c r="B440" s="53"/>
      <c r="C440" s="53" t="s">
        <v>23</v>
      </c>
      <c r="D440" s="53"/>
      <c r="E440" s="53" t="s">
        <v>24</v>
      </c>
      <c r="F440" s="53"/>
      <c r="G440" s="54"/>
    </row>
    <row r="441" spans="1:7" x14ac:dyDescent="0.3">
      <c r="A441" s="55"/>
      <c r="B441" s="55"/>
      <c r="C441" s="55"/>
      <c r="D441" s="55"/>
      <c r="E441" s="55"/>
      <c r="F441" s="55"/>
      <c r="G441" s="55"/>
    </row>
    <row r="442" spans="1:7" ht="24.6" x14ac:dyDescent="0.4">
      <c r="A442" s="1"/>
      <c r="B442" s="355" t="s">
        <v>0</v>
      </c>
      <c r="C442" s="357"/>
      <c r="D442" s="364" t="s">
        <v>1</v>
      </c>
      <c r="E442" s="365"/>
      <c r="F442" s="365"/>
      <c r="G442" s="366"/>
    </row>
    <row r="443" spans="1:7" ht="21" x14ac:dyDescent="0.4">
      <c r="A443" s="2"/>
      <c r="B443" s="358"/>
      <c r="C443" s="360"/>
      <c r="D443" s="3" t="s">
        <v>2</v>
      </c>
      <c r="E443" s="368" t="s">
        <v>379</v>
      </c>
      <c r="F443" s="368"/>
      <c r="G443" s="4"/>
    </row>
    <row r="444" spans="1:7" ht="21" x14ac:dyDescent="0.4">
      <c r="A444" s="2"/>
      <c r="B444" s="358"/>
      <c r="C444" s="360"/>
      <c r="D444" s="3" t="s">
        <v>4</v>
      </c>
      <c r="E444" s="368">
        <v>50</v>
      </c>
      <c r="F444" s="368"/>
      <c r="G444" s="4"/>
    </row>
    <row r="445" spans="1:7" ht="30" x14ac:dyDescent="0.4">
      <c r="A445" s="5"/>
      <c r="B445" s="361"/>
      <c r="C445" s="363"/>
      <c r="D445" s="6" t="s">
        <v>5</v>
      </c>
      <c r="E445" s="370" t="s">
        <v>380</v>
      </c>
      <c r="F445" s="370"/>
      <c r="G445" s="7"/>
    </row>
    <row r="446" spans="1:7" ht="20.399999999999999" x14ac:dyDescent="0.35">
      <c r="A446" s="8" t="s">
        <v>6</v>
      </c>
      <c r="B446" s="9" t="s">
        <v>36</v>
      </c>
      <c r="C446" s="10"/>
      <c r="D446" s="10"/>
      <c r="E446" s="10"/>
      <c r="F446" s="10"/>
      <c r="G446" s="11"/>
    </row>
    <row r="447" spans="1:7" ht="20.399999999999999" x14ac:dyDescent="0.35">
      <c r="A447" s="8" t="s">
        <v>7</v>
      </c>
      <c r="B447" s="12"/>
      <c r="C447" s="13"/>
      <c r="D447" s="13"/>
      <c r="E447" s="13"/>
      <c r="F447" s="13"/>
      <c r="G447" s="14"/>
    </row>
    <row r="448" spans="1:7" ht="20.399999999999999" x14ac:dyDescent="0.35">
      <c r="A448" s="8" t="s">
        <v>8</v>
      </c>
      <c r="B448" s="12" t="s">
        <v>29</v>
      </c>
      <c r="C448" s="13"/>
      <c r="D448" s="13"/>
      <c r="E448" s="13"/>
      <c r="F448" s="13"/>
      <c r="G448" s="14"/>
    </row>
    <row r="449" spans="1:7" ht="20.399999999999999" x14ac:dyDescent="0.35">
      <c r="A449" s="8" t="s">
        <v>9</v>
      </c>
      <c r="B449" s="12" t="s">
        <v>91</v>
      </c>
      <c r="C449" s="13"/>
      <c r="D449" s="13"/>
      <c r="E449" s="13"/>
      <c r="F449" s="13"/>
      <c r="G449" s="14"/>
    </row>
    <row r="450" spans="1:7" ht="15" x14ac:dyDescent="0.3">
      <c r="A450" s="57" t="s">
        <v>10</v>
      </c>
      <c r="B450" s="57" t="s">
        <v>11</v>
      </c>
      <c r="C450" s="57" t="s">
        <v>12</v>
      </c>
      <c r="D450" s="57" t="s">
        <v>13</v>
      </c>
      <c r="E450" s="57" t="s">
        <v>14</v>
      </c>
      <c r="F450" s="57" t="s">
        <v>15</v>
      </c>
      <c r="G450" s="57" t="s">
        <v>16</v>
      </c>
    </row>
    <row r="451" spans="1:7" ht="15.6" x14ac:dyDescent="0.3">
      <c r="A451" s="15">
        <v>100</v>
      </c>
      <c r="B451" s="16" t="s">
        <v>381</v>
      </c>
      <c r="C451" s="16" t="s">
        <v>382</v>
      </c>
      <c r="D451" s="123">
        <v>126604</v>
      </c>
      <c r="E451" s="18">
        <v>99</v>
      </c>
      <c r="F451" s="18">
        <f t="shared" ref="F451:F470" si="14">A451*E451</f>
        <v>9900</v>
      </c>
      <c r="G451" s="20"/>
    </row>
    <row r="452" spans="1:7" ht="15.6" x14ac:dyDescent="0.3">
      <c r="A452" s="21"/>
      <c r="B452" s="22"/>
      <c r="C452" s="22"/>
      <c r="D452" s="58"/>
      <c r="E452" s="24"/>
      <c r="F452" s="24">
        <f t="shared" si="14"/>
        <v>0</v>
      </c>
      <c r="G452" s="20"/>
    </row>
    <row r="453" spans="1:7" ht="15.6" x14ac:dyDescent="0.3">
      <c r="A453" s="21"/>
      <c r="B453" s="22"/>
      <c r="C453" s="22"/>
      <c r="D453" s="58"/>
      <c r="E453" s="24"/>
      <c r="F453" s="24">
        <f t="shared" si="14"/>
        <v>0</v>
      </c>
      <c r="G453" s="20"/>
    </row>
    <row r="454" spans="1:7" ht="15.6" x14ac:dyDescent="0.3">
      <c r="A454" s="21"/>
      <c r="B454" s="59"/>
      <c r="C454" s="59"/>
      <c r="D454" s="58"/>
      <c r="E454" s="24"/>
      <c r="F454" s="24">
        <f t="shared" si="14"/>
        <v>0</v>
      </c>
      <c r="G454" s="26"/>
    </row>
    <row r="455" spans="1:7" ht="15.6" x14ac:dyDescent="0.3">
      <c r="A455" s="21"/>
      <c r="B455" s="59"/>
      <c r="C455" s="59"/>
      <c r="D455" s="58"/>
      <c r="E455" s="24"/>
      <c r="F455" s="24">
        <f t="shared" si="14"/>
        <v>0</v>
      </c>
      <c r="G455" s="26"/>
    </row>
    <row r="456" spans="1:7" ht="15.6" x14ac:dyDescent="0.3">
      <c r="A456" s="21"/>
      <c r="B456" s="59"/>
      <c r="C456" s="59"/>
      <c r="D456" s="58"/>
      <c r="E456" s="24"/>
      <c r="F456" s="24">
        <f t="shared" si="14"/>
        <v>0</v>
      </c>
      <c r="G456" s="26"/>
    </row>
    <row r="457" spans="1:7" ht="15.6" x14ac:dyDescent="0.3">
      <c r="A457" s="21"/>
      <c r="B457" s="59"/>
      <c r="C457" s="59"/>
      <c r="D457" s="58"/>
      <c r="E457" s="24"/>
      <c r="F457" s="24">
        <f t="shared" si="14"/>
        <v>0</v>
      </c>
      <c r="G457" s="26"/>
    </row>
    <row r="458" spans="1:7" ht="15.6" x14ac:dyDescent="0.3">
      <c r="A458" s="27"/>
      <c r="B458" s="59"/>
      <c r="C458" s="59"/>
      <c r="D458" s="58"/>
      <c r="E458" s="24"/>
      <c r="F458" s="24">
        <f t="shared" si="14"/>
        <v>0</v>
      </c>
      <c r="G458" s="26"/>
    </row>
    <row r="459" spans="1:7" ht="15.6" x14ac:dyDescent="0.3">
      <c r="A459" s="27"/>
      <c r="B459" s="59"/>
      <c r="C459" s="59"/>
      <c r="D459" s="58"/>
      <c r="E459" s="24"/>
      <c r="F459" s="24">
        <f t="shared" si="14"/>
        <v>0</v>
      </c>
      <c r="G459" s="26"/>
    </row>
    <row r="460" spans="1:7" ht="15.6" x14ac:dyDescent="0.3">
      <c r="A460" s="27"/>
      <c r="B460" s="22"/>
      <c r="C460" s="22"/>
      <c r="D460" s="58"/>
      <c r="E460" s="24"/>
      <c r="F460" s="24">
        <f t="shared" si="14"/>
        <v>0</v>
      </c>
      <c r="G460" s="26"/>
    </row>
    <row r="461" spans="1:7" ht="15.6" x14ac:dyDescent="0.3">
      <c r="A461" s="27"/>
      <c r="B461" s="22"/>
      <c r="C461" s="22"/>
      <c r="D461" s="58"/>
      <c r="E461" s="24"/>
      <c r="F461" s="24">
        <f t="shared" si="14"/>
        <v>0</v>
      </c>
      <c r="G461" s="26"/>
    </row>
    <row r="462" spans="1:7" ht="15.6" x14ac:dyDescent="0.3">
      <c r="A462" s="27"/>
      <c r="B462" s="22"/>
      <c r="C462" s="22"/>
      <c r="D462" s="58"/>
      <c r="E462" s="24"/>
      <c r="F462" s="24">
        <f t="shared" si="14"/>
        <v>0</v>
      </c>
      <c r="G462" s="26"/>
    </row>
    <row r="463" spans="1:7" ht="15.6" x14ac:dyDescent="0.3">
      <c r="A463" s="27"/>
      <c r="B463" s="22"/>
      <c r="C463" s="22"/>
      <c r="D463" s="58"/>
      <c r="E463" s="24"/>
      <c r="F463" s="24">
        <f t="shared" si="14"/>
        <v>0</v>
      </c>
      <c r="G463" s="26"/>
    </row>
    <row r="464" spans="1:7" ht="15.6" x14ac:dyDescent="0.3">
      <c r="A464" s="27"/>
      <c r="B464" s="22"/>
      <c r="C464" s="22"/>
      <c r="D464" s="23"/>
      <c r="E464" s="24"/>
      <c r="F464" s="24">
        <f t="shared" si="14"/>
        <v>0</v>
      </c>
      <c r="G464" s="26"/>
    </row>
    <row r="465" spans="1:7" ht="15.6" x14ac:dyDescent="0.3">
      <c r="A465" s="27"/>
      <c r="B465" s="22"/>
      <c r="C465" s="22"/>
      <c r="D465" s="23"/>
      <c r="E465" s="24"/>
      <c r="F465" s="24">
        <f t="shared" si="14"/>
        <v>0</v>
      </c>
      <c r="G465" s="26"/>
    </row>
    <row r="466" spans="1:7" ht="15.6" x14ac:dyDescent="0.3">
      <c r="A466" s="27"/>
      <c r="B466" s="22"/>
      <c r="C466" s="22"/>
      <c r="D466" s="23"/>
      <c r="E466" s="24"/>
      <c r="F466" s="24">
        <f t="shared" si="14"/>
        <v>0</v>
      </c>
      <c r="G466" s="26"/>
    </row>
    <row r="467" spans="1:7" ht="15.6" x14ac:dyDescent="0.3">
      <c r="A467" s="27"/>
      <c r="B467" s="22"/>
      <c r="C467" s="22"/>
      <c r="D467" s="23"/>
      <c r="E467" s="24"/>
      <c r="F467" s="24">
        <f t="shared" si="14"/>
        <v>0</v>
      </c>
      <c r="G467" s="26"/>
    </row>
    <row r="468" spans="1:7" ht="15.6" x14ac:dyDescent="0.3">
      <c r="A468" s="27"/>
      <c r="B468" s="22"/>
      <c r="C468" s="22"/>
      <c r="D468" s="23"/>
      <c r="E468" s="24"/>
      <c r="F468" s="24">
        <f t="shared" si="14"/>
        <v>0</v>
      </c>
      <c r="G468" s="26"/>
    </row>
    <row r="469" spans="1:7" ht="15.6" x14ac:dyDescent="0.3">
      <c r="A469" s="27"/>
      <c r="B469" s="22"/>
      <c r="C469" s="22"/>
      <c r="D469" s="23"/>
      <c r="E469" s="24"/>
      <c r="F469" s="24">
        <f t="shared" si="14"/>
        <v>0</v>
      </c>
      <c r="G469" s="26"/>
    </row>
    <row r="470" spans="1:7" ht="15.6" x14ac:dyDescent="0.3">
      <c r="A470" s="28"/>
      <c r="B470" s="29"/>
      <c r="C470" s="29"/>
      <c r="D470" s="30"/>
      <c r="E470" s="31"/>
      <c r="F470" s="24">
        <f t="shared" si="14"/>
        <v>0</v>
      </c>
      <c r="G470" s="33"/>
    </row>
    <row r="471" spans="1:7" ht="17.399999999999999" x14ac:dyDescent="0.3">
      <c r="A471" s="34"/>
      <c r="B471" s="35"/>
      <c r="C471" s="36" t="s">
        <v>17</v>
      </c>
      <c r="D471" s="36"/>
      <c r="E471" s="37"/>
      <c r="F471" s="38">
        <f>SUM(F451:F469)</f>
        <v>9900</v>
      </c>
      <c r="G471" s="39"/>
    </row>
    <row r="472" spans="1:7" ht="17.399999999999999" x14ac:dyDescent="0.3">
      <c r="A472" s="40"/>
      <c r="B472" s="41"/>
      <c r="C472" s="42" t="s">
        <v>18</v>
      </c>
      <c r="D472" s="42"/>
      <c r="E472" s="43"/>
      <c r="F472" s="44">
        <f>F471*0.16</f>
        <v>1584</v>
      </c>
      <c r="G472" s="45"/>
    </row>
    <row r="473" spans="1:7" ht="17.399999999999999" x14ac:dyDescent="0.3">
      <c r="A473" s="40"/>
      <c r="B473" s="41"/>
      <c r="C473" s="46" t="s">
        <v>19</v>
      </c>
      <c r="D473" s="46"/>
      <c r="E473" s="47"/>
      <c r="F473" s="48">
        <f>F471+F472</f>
        <v>11484</v>
      </c>
      <c r="G473" s="49"/>
    </row>
    <row r="474" spans="1:7" ht="15.6" x14ac:dyDescent="0.3">
      <c r="A474" s="50" t="s">
        <v>20</v>
      </c>
      <c r="B474" s="51"/>
      <c r="C474" s="51" t="s">
        <v>21</v>
      </c>
      <c r="D474" s="51"/>
      <c r="E474" s="51" t="s">
        <v>22</v>
      </c>
      <c r="F474" s="51"/>
      <c r="G474" s="52"/>
    </row>
    <row r="475" spans="1:7" ht="15.6" x14ac:dyDescent="0.3">
      <c r="A475" s="63" t="s">
        <v>25</v>
      </c>
      <c r="B475" s="53"/>
      <c r="C475" s="53" t="s">
        <v>23</v>
      </c>
      <c r="D475" s="53"/>
      <c r="E475" s="53" t="s">
        <v>24</v>
      </c>
      <c r="F475" s="53"/>
      <c r="G475" s="54"/>
    </row>
    <row r="476" spans="1:7" x14ac:dyDescent="0.3">
      <c r="A476" s="55"/>
      <c r="B476" s="55"/>
      <c r="C476" s="55"/>
      <c r="D476" s="55"/>
      <c r="E476" s="55"/>
      <c r="F476" s="55"/>
      <c r="G476" s="55"/>
    </row>
    <row r="477" spans="1:7" ht="24.6" x14ac:dyDescent="0.4">
      <c r="A477" s="1"/>
      <c r="B477" s="355" t="s">
        <v>0</v>
      </c>
      <c r="C477" s="357"/>
      <c r="D477" s="364" t="s">
        <v>1</v>
      </c>
      <c r="E477" s="365"/>
      <c r="F477" s="365"/>
      <c r="G477" s="366"/>
    </row>
    <row r="478" spans="1:7" ht="21" x14ac:dyDescent="0.4">
      <c r="A478" s="2"/>
      <c r="B478" s="358"/>
      <c r="C478" s="360"/>
      <c r="D478" s="3" t="s">
        <v>2</v>
      </c>
      <c r="E478" s="368" t="s">
        <v>379</v>
      </c>
      <c r="F478" s="368"/>
      <c r="G478" s="4"/>
    </row>
    <row r="479" spans="1:7" ht="21" x14ac:dyDescent="0.4">
      <c r="A479" s="2"/>
      <c r="B479" s="358"/>
      <c r="C479" s="360"/>
      <c r="D479" s="3" t="s">
        <v>4</v>
      </c>
      <c r="E479" s="368">
        <v>51</v>
      </c>
      <c r="F479" s="368"/>
      <c r="G479" s="4"/>
    </row>
    <row r="480" spans="1:7" ht="30" x14ac:dyDescent="0.4">
      <c r="A480" s="5"/>
      <c r="B480" s="361"/>
      <c r="C480" s="363"/>
      <c r="D480" s="6" t="s">
        <v>5</v>
      </c>
      <c r="E480" s="370" t="s">
        <v>383</v>
      </c>
      <c r="F480" s="370"/>
      <c r="G480" s="7"/>
    </row>
    <row r="481" spans="1:7" ht="20.399999999999999" x14ac:dyDescent="0.35">
      <c r="A481" s="8" t="s">
        <v>6</v>
      </c>
      <c r="B481" s="9" t="s">
        <v>36</v>
      </c>
      <c r="C481" s="10"/>
      <c r="D481" s="10"/>
      <c r="E481" s="10"/>
      <c r="F481" s="10"/>
      <c r="G481" s="11"/>
    </row>
    <row r="482" spans="1:7" ht="20.399999999999999" x14ac:dyDescent="0.35">
      <c r="A482" s="8" t="s">
        <v>7</v>
      </c>
      <c r="B482" s="12" t="s">
        <v>98</v>
      </c>
      <c r="C482" s="13"/>
      <c r="D482" s="13"/>
      <c r="E482" s="13"/>
      <c r="F482" s="13"/>
      <c r="G482" s="14"/>
    </row>
    <row r="483" spans="1:7" ht="20.399999999999999" x14ac:dyDescent="0.35">
      <c r="A483" s="8" t="s">
        <v>8</v>
      </c>
      <c r="B483" s="12" t="s">
        <v>29</v>
      </c>
      <c r="C483" s="13"/>
      <c r="D483" s="13"/>
      <c r="E483" s="13"/>
      <c r="F483" s="13"/>
      <c r="G483" s="14"/>
    </row>
    <row r="484" spans="1:7" ht="20.399999999999999" x14ac:dyDescent="0.35">
      <c r="A484" s="8" t="s">
        <v>9</v>
      </c>
      <c r="B484" s="12" t="s">
        <v>99</v>
      </c>
      <c r="C484" s="13"/>
      <c r="D484" s="13"/>
      <c r="E484" s="13"/>
      <c r="F484" s="13"/>
      <c r="G484" s="14"/>
    </row>
    <row r="485" spans="1:7" ht="15" x14ac:dyDescent="0.3">
      <c r="A485" s="57" t="s">
        <v>10</v>
      </c>
      <c r="B485" s="57" t="s">
        <v>11</v>
      </c>
      <c r="C485" s="57" t="s">
        <v>12</v>
      </c>
      <c r="D485" s="57" t="s">
        <v>13</v>
      </c>
      <c r="E485" s="57" t="s">
        <v>14</v>
      </c>
      <c r="F485" s="57" t="s">
        <v>15</v>
      </c>
      <c r="G485" s="57" t="s">
        <v>16</v>
      </c>
    </row>
    <row r="486" spans="1:7" ht="15.6" x14ac:dyDescent="0.3">
      <c r="A486" s="15"/>
      <c r="B486" s="16"/>
      <c r="C486" s="16"/>
      <c r="D486" s="123"/>
      <c r="E486" s="18"/>
      <c r="F486" s="18">
        <f t="shared" ref="F486:F500" si="15">A486*E486</f>
        <v>0</v>
      </c>
      <c r="G486" s="20"/>
    </row>
    <row r="487" spans="1:7" ht="15.6" x14ac:dyDescent="0.3">
      <c r="A487" s="21">
        <v>300</v>
      </c>
      <c r="B487" s="22" t="s">
        <v>197</v>
      </c>
      <c r="C487" s="22" t="s">
        <v>102</v>
      </c>
      <c r="D487" s="58"/>
      <c r="E487" s="24">
        <v>4.8079999999999998</v>
      </c>
      <c r="F487" s="24">
        <f t="shared" si="15"/>
        <v>1442.3999999999999</v>
      </c>
      <c r="G487" s="20"/>
    </row>
    <row r="488" spans="1:7" ht="15.6" x14ac:dyDescent="0.3">
      <c r="A488" s="21">
        <v>700</v>
      </c>
      <c r="B488" s="22" t="s">
        <v>197</v>
      </c>
      <c r="C488" s="22" t="s">
        <v>103</v>
      </c>
      <c r="D488" s="58"/>
      <c r="E488" s="24">
        <v>3.6030000000000002</v>
      </c>
      <c r="F488" s="24">
        <f t="shared" si="15"/>
        <v>2522.1000000000004</v>
      </c>
      <c r="G488" s="20"/>
    </row>
    <row r="489" spans="1:7" ht="15.6" x14ac:dyDescent="0.3">
      <c r="A489" s="21"/>
      <c r="B489" s="59"/>
      <c r="C489" s="59"/>
      <c r="D489" s="58"/>
      <c r="E489" s="24"/>
      <c r="F489" s="24">
        <f t="shared" si="15"/>
        <v>0</v>
      </c>
      <c r="G489" s="26"/>
    </row>
    <row r="490" spans="1:7" ht="15.6" x14ac:dyDescent="0.3">
      <c r="A490" s="21"/>
      <c r="B490" s="59"/>
      <c r="C490" s="59"/>
      <c r="D490" s="58"/>
      <c r="E490" s="24"/>
      <c r="F490" s="24">
        <f t="shared" si="15"/>
        <v>0</v>
      </c>
      <c r="G490" s="26"/>
    </row>
    <row r="491" spans="1:7" ht="15.6" x14ac:dyDescent="0.3">
      <c r="A491" s="21"/>
      <c r="B491" s="59"/>
      <c r="C491" s="59"/>
      <c r="D491" s="58"/>
      <c r="E491" s="24"/>
      <c r="F491" s="24">
        <f t="shared" si="15"/>
        <v>0</v>
      </c>
      <c r="G491" s="26"/>
    </row>
    <row r="492" spans="1:7" ht="15.6" x14ac:dyDescent="0.3">
      <c r="A492" s="21"/>
      <c r="B492" s="59"/>
      <c r="C492" s="59"/>
      <c r="D492" s="66"/>
      <c r="E492" s="24"/>
      <c r="F492" s="24">
        <f t="shared" si="15"/>
        <v>0</v>
      </c>
      <c r="G492" s="26"/>
    </row>
    <row r="493" spans="1:7" ht="15.6" x14ac:dyDescent="0.3">
      <c r="A493" s="27"/>
      <c r="B493" s="59"/>
      <c r="C493" s="59"/>
      <c r="D493" s="65"/>
      <c r="E493" s="24"/>
      <c r="F493" s="24">
        <f t="shared" si="15"/>
        <v>0</v>
      </c>
      <c r="G493" s="26"/>
    </row>
    <row r="494" spans="1:7" ht="15.6" x14ac:dyDescent="0.3">
      <c r="A494" s="27"/>
      <c r="B494" s="59"/>
      <c r="C494" s="59"/>
      <c r="D494" s="65"/>
      <c r="E494" s="24"/>
      <c r="F494" s="24">
        <f t="shared" si="15"/>
        <v>0</v>
      </c>
      <c r="G494" s="26"/>
    </row>
    <row r="495" spans="1:7" ht="15.6" x14ac:dyDescent="0.3">
      <c r="A495" s="27"/>
      <c r="B495" s="22"/>
      <c r="C495" s="22"/>
      <c r="D495" s="23"/>
      <c r="E495" s="24"/>
      <c r="F495" s="24">
        <f t="shared" si="15"/>
        <v>0</v>
      </c>
      <c r="G495" s="26"/>
    </row>
    <row r="496" spans="1:7" ht="15.6" x14ac:dyDescent="0.3">
      <c r="A496" s="27"/>
      <c r="B496" s="22"/>
      <c r="C496" s="22"/>
      <c r="D496" s="23"/>
      <c r="E496" s="24"/>
      <c r="F496" s="24">
        <f t="shared" si="15"/>
        <v>0</v>
      </c>
      <c r="G496" s="26"/>
    </row>
    <row r="497" spans="1:7" ht="15.6" x14ac:dyDescent="0.3">
      <c r="A497" s="27"/>
      <c r="B497" s="22"/>
      <c r="C497" s="22"/>
      <c r="D497" s="23"/>
      <c r="E497" s="24"/>
      <c r="F497" s="24">
        <f t="shared" si="15"/>
        <v>0</v>
      </c>
      <c r="G497" s="26"/>
    </row>
    <row r="498" spans="1:7" ht="15.6" x14ac:dyDescent="0.3">
      <c r="A498" s="27"/>
      <c r="B498" s="22"/>
      <c r="C498" s="22"/>
      <c r="D498" s="23"/>
      <c r="E498" s="24"/>
      <c r="F498" s="24">
        <f t="shared" si="15"/>
        <v>0</v>
      </c>
      <c r="G498" s="26"/>
    </row>
    <row r="499" spans="1:7" ht="15.6" x14ac:dyDescent="0.3">
      <c r="A499" s="27"/>
      <c r="B499" s="22"/>
      <c r="C499" s="22"/>
      <c r="D499" s="23"/>
      <c r="E499" s="24"/>
      <c r="F499" s="24">
        <f t="shared" si="15"/>
        <v>0</v>
      </c>
      <c r="G499" s="26"/>
    </row>
    <row r="500" spans="1:7" ht="15.6" x14ac:dyDescent="0.3">
      <c r="A500" s="28"/>
      <c r="B500" s="29"/>
      <c r="C500" s="29"/>
      <c r="D500" s="30"/>
      <c r="E500" s="31"/>
      <c r="F500" s="32">
        <f t="shared" si="15"/>
        <v>0</v>
      </c>
      <c r="G500" s="33"/>
    </row>
    <row r="501" spans="1:7" ht="17.399999999999999" x14ac:dyDescent="0.3">
      <c r="A501" s="34"/>
      <c r="B501" s="35"/>
      <c r="C501" s="36" t="s">
        <v>17</v>
      </c>
      <c r="D501" s="36"/>
      <c r="E501" s="37"/>
      <c r="F501" s="38">
        <f>SUM(F486:F499)</f>
        <v>3964.5</v>
      </c>
      <c r="G501" s="39"/>
    </row>
    <row r="502" spans="1:7" ht="17.399999999999999" x14ac:dyDescent="0.3">
      <c r="A502" s="40"/>
      <c r="B502" s="41"/>
      <c r="C502" s="42" t="s">
        <v>18</v>
      </c>
      <c r="D502" s="42"/>
      <c r="E502" s="43"/>
      <c r="F502" s="44">
        <f>F501*0.16</f>
        <v>634.32000000000005</v>
      </c>
      <c r="G502" s="45"/>
    </row>
    <row r="503" spans="1:7" ht="17.399999999999999" x14ac:dyDescent="0.3">
      <c r="A503" s="40"/>
      <c r="B503" s="41"/>
      <c r="C503" s="46" t="s">
        <v>19</v>
      </c>
      <c r="D503" s="46"/>
      <c r="E503" s="47"/>
      <c r="F503" s="48">
        <f>F501+F502</f>
        <v>4598.82</v>
      </c>
      <c r="G503" s="49"/>
    </row>
    <row r="504" spans="1:7" ht="15.6" x14ac:dyDescent="0.3">
      <c r="A504" s="50" t="s">
        <v>20</v>
      </c>
      <c r="B504" s="51"/>
      <c r="C504" s="51" t="s">
        <v>21</v>
      </c>
      <c r="D504" s="51"/>
      <c r="E504" s="51" t="s">
        <v>22</v>
      </c>
      <c r="F504" s="51"/>
      <c r="G504" s="52"/>
    </row>
    <row r="505" spans="1:7" ht="15.6" x14ac:dyDescent="0.3">
      <c r="A505" s="63" t="s">
        <v>25</v>
      </c>
      <c r="B505" s="53"/>
      <c r="C505" s="53" t="s">
        <v>23</v>
      </c>
      <c r="D505" s="53"/>
      <c r="E505" s="53" t="s">
        <v>24</v>
      </c>
      <c r="F505" s="53"/>
      <c r="G505" s="54"/>
    </row>
    <row r="506" spans="1:7" x14ac:dyDescent="0.3">
      <c r="A506" s="55"/>
      <c r="B506" s="55"/>
      <c r="C506" s="55"/>
      <c r="D506" s="55"/>
      <c r="E506" s="55"/>
      <c r="F506" s="55"/>
      <c r="G506" s="55"/>
    </row>
    <row r="508" spans="1:7" ht="24.6" x14ac:dyDescent="0.4">
      <c r="A508" s="1"/>
      <c r="B508" s="355" t="s">
        <v>0</v>
      </c>
      <c r="C508" s="357"/>
      <c r="D508" s="364" t="s">
        <v>1</v>
      </c>
      <c r="E508" s="365"/>
      <c r="F508" s="365"/>
      <c r="G508" s="366"/>
    </row>
    <row r="509" spans="1:7" ht="21" x14ac:dyDescent="0.4">
      <c r="A509" s="2"/>
      <c r="B509" s="358"/>
      <c r="C509" s="360"/>
      <c r="D509" s="3" t="s">
        <v>2</v>
      </c>
      <c r="E509" s="368" t="s">
        <v>379</v>
      </c>
      <c r="F509" s="368"/>
      <c r="G509" s="4"/>
    </row>
    <row r="510" spans="1:7" ht="21" x14ac:dyDescent="0.4">
      <c r="A510" s="2"/>
      <c r="B510" s="358"/>
      <c r="C510" s="360"/>
      <c r="D510" s="3" t="s">
        <v>4</v>
      </c>
      <c r="E510" s="368">
        <v>51</v>
      </c>
      <c r="F510" s="368"/>
      <c r="G510" s="4"/>
    </row>
    <row r="511" spans="1:7" ht="30" x14ac:dyDescent="0.4">
      <c r="A511" s="5"/>
      <c r="B511" s="361"/>
      <c r="C511" s="363"/>
      <c r="D511" s="6" t="s">
        <v>5</v>
      </c>
      <c r="E511" s="370" t="s">
        <v>384</v>
      </c>
      <c r="F511" s="370"/>
      <c r="G511" s="7"/>
    </row>
    <row r="512" spans="1:7" ht="20.399999999999999" x14ac:dyDescent="0.35">
      <c r="A512" s="8" t="s">
        <v>6</v>
      </c>
      <c r="B512" s="9" t="s">
        <v>27</v>
      </c>
      <c r="C512" s="10"/>
      <c r="D512" s="10"/>
      <c r="E512" s="10"/>
      <c r="F512" s="10"/>
      <c r="G512" s="11"/>
    </row>
    <row r="513" spans="1:7" ht="20.399999999999999" x14ac:dyDescent="0.35">
      <c r="A513" s="8" t="s">
        <v>7</v>
      </c>
      <c r="B513" s="12"/>
      <c r="C513" s="13"/>
      <c r="D513" s="13"/>
      <c r="E513" s="13"/>
      <c r="F513" s="13"/>
      <c r="G513" s="14"/>
    </row>
    <row r="514" spans="1:7" ht="20.399999999999999" x14ac:dyDescent="0.35">
      <c r="A514" s="8" t="s">
        <v>8</v>
      </c>
      <c r="B514" s="12" t="s">
        <v>29</v>
      </c>
      <c r="C514" s="13"/>
      <c r="D514" s="13"/>
      <c r="E514" s="13"/>
      <c r="F514" s="13"/>
      <c r="G514" s="14"/>
    </row>
    <row r="515" spans="1:7" ht="20.399999999999999" x14ac:dyDescent="0.35">
      <c r="A515" s="8" t="s">
        <v>9</v>
      </c>
      <c r="B515" s="12" t="s">
        <v>91</v>
      </c>
      <c r="C515" s="13"/>
      <c r="D515" s="13"/>
      <c r="E515" s="13"/>
      <c r="F515" s="13"/>
      <c r="G515" s="14"/>
    </row>
    <row r="516" spans="1:7" ht="15" x14ac:dyDescent="0.3">
      <c r="A516" s="57" t="s">
        <v>10</v>
      </c>
      <c r="B516" s="57" t="s">
        <v>11</v>
      </c>
      <c r="C516" s="57" t="s">
        <v>12</v>
      </c>
      <c r="D516" s="57" t="s">
        <v>13</v>
      </c>
      <c r="E516" s="57" t="s">
        <v>14</v>
      </c>
      <c r="F516" s="57" t="s">
        <v>15</v>
      </c>
      <c r="G516" s="57" t="s">
        <v>16</v>
      </c>
    </row>
    <row r="517" spans="1:7" ht="15.6" x14ac:dyDescent="0.3">
      <c r="A517" s="15">
        <v>40</v>
      </c>
      <c r="B517" s="16" t="s">
        <v>222</v>
      </c>
      <c r="C517" s="16" t="s">
        <v>292</v>
      </c>
      <c r="D517" s="123">
        <v>754373</v>
      </c>
      <c r="E517" s="18">
        <v>96.5</v>
      </c>
      <c r="F517" s="18">
        <f>A517*E517</f>
        <v>3860</v>
      </c>
      <c r="G517" s="20"/>
    </row>
    <row r="518" spans="1:7" ht="15.6" x14ac:dyDescent="0.3">
      <c r="A518" s="21">
        <v>80</v>
      </c>
      <c r="B518" s="22" t="s">
        <v>222</v>
      </c>
      <c r="C518" s="22" t="s">
        <v>128</v>
      </c>
      <c r="D518" s="58">
        <v>534833</v>
      </c>
      <c r="E518" s="24">
        <v>77</v>
      </c>
      <c r="F518" s="24">
        <f>A518*E518</f>
        <v>6160</v>
      </c>
      <c r="G518" s="20"/>
    </row>
    <row r="519" spans="1:7" ht="31.2" x14ac:dyDescent="0.3">
      <c r="A519" s="21">
        <v>5</v>
      </c>
      <c r="B519" s="22" t="s">
        <v>340</v>
      </c>
      <c r="C519" s="22" t="s">
        <v>385</v>
      </c>
      <c r="D519" s="58">
        <v>807703</v>
      </c>
      <c r="E519" s="24">
        <v>364.44</v>
      </c>
      <c r="F519" s="24">
        <f t="shared" ref="F519:F531" si="16">A519*E519</f>
        <v>1822.2</v>
      </c>
      <c r="G519" s="20" t="s">
        <v>386</v>
      </c>
    </row>
    <row r="520" spans="1:7" ht="15.6" x14ac:dyDescent="0.3">
      <c r="A520" s="21"/>
      <c r="B520" s="59"/>
      <c r="C520" s="59"/>
      <c r="D520" s="58"/>
      <c r="E520" s="24"/>
      <c r="F520" s="24">
        <f t="shared" si="16"/>
        <v>0</v>
      </c>
      <c r="G520" s="26"/>
    </row>
    <row r="521" spans="1:7" ht="15.6" x14ac:dyDescent="0.3">
      <c r="A521" s="21"/>
      <c r="B521" s="59"/>
      <c r="C521" s="59"/>
      <c r="D521" s="58"/>
      <c r="E521" s="24"/>
      <c r="F521" s="24">
        <f t="shared" si="16"/>
        <v>0</v>
      </c>
      <c r="G521" s="26"/>
    </row>
    <row r="522" spans="1:7" ht="15.6" x14ac:dyDescent="0.3">
      <c r="A522" s="21"/>
      <c r="B522" s="59"/>
      <c r="C522" s="59"/>
      <c r="D522" s="58"/>
      <c r="E522" s="24"/>
      <c r="F522" s="24">
        <f t="shared" si="16"/>
        <v>0</v>
      </c>
      <c r="G522" s="26"/>
    </row>
    <row r="523" spans="1:7" ht="15.6" x14ac:dyDescent="0.3">
      <c r="A523" s="21"/>
      <c r="B523" s="59"/>
      <c r="C523" s="59"/>
      <c r="D523" s="66"/>
      <c r="E523" s="24"/>
      <c r="F523" s="24">
        <f t="shared" si="16"/>
        <v>0</v>
      </c>
      <c r="G523" s="26"/>
    </row>
    <row r="524" spans="1:7" ht="15.6" x14ac:dyDescent="0.3">
      <c r="A524" s="27"/>
      <c r="B524" s="59"/>
      <c r="C524" s="59"/>
      <c r="D524" s="65"/>
      <c r="E524" s="24"/>
      <c r="F524" s="24">
        <f t="shared" si="16"/>
        <v>0</v>
      </c>
      <c r="G524" s="26"/>
    </row>
    <row r="525" spans="1:7" ht="15.6" x14ac:dyDescent="0.3">
      <c r="A525" s="27"/>
      <c r="B525" s="59"/>
      <c r="C525" s="59"/>
      <c r="D525" s="65"/>
      <c r="E525" s="24"/>
      <c r="F525" s="24">
        <f t="shared" si="16"/>
        <v>0</v>
      </c>
      <c r="G525" s="26"/>
    </row>
    <row r="526" spans="1:7" ht="15.6" x14ac:dyDescent="0.3">
      <c r="A526" s="27"/>
      <c r="B526" s="22"/>
      <c r="C526" s="22"/>
      <c r="D526" s="23"/>
      <c r="E526" s="24"/>
      <c r="F526" s="24">
        <f t="shared" si="16"/>
        <v>0</v>
      </c>
      <c r="G526" s="26"/>
    </row>
    <row r="527" spans="1:7" ht="15.6" x14ac:dyDescent="0.3">
      <c r="A527" s="27"/>
      <c r="B527" s="22"/>
      <c r="C527" s="22"/>
      <c r="D527" s="23"/>
      <c r="E527" s="24"/>
      <c r="F527" s="24">
        <f t="shared" si="16"/>
        <v>0</v>
      </c>
      <c r="G527" s="26"/>
    </row>
    <row r="528" spans="1:7" ht="15.6" x14ac:dyDescent="0.3">
      <c r="A528" s="27"/>
      <c r="B528" s="22"/>
      <c r="C528" s="22"/>
      <c r="D528" s="23"/>
      <c r="E528" s="24"/>
      <c r="F528" s="24">
        <f t="shared" si="16"/>
        <v>0</v>
      </c>
      <c r="G528" s="26"/>
    </row>
    <row r="529" spans="1:7" ht="15.6" x14ac:dyDescent="0.3">
      <c r="A529" s="27"/>
      <c r="B529" s="22"/>
      <c r="C529" s="22"/>
      <c r="D529" s="23"/>
      <c r="E529" s="24"/>
      <c r="F529" s="24">
        <f t="shared" si="16"/>
        <v>0</v>
      </c>
      <c r="G529" s="26"/>
    </row>
    <row r="530" spans="1:7" ht="15.6" x14ac:dyDescent="0.3">
      <c r="A530" s="27"/>
      <c r="B530" s="22"/>
      <c r="C530" s="22"/>
      <c r="D530" s="23"/>
      <c r="E530" s="24"/>
      <c r="F530" s="24">
        <f t="shared" si="16"/>
        <v>0</v>
      </c>
      <c r="G530" s="26"/>
    </row>
    <row r="531" spans="1:7" ht="15.6" x14ac:dyDescent="0.3">
      <c r="A531" s="28"/>
      <c r="B531" s="29"/>
      <c r="C531" s="29"/>
      <c r="D531" s="30"/>
      <c r="E531" s="31"/>
      <c r="F531" s="32">
        <f t="shared" si="16"/>
        <v>0</v>
      </c>
      <c r="G531" s="33"/>
    </row>
    <row r="532" spans="1:7" ht="17.399999999999999" x14ac:dyDescent="0.3">
      <c r="A532" s="34"/>
      <c r="B532" s="35"/>
      <c r="C532" s="36" t="s">
        <v>17</v>
      </c>
      <c r="D532" s="36"/>
      <c r="E532" s="37"/>
      <c r="F532" s="38">
        <f>SUM(F517:F530)</f>
        <v>11842.2</v>
      </c>
      <c r="G532" s="39"/>
    </row>
    <row r="533" spans="1:7" ht="17.399999999999999" x14ac:dyDescent="0.3">
      <c r="A533" s="40"/>
      <c r="B533" s="41"/>
      <c r="C533" s="42" t="s">
        <v>18</v>
      </c>
      <c r="D533" s="42"/>
      <c r="E533" s="43"/>
      <c r="F533" s="44">
        <f>F532*0.16</f>
        <v>1894.7520000000002</v>
      </c>
      <c r="G533" s="45"/>
    </row>
    <row r="534" spans="1:7" ht="17.399999999999999" x14ac:dyDescent="0.3">
      <c r="A534" s="40"/>
      <c r="B534" s="41"/>
      <c r="C534" s="46" t="s">
        <v>19</v>
      </c>
      <c r="D534" s="46"/>
      <c r="E534" s="47"/>
      <c r="F534" s="48">
        <f>F532+F533</f>
        <v>13736.952000000001</v>
      </c>
      <c r="G534" s="49"/>
    </row>
    <row r="535" spans="1:7" ht="15.6" x14ac:dyDescent="0.3">
      <c r="A535" s="50" t="s">
        <v>20</v>
      </c>
      <c r="B535" s="51"/>
      <c r="C535" s="51" t="s">
        <v>21</v>
      </c>
      <c r="D535" s="51"/>
      <c r="E535" s="51" t="s">
        <v>22</v>
      </c>
      <c r="F535" s="51"/>
      <c r="G535" s="52"/>
    </row>
    <row r="536" spans="1:7" ht="15.6" x14ac:dyDescent="0.3">
      <c r="A536" s="63" t="s">
        <v>25</v>
      </c>
      <c r="B536" s="53"/>
      <c r="C536" s="53" t="s">
        <v>23</v>
      </c>
      <c r="D536" s="53"/>
      <c r="E536" s="53" t="s">
        <v>24</v>
      </c>
      <c r="F536" s="53"/>
      <c r="G536" s="54"/>
    </row>
    <row r="537" spans="1:7" x14ac:dyDescent="0.3">
      <c r="A537" s="55"/>
      <c r="B537" s="55"/>
      <c r="C537" s="55"/>
      <c r="D537" s="55"/>
      <c r="E537" s="55"/>
      <c r="F537" s="55"/>
      <c r="G537" s="55"/>
    </row>
    <row r="538" spans="1:7" ht="24.6" x14ac:dyDescent="0.4">
      <c r="A538" s="1"/>
      <c r="B538" s="355" t="s">
        <v>0</v>
      </c>
      <c r="C538" s="357"/>
      <c r="D538" s="364" t="s">
        <v>1</v>
      </c>
      <c r="E538" s="365"/>
      <c r="F538" s="365"/>
      <c r="G538" s="366"/>
    </row>
    <row r="539" spans="1:7" ht="21" x14ac:dyDescent="0.4">
      <c r="A539" s="2"/>
      <c r="B539" s="358"/>
      <c r="C539" s="360"/>
      <c r="D539" s="3" t="s">
        <v>2</v>
      </c>
      <c r="E539" s="368" t="s">
        <v>390</v>
      </c>
      <c r="F539" s="368"/>
      <c r="G539" s="4"/>
    </row>
    <row r="540" spans="1:7" ht="21" x14ac:dyDescent="0.4">
      <c r="A540" s="2"/>
      <c r="B540" s="358"/>
      <c r="C540" s="360"/>
      <c r="D540" s="3" t="s">
        <v>4</v>
      </c>
      <c r="E540" s="368">
        <v>51</v>
      </c>
      <c r="F540" s="368"/>
      <c r="G540" s="4"/>
    </row>
    <row r="541" spans="1:7" ht="30" x14ac:dyDescent="0.4">
      <c r="A541" s="5"/>
      <c r="B541" s="361"/>
      <c r="C541" s="363"/>
      <c r="D541" s="6" t="s">
        <v>5</v>
      </c>
      <c r="E541" s="370" t="s">
        <v>392</v>
      </c>
      <c r="F541" s="370"/>
      <c r="G541" s="7"/>
    </row>
    <row r="542" spans="1:7" ht="20.399999999999999" x14ac:dyDescent="0.35">
      <c r="A542" s="8" t="s">
        <v>6</v>
      </c>
      <c r="B542" s="9" t="s">
        <v>391</v>
      </c>
      <c r="C542" s="10"/>
      <c r="D542" s="10"/>
      <c r="E542" s="10"/>
      <c r="F542" s="10"/>
      <c r="G542" s="11"/>
    </row>
    <row r="543" spans="1:7" ht="20.399999999999999" x14ac:dyDescent="0.35">
      <c r="A543" s="8" t="s">
        <v>7</v>
      </c>
      <c r="B543" s="12"/>
      <c r="C543" s="13"/>
      <c r="D543" s="13"/>
      <c r="E543" s="13"/>
      <c r="F543" s="13"/>
      <c r="G543" s="14"/>
    </row>
    <row r="544" spans="1:7" ht="20.399999999999999" x14ac:dyDescent="0.35">
      <c r="A544" s="8" t="s">
        <v>8</v>
      </c>
      <c r="B544" s="12" t="s">
        <v>29</v>
      </c>
      <c r="C544" s="13"/>
      <c r="D544" s="13"/>
      <c r="E544" s="13"/>
      <c r="F544" s="13"/>
      <c r="G544" s="14"/>
    </row>
    <row r="545" spans="1:7" ht="20.399999999999999" x14ac:dyDescent="0.35">
      <c r="A545" s="8" t="s">
        <v>9</v>
      </c>
      <c r="B545" s="12" t="s">
        <v>122</v>
      </c>
      <c r="C545" s="13"/>
      <c r="D545" s="13"/>
      <c r="E545" s="13"/>
      <c r="F545" s="13"/>
      <c r="G545" s="14"/>
    </row>
    <row r="546" spans="1:7" ht="15" x14ac:dyDescent="0.3">
      <c r="A546" s="57" t="s">
        <v>10</v>
      </c>
      <c r="B546" s="57" t="s">
        <v>11</v>
      </c>
      <c r="C546" s="57" t="s">
        <v>12</v>
      </c>
      <c r="D546" s="57" t="s">
        <v>13</v>
      </c>
      <c r="E546" s="57" t="s">
        <v>14</v>
      </c>
      <c r="F546" s="57" t="s">
        <v>15</v>
      </c>
      <c r="G546" s="57" t="s">
        <v>16</v>
      </c>
    </row>
    <row r="547" spans="1:7" ht="15.6" x14ac:dyDescent="0.3">
      <c r="A547" s="15">
        <v>1</v>
      </c>
      <c r="B547" s="16" t="s">
        <v>123</v>
      </c>
      <c r="C547" s="16" t="s">
        <v>393</v>
      </c>
      <c r="D547" s="123"/>
      <c r="E547" s="18">
        <v>6293</v>
      </c>
      <c r="F547" s="18">
        <f>A547*E547</f>
        <v>6293</v>
      </c>
      <c r="G547" s="20"/>
    </row>
    <row r="548" spans="1:7" ht="15.6" x14ac:dyDescent="0.3">
      <c r="A548" s="21"/>
      <c r="B548" s="22"/>
      <c r="C548" s="22"/>
      <c r="D548" s="58"/>
      <c r="E548" s="24"/>
      <c r="F548" s="24">
        <f>A548*E548</f>
        <v>0</v>
      </c>
      <c r="G548" s="20"/>
    </row>
    <row r="549" spans="1:7" ht="15.6" x14ac:dyDescent="0.3">
      <c r="A549" s="21"/>
      <c r="B549" s="22"/>
      <c r="C549" s="22"/>
      <c r="D549" s="58"/>
      <c r="E549" s="24"/>
      <c r="F549" s="24">
        <f t="shared" ref="F549:F561" si="17">A549*E549</f>
        <v>0</v>
      </c>
      <c r="G549" s="20"/>
    </row>
    <row r="550" spans="1:7" ht="15.6" x14ac:dyDescent="0.3">
      <c r="A550" s="21"/>
      <c r="B550" s="59"/>
      <c r="C550" s="59"/>
      <c r="D550" s="58"/>
      <c r="E550" s="24"/>
      <c r="F550" s="24">
        <f t="shared" si="17"/>
        <v>0</v>
      </c>
      <c r="G550" s="26"/>
    </row>
    <row r="551" spans="1:7" ht="15.6" x14ac:dyDescent="0.3">
      <c r="A551" s="21"/>
      <c r="B551" s="59"/>
      <c r="C551" s="59"/>
      <c r="D551" s="58"/>
      <c r="E551" s="24"/>
      <c r="F551" s="24">
        <f t="shared" si="17"/>
        <v>0</v>
      </c>
      <c r="G551" s="26"/>
    </row>
    <row r="552" spans="1:7" ht="15.6" x14ac:dyDescent="0.3">
      <c r="A552" s="21"/>
      <c r="B552" s="59"/>
      <c r="C552" s="59"/>
      <c r="D552" s="58"/>
      <c r="E552" s="24"/>
      <c r="F552" s="24">
        <f t="shared" si="17"/>
        <v>0</v>
      </c>
      <c r="G552" s="26"/>
    </row>
    <row r="553" spans="1:7" ht="15.6" x14ac:dyDescent="0.3">
      <c r="A553" s="21"/>
      <c r="B553" s="59"/>
      <c r="C553" s="59"/>
      <c r="D553" s="66"/>
      <c r="E553" s="24"/>
      <c r="F553" s="24">
        <f t="shared" si="17"/>
        <v>0</v>
      </c>
      <c r="G553" s="26"/>
    </row>
    <row r="554" spans="1:7" ht="15.6" x14ac:dyDescent="0.3">
      <c r="A554" s="27"/>
      <c r="B554" s="59"/>
      <c r="C554" s="59"/>
      <c r="D554" s="65"/>
      <c r="E554" s="24"/>
      <c r="F554" s="24">
        <f t="shared" si="17"/>
        <v>0</v>
      </c>
      <c r="G554" s="26"/>
    </row>
    <row r="555" spans="1:7" ht="15.6" x14ac:dyDescent="0.3">
      <c r="A555" s="27"/>
      <c r="B555" s="59"/>
      <c r="C555" s="59"/>
      <c r="D555" s="65"/>
      <c r="E555" s="24"/>
      <c r="F555" s="24">
        <f t="shared" si="17"/>
        <v>0</v>
      </c>
      <c r="G555" s="26"/>
    </row>
    <row r="556" spans="1:7" ht="15.6" x14ac:dyDescent="0.3">
      <c r="A556" s="27"/>
      <c r="B556" s="22"/>
      <c r="C556" s="22"/>
      <c r="D556" s="23"/>
      <c r="E556" s="24"/>
      <c r="F556" s="24">
        <f t="shared" si="17"/>
        <v>0</v>
      </c>
      <c r="G556" s="26"/>
    </row>
    <row r="557" spans="1:7" ht="15.6" x14ac:dyDescent="0.3">
      <c r="A557" s="27"/>
      <c r="B557" s="22"/>
      <c r="C557" s="22"/>
      <c r="D557" s="23"/>
      <c r="E557" s="24"/>
      <c r="F557" s="24">
        <f t="shared" si="17"/>
        <v>0</v>
      </c>
      <c r="G557" s="26"/>
    </row>
    <row r="558" spans="1:7" ht="15.6" x14ac:dyDescent="0.3">
      <c r="A558" s="27"/>
      <c r="B558" s="22"/>
      <c r="C558" s="22"/>
      <c r="D558" s="23"/>
      <c r="E558" s="24"/>
      <c r="F558" s="24">
        <f t="shared" si="17"/>
        <v>0</v>
      </c>
      <c r="G558" s="26"/>
    </row>
    <row r="559" spans="1:7" ht="15.6" x14ac:dyDescent="0.3">
      <c r="A559" s="27"/>
      <c r="B559" s="22"/>
      <c r="C559" s="22"/>
      <c r="D559" s="23"/>
      <c r="E559" s="24"/>
      <c r="F559" s="24">
        <f t="shared" si="17"/>
        <v>0</v>
      </c>
      <c r="G559" s="26"/>
    </row>
    <row r="560" spans="1:7" ht="15.6" x14ac:dyDescent="0.3">
      <c r="A560" s="27"/>
      <c r="B560" s="22"/>
      <c r="C560" s="22"/>
      <c r="D560" s="23"/>
      <c r="E560" s="24"/>
      <c r="F560" s="24">
        <f t="shared" si="17"/>
        <v>0</v>
      </c>
      <c r="G560" s="26"/>
    </row>
    <row r="561" spans="1:7" ht="15.6" x14ac:dyDescent="0.3">
      <c r="A561" s="28"/>
      <c r="B561" s="29"/>
      <c r="C561" s="29"/>
      <c r="D561" s="30"/>
      <c r="E561" s="31"/>
      <c r="F561" s="32">
        <f t="shared" si="17"/>
        <v>0</v>
      </c>
      <c r="G561" s="33"/>
    </row>
    <row r="562" spans="1:7" ht="17.399999999999999" x14ac:dyDescent="0.3">
      <c r="A562" s="34"/>
      <c r="B562" s="35"/>
      <c r="C562" s="36" t="s">
        <v>17</v>
      </c>
      <c r="D562" s="36"/>
      <c r="E562" s="37"/>
      <c r="F562" s="38">
        <f>SUM(F547:F560)</f>
        <v>6293</v>
      </c>
      <c r="G562" s="39"/>
    </row>
    <row r="563" spans="1:7" ht="17.399999999999999" x14ac:dyDescent="0.3">
      <c r="A563" s="40"/>
      <c r="B563" s="41"/>
      <c r="C563" s="42" t="s">
        <v>18</v>
      </c>
      <c r="D563" s="42"/>
      <c r="E563" s="43"/>
      <c r="F563" s="44">
        <f>F562*0.16</f>
        <v>1006.88</v>
      </c>
      <c r="G563" s="45"/>
    </row>
    <row r="564" spans="1:7" ht="17.399999999999999" x14ac:dyDescent="0.3">
      <c r="A564" s="40"/>
      <c r="B564" s="41"/>
      <c r="C564" s="46" t="s">
        <v>19</v>
      </c>
      <c r="D564" s="46"/>
      <c r="E564" s="47"/>
      <c r="F564" s="48">
        <f>F562+F563</f>
        <v>7299.88</v>
      </c>
      <c r="G564" s="49"/>
    </row>
    <row r="565" spans="1:7" ht="15.6" x14ac:dyDescent="0.3">
      <c r="A565" s="50" t="s">
        <v>20</v>
      </c>
      <c r="B565" s="51"/>
      <c r="C565" s="51" t="s">
        <v>21</v>
      </c>
      <c r="D565" s="51"/>
      <c r="E565" s="51" t="s">
        <v>22</v>
      </c>
      <c r="F565" s="51"/>
      <c r="G565" s="52"/>
    </row>
    <row r="566" spans="1:7" ht="15.6" x14ac:dyDescent="0.3">
      <c r="A566" s="63" t="s">
        <v>25</v>
      </c>
      <c r="B566" s="53"/>
      <c r="C566" s="53" t="s">
        <v>23</v>
      </c>
      <c r="D566" s="53"/>
      <c r="E566" s="53" t="s">
        <v>24</v>
      </c>
      <c r="F566" s="53"/>
      <c r="G566" s="54"/>
    </row>
    <row r="567" spans="1:7" x14ac:dyDescent="0.3">
      <c r="A567" s="55"/>
      <c r="B567" s="55"/>
      <c r="C567" s="55"/>
      <c r="D567" s="55"/>
      <c r="E567" s="55"/>
      <c r="F567" s="55"/>
      <c r="G567" s="55"/>
    </row>
    <row r="569" spans="1:7" ht="24.6" x14ac:dyDescent="0.4">
      <c r="A569" s="1"/>
      <c r="B569" s="355" t="s">
        <v>0</v>
      </c>
      <c r="C569" s="357"/>
      <c r="D569" s="364" t="s">
        <v>1</v>
      </c>
      <c r="E569" s="365"/>
      <c r="F569" s="365"/>
      <c r="G569" s="366"/>
    </row>
    <row r="570" spans="1:7" ht="21" x14ac:dyDescent="0.4">
      <c r="A570" s="2"/>
      <c r="B570" s="358"/>
      <c r="C570" s="360"/>
      <c r="D570" s="3" t="s">
        <v>2</v>
      </c>
      <c r="E570" s="368" t="s">
        <v>372</v>
      </c>
      <c r="F570" s="368"/>
      <c r="G570" s="4"/>
    </row>
    <row r="571" spans="1:7" ht="21" x14ac:dyDescent="0.4">
      <c r="A571" s="2"/>
      <c r="B571" s="358"/>
      <c r="C571" s="360"/>
      <c r="D571" s="3" t="s">
        <v>4</v>
      </c>
      <c r="E571" s="368">
        <v>50</v>
      </c>
      <c r="F571" s="368"/>
      <c r="G571" s="4"/>
    </row>
    <row r="572" spans="1:7" ht="30" x14ac:dyDescent="0.4">
      <c r="A572" s="5"/>
      <c r="B572" s="361"/>
      <c r="C572" s="363"/>
      <c r="D572" s="6" t="s">
        <v>5</v>
      </c>
      <c r="E572" s="370" t="s">
        <v>377</v>
      </c>
      <c r="F572" s="370"/>
      <c r="G572" s="7"/>
    </row>
    <row r="573" spans="1:7" ht="20.399999999999999" x14ac:dyDescent="0.35">
      <c r="A573" s="8" t="s">
        <v>6</v>
      </c>
      <c r="B573" s="9" t="s">
        <v>36</v>
      </c>
      <c r="C573" s="10"/>
      <c r="D573" s="10"/>
      <c r="E573" s="10"/>
      <c r="F573" s="10"/>
      <c r="G573" s="11"/>
    </row>
    <row r="574" spans="1:7" ht="20.399999999999999" x14ac:dyDescent="0.35">
      <c r="A574" s="8" t="s">
        <v>7</v>
      </c>
      <c r="B574" s="12"/>
      <c r="C574" s="13"/>
      <c r="D574" s="13"/>
      <c r="E574" s="13"/>
      <c r="F574" s="13"/>
      <c r="G574" s="14"/>
    </row>
    <row r="575" spans="1:7" ht="20.399999999999999" x14ac:dyDescent="0.35">
      <c r="A575" s="8" t="s">
        <v>8</v>
      </c>
      <c r="B575" s="12" t="s">
        <v>29</v>
      </c>
      <c r="C575" s="13"/>
      <c r="D575" s="13"/>
      <c r="E575" s="13"/>
      <c r="F575" s="13"/>
      <c r="G575" s="14"/>
    </row>
    <row r="576" spans="1:7" ht="20.399999999999999" x14ac:dyDescent="0.35">
      <c r="A576" s="8" t="s">
        <v>9</v>
      </c>
      <c r="B576" s="12" t="s">
        <v>91</v>
      </c>
      <c r="C576" s="13"/>
      <c r="D576" s="13"/>
      <c r="E576" s="13"/>
      <c r="F576" s="13"/>
      <c r="G576" s="14"/>
    </row>
    <row r="577" spans="1:7" ht="15" x14ac:dyDescent="0.3">
      <c r="A577" s="57" t="s">
        <v>10</v>
      </c>
      <c r="B577" s="57" t="s">
        <v>11</v>
      </c>
      <c r="C577" s="57" t="s">
        <v>12</v>
      </c>
      <c r="D577" s="57" t="s">
        <v>13</v>
      </c>
      <c r="E577" s="57" t="s">
        <v>14</v>
      </c>
      <c r="F577" s="57" t="s">
        <v>15</v>
      </c>
      <c r="G577" s="57" t="s">
        <v>16</v>
      </c>
    </row>
    <row r="578" spans="1:7" ht="15.6" x14ac:dyDescent="0.3">
      <c r="A578" s="15"/>
      <c r="B578" s="16"/>
      <c r="C578" s="16"/>
      <c r="D578" s="123"/>
      <c r="E578" s="18"/>
      <c r="F578" s="18">
        <f t="shared" ref="F578:F597" si="18">A578*E578</f>
        <v>0</v>
      </c>
      <c r="G578" s="20"/>
    </row>
    <row r="579" spans="1:7" ht="15.6" x14ac:dyDescent="0.3">
      <c r="A579" s="21"/>
      <c r="B579" s="22"/>
      <c r="C579" s="22"/>
      <c r="D579" s="58"/>
      <c r="E579" s="24"/>
      <c r="F579" s="24">
        <f t="shared" si="18"/>
        <v>0</v>
      </c>
      <c r="G579" s="20"/>
    </row>
    <row r="580" spans="1:7" ht="15.6" x14ac:dyDescent="0.3">
      <c r="A580" s="21"/>
      <c r="B580" s="22"/>
      <c r="C580" s="22"/>
      <c r="D580" s="58"/>
      <c r="E580" s="24"/>
      <c r="F580" s="24">
        <f t="shared" si="18"/>
        <v>0</v>
      </c>
      <c r="G580" s="20"/>
    </row>
    <row r="581" spans="1:7" ht="15.6" x14ac:dyDescent="0.3">
      <c r="A581" s="21"/>
      <c r="B581" s="59"/>
      <c r="C581" s="59"/>
      <c r="D581" s="58"/>
      <c r="E581" s="24"/>
      <c r="F581" s="24">
        <f t="shared" si="18"/>
        <v>0</v>
      </c>
      <c r="G581" s="26"/>
    </row>
    <row r="582" spans="1:7" ht="15.6" x14ac:dyDescent="0.3">
      <c r="A582" s="21"/>
      <c r="B582" s="59"/>
      <c r="C582" s="59"/>
      <c r="D582" s="58"/>
      <c r="E582" s="24"/>
      <c r="F582" s="24">
        <f t="shared" si="18"/>
        <v>0</v>
      </c>
      <c r="G582" s="26"/>
    </row>
    <row r="583" spans="1:7" ht="15.6" x14ac:dyDescent="0.3">
      <c r="A583" s="21"/>
      <c r="B583" s="59"/>
      <c r="C583" s="59"/>
      <c r="D583" s="58"/>
      <c r="E583" s="24"/>
      <c r="F583" s="24">
        <f t="shared" si="18"/>
        <v>0</v>
      </c>
      <c r="G583" s="26"/>
    </row>
    <row r="584" spans="1:7" ht="15.6" x14ac:dyDescent="0.3">
      <c r="A584" s="21"/>
      <c r="B584" s="59"/>
      <c r="C584" s="59"/>
      <c r="D584" s="58"/>
      <c r="E584" s="24"/>
      <c r="F584" s="24">
        <f t="shared" si="18"/>
        <v>0</v>
      </c>
      <c r="G584" s="26"/>
    </row>
    <row r="585" spans="1:7" ht="15.6" x14ac:dyDescent="0.3">
      <c r="A585" s="27"/>
      <c r="B585" s="59"/>
      <c r="C585" s="59"/>
      <c r="D585" s="58"/>
      <c r="E585" s="24"/>
      <c r="F585" s="24">
        <f t="shared" si="18"/>
        <v>0</v>
      </c>
      <c r="G585" s="26"/>
    </row>
    <row r="586" spans="1:7" ht="15.6" x14ac:dyDescent="0.3">
      <c r="A586" s="27"/>
      <c r="B586" s="59"/>
      <c r="C586" s="59"/>
      <c r="D586" s="58"/>
      <c r="E586" s="24"/>
      <c r="F586" s="24">
        <f t="shared" si="18"/>
        <v>0</v>
      </c>
      <c r="G586" s="26"/>
    </row>
    <row r="587" spans="1:7" ht="15.6" x14ac:dyDescent="0.3">
      <c r="A587" s="27"/>
      <c r="B587" s="22"/>
      <c r="C587" s="22"/>
      <c r="D587" s="58"/>
      <c r="E587" s="24"/>
      <c r="F587" s="24">
        <f t="shared" si="18"/>
        <v>0</v>
      </c>
      <c r="G587" s="26"/>
    </row>
    <row r="588" spans="1:7" ht="15.6" x14ac:dyDescent="0.3">
      <c r="A588" s="27"/>
      <c r="B588" s="22"/>
      <c r="C588" s="22"/>
      <c r="D588" s="58"/>
      <c r="E588" s="24"/>
      <c r="F588" s="24">
        <f t="shared" si="18"/>
        <v>0</v>
      </c>
      <c r="G588" s="26"/>
    </row>
    <row r="589" spans="1:7" ht="15.6" x14ac:dyDescent="0.3">
      <c r="A589" s="27"/>
      <c r="B589" s="22"/>
      <c r="C589" s="22"/>
      <c r="D589" s="58"/>
      <c r="E589" s="24"/>
      <c r="F589" s="24">
        <f t="shared" si="18"/>
        <v>0</v>
      </c>
      <c r="G589" s="26"/>
    </row>
    <row r="590" spans="1:7" ht="15.6" x14ac:dyDescent="0.3">
      <c r="A590" s="27"/>
      <c r="B590" s="22"/>
      <c r="C590" s="22"/>
      <c r="D590" s="58"/>
      <c r="E590" s="24"/>
      <c r="F590" s="24">
        <f t="shared" si="18"/>
        <v>0</v>
      </c>
      <c r="G590" s="26"/>
    </row>
    <row r="591" spans="1:7" ht="15.6" x14ac:dyDescent="0.3">
      <c r="A591" s="27"/>
      <c r="B591" s="22"/>
      <c r="C591" s="22"/>
      <c r="D591" s="23"/>
      <c r="E591" s="24"/>
      <c r="F591" s="24">
        <f t="shared" si="18"/>
        <v>0</v>
      </c>
      <c r="G591" s="26"/>
    </row>
    <row r="592" spans="1:7" ht="15.6" x14ac:dyDescent="0.3">
      <c r="A592" s="27"/>
      <c r="B592" s="22"/>
      <c r="C592" s="22"/>
      <c r="D592" s="23"/>
      <c r="E592" s="24"/>
      <c r="F592" s="24">
        <f t="shared" si="18"/>
        <v>0</v>
      </c>
      <c r="G592" s="26"/>
    </row>
    <row r="593" spans="1:7" ht="15.6" x14ac:dyDescent="0.3">
      <c r="A593" s="27"/>
      <c r="B593" s="22"/>
      <c r="C593" s="22"/>
      <c r="D593" s="23"/>
      <c r="E593" s="24"/>
      <c r="F593" s="24">
        <f t="shared" si="18"/>
        <v>0</v>
      </c>
      <c r="G593" s="26"/>
    </row>
    <row r="594" spans="1:7" ht="15.6" x14ac:dyDescent="0.3">
      <c r="A594" s="27"/>
      <c r="B594" s="22"/>
      <c r="C594" s="22"/>
      <c r="D594" s="23"/>
      <c r="E594" s="24"/>
      <c r="F594" s="24">
        <f t="shared" si="18"/>
        <v>0</v>
      </c>
      <c r="G594" s="26"/>
    </row>
    <row r="595" spans="1:7" ht="15.6" x14ac:dyDescent="0.3">
      <c r="A595" s="27"/>
      <c r="B595" s="22"/>
      <c r="C595" s="22"/>
      <c r="D595" s="23"/>
      <c r="E595" s="24"/>
      <c r="F595" s="24">
        <f t="shared" si="18"/>
        <v>0</v>
      </c>
      <c r="G595" s="26"/>
    </row>
    <row r="596" spans="1:7" ht="15.6" x14ac:dyDescent="0.3">
      <c r="A596" s="27"/>
      <c r="B596" s="22"/>
      <c r="C596" s="22"/>
      <c r="D596" s="23"/>
      <c r="E596" s="24"/>
      <c r="F596" s="24">
        <f t="shared" si="18"/>
        <v>0</v>
      </c>
      <c r="G596" s="26"/>
    </row>
    <row r="597" spans="1:7" ht="15.6" x14ac:dyDescent="0.3">
      <c r="A597" s="28"/>
      <c r="B597" s="29"/>
      <c r="C597" s="29"/>
      <c r="D597" s="30"/>
      <c r="E597" s="31"/>
      <c r="F597" s="24">
        <f t="shared" si="18"/>
        <v>0</v>
      </c>
      <c r="G597" s="33"/>
    </row>
    <row r="598" spans="1:7" ht="17.399999999999999" x14ac:dyDescent="0.3">
      <c r="A598" s="34"/>
      <c r="B598" s="35"/>
      <c r="C598" s="36" t="s">
        <v>17</v>
      </c>
      <c r="D598" s="36"/>
      <c r="E598" s="37"/>
      <c r="F598" s="38">
        <f>SUM(F578:F596)</f>
        <v>0</v>
      </c>
      <c r="G598" s="39"/>
    </row>
    <row r="599" spans="1:7" ht="17.399999999999999" x14ac:dyDescent="0.3">
      <c r="A599" s="40"/>
      <c r="B599" s="41"/>
      <c r="C599" s="42" t="s">
        <v>18</v>
      </c>
      <c r="D599" s="42"/>
      <c r="E599" s="43"/>
      <c r="F599" s="44">
        <f>F598*0.16</f>
        <v>0</v>
      </c>
      <c r="G599" s="45"/>
    </row>
    <row r="600" spans="1:7" ht="17.399999999999999" x14ac:dyDescent="0.3">
      <c r="A600" s="40"/>
      <c r="B600" s="41"/>
      <c r="C600" s="46" t="s">
        <v>19</v>
      </c>
      <c r="D600" s="46"/>
      <c r="E600" s="47"/>
      <c r="F600" s="48">
        <f>F598+F599</f>
        <v>0</v>
      </c>
      <c r="G600" s="49"/>
    </row>
    <row r="601" spans="1:7" ht="15.6" x14ac:dyDescent="0.3">
      <c r="A601" s="50" t="s">
        <v>20</v>
      </c>
      <c r="B601" s="51"/>
      <c r="C601" s="51" t="s">
        <v>21</v>
      </c>
      <c r="D601" s="51"/>
      <c r="E601" s="51" t="s">
        <v>22</v>
      </c>
      <c r="F601" s="51"/>
      <c r="G601" s="52"/>
    </row>
    <row r="602" spans="1:7" ht="15.6" x14ac:dyDescent="0.3">
      <c r="A602" s="63" t="s">
        <v>25</v>
      </c>
      <c r="B602" s="53"/>
      <c r="C602" s="53" t="s">
        <v>23</v>
      </c>
      <c r="D602" s="53"/>
      <c r="E602" s="53" t="s">
        <v>24</v>
      </c>
      <c r="F602" s="53"/>
      <c r="G602" s="54"/>
    </row>
    <row r="603" spans="1:7" x14ac:dyDescent="0.3">
      <c r="A603" s="55"/>
      <c r="B603" s="55"/>
      <c r="C603" s="55"/>
      <c r="D603" s="55"/>
      <c r="E603" s="55"/>
      <c r="F603" s="55"/>
      <c r="G603" s="55"/>
    </row>
  </sheetData>
  <autoFilter ref="A9:G25" xr:uid="{02DE9538-3F43-45CD-831F-A3A1506DE24A}"/>
  <mergeCells count="95">
    <mergeCell ref="B569:C572"/>
    <mergeCell ref="D569:G569"/>
    <mergeCell ref="E570:F570"/>
    <mergeCell ref="E571:F571"/>
    <mergeCell ref="E572:F572"/>
    <mergeCell ref="B538:C541"/>
    <mergeCell ref="D538:G538"/>
    <mergeCell ref="E539:F539"/>
    <mergeCell ref="E540:F540"/>
    <mergeCell ref="E541:F541"/>
    <mergeCell ref="B412:C415"/>
    <mergeCell ref="D412:G412"/>
    <mergeCell ref="E413:F413"/>
    <mergeCell ref="E414:F414"/>
    <mergeCell ref="E415:F415"/>
    <mergeCell ref="B377:C380"/>
    <mergeCell ref="D377:G377"/>
    <mergeCell ref="E378:F378"/>
    <mergeCell ref="E379:F379"/>
    <mergeCell ref="E380:F380"/>
    <mergeCell ref="B282:C285"/>
    <mergeCell ref="D282:G282"/>
    <mergeCell ref="E283:F283"/>
    <mergeCell ref="E284:F284"/>
    <mergeCell ref="E285:F285"/>
    <mergeCell ref="B252:C255"/>
    <mergeCell ref="D252:G252"/>
    <mergeCell ref="E253:F253"/>
    <mergeCell ref="E254:F254"/>
    <mergeCell ref="E255:F255"/>
    <mergeCell ref="B132:C135"/>
    <mergeCell ref="D132:G132"/>
    <mergeCell ref="E133:F133"/>
    <mergeCell ref="E134:F134"/>
    <mergeCell ref="E135:F135"/>
    <mergeCell ref="B102:C105"/>
    <mergeCell ref="D102:G102"/>
    <mergeCell ref="E103:F103"/>
    <mergeCell ref="E104:F104"/>
    <mergeCell ref="E105:F105"/>
    <mergeCell ref="B42:C45"/>
    <mergeCell ref="D42:G42"/>
    <mergeCell ref="E43:F43"/>
    <mergeCell ref="E44:F44"/>
    <mergeCell ref="E45:F45"/>
    <mergeCell ref="B1:C4"/>
    <mergeCell ref="D1:G1"/>
    <mergeCell ref="E2:F2"/>
    <mergeCell ref="E3:F3"/>
    <mergeCell ref="E4:F4"/>
    <mergeCell ref="B72:C75"/>
    <mergeCell ref="D72:G72"/>
    <mergeCell ref="E73:F73"/>
    <mergeCell ref="E74:F74"/>
    <mergeCell ref="E75:F75"/>
    <mergeCell ref="B162:C165"/>
    <mergeCell ref="D162:G162"/>
    <mergeCell ref="E163:F163"/>
    <mergeCell ref="E164:F164"/>
    <mergeCell ref="E165:F165"/>
    <mergeCell ref="B192:C195"/>
    <mergeCell ref="D192:G192"/>
    <mergeCell ref="E193:F193"/>
    <mergeCell ref="E194:F194"/>
    <mergeCell ref="E195:F195"/>
    <mergeCell ref="B222:C225"/>
    <mergeCell ref="D222:G222"/>
    <mergeCell ref="E223:F223"/>
    <mergeCell ref="E224:F224"/>
    <mergeCell ref="E225:F225"/>
    <mergeCell ref="B312:C315"/>
    <mergeCell ref="D312:G312"/>
    <mergeCell ref="E313:F313"/>
    <mergeCell ref="E314:F314"/>
    <mergeCell ref="E315:F315"/>
    <mergeCell ref="B344:C347"/>
    <mergeCell ref="D344:G344"/>
    <mergeCell ref="E345:F345"/>
    <mergeCell ref="E346:F346"/>
    <mergeCell ref="E347:F347"/>
    <mergeCell ref="B442:C445"/>
    <mergeCell ref="D442:G442"/>
    <mergeCell ref="E443:F443"/>
    <mergeCell ref="E444:F444"/>
    <mergeCell ref="E445:F445"/>
    <mergeCell ref="B477:C480"/>
    <mergeCell ref="D477:G477"/>
    <mergeCell ref="E478:F478"/>
    <mergeCell ref="E479:F479"/>
    <mergeCell ref="E480:F480"/>
    <mergeCell ref="B508:C511"/>
    <mergeCell ref="D508:G508"/>
    <mergeCell ref="E509:F509"/>
    <mergeCell ref="E510:F510"/>
    <mergeCell ref="E511:F511"/>
  </mergeCells>
  <dataValidations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A39 A69 A99 A129 A159 A189 A219 A249 A279 A309 A341 A374 A409 A439 A474 A504 A535 A565 A601" xr:uid="{89D91D81-61C5-44DB-B0C1-AE0EA15395E7}">
      <formula1>0</formula1>
      <formula2>256</formula2>
    </dataValidation>
  </dataValidation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ED0C2-0451-4CDD-8BA7-C95600712FC5}">
  <dimension ref="A1:L206"/>
  <sheetViews>
    <sheetView workbookViewId="0">
      <selection activeCell="D176" sqref="A176:G208"/>
    </sheetView>
  </sheetViews>
  <sheetFormatPr baseColWidth="10" defaultRowHeight="14.4" x14ac:dyDescent="0.3"/>
  <cols>
    <col min="1" max="1" width="27" customWidth="1"/>
    <col min="2" max="2" width="13" customWidth="1"/>
    <col min="3" max="3" width="29.21875" customWidth="1"/>
    <col min="4" max="4" width="29" customWidth="1"/>
    <col min="5" max="5" width="15.77734375" customWidth="1"/>
    <col min="6" max="6" width="14.44140625" customWidth="1"/>
    <col min="7" max="7" width="24.5546875" customWidth="1"/>
  </cols>
  <sheetData>
    <row r="1" spans="1:12" ht="24.6" x14ac:dyDescent="0.4">
      <c r="A1" s="1"/>
      <c r="B1" s="355" t="s">
        <v>0</v>
      </c>
      <c r="C1" s="357"/>
      <c r="D1" s="364" t="s">
        <v>1</v>
      </c>
      <c r="E1" s="365"/>
      <c r="F1" s="365"/>
      <c r="G1" s="366"/>
    </row>
    <row r="2" spans="1:12" ht="21" x14ac:dyDescent="0.4">
      <c r="A2" s="2"/>
      <c r="B2" s="358"/>
      <c r="C2" s="360"/>
      <c r="D2" s="3" t="s">
        <v>2</v>
      </c>
      <c r="E2" s="368" t="s">
        <v>272</v>
      </c>
      <c r="F2" s="368"/>
      <c r="G2" s="4"/>
    </row>
    <row r="3" spans="1:12" ht="21" x14ac:dyDescent="0.4">
      <c r="A3" s="2"/>
      <c r="B3" s="358"/>
      <c r="C3" s="360"/>
      <c r="D3" s="3" t="s">
        <v>4</v>
      </c>
      <c r="E3" s="368">
        <v>46</v>
      </c>
      <c r="F3" s="368"/>
      <c r="G3" s="4"/>
    </row>
    <row r="4" spans="1:12" ht="30" x14ac:dyDescent="0.4">
      <c r="A4" s="5"/>
      <c r="B4" s="361"/>
      <c r="C4" s="363"/>
      <c r="D4" s="6" t="s">
        <v>5</v>
      </c>
      <c r="E4" s="370" t="s">
        <v>286</v>
      </c>
      <c r="F4" s="370"/>
      <c r="G4" s="7"/>
    </row>
    <row r="5" spans="1:12" ht="20.399999999999999" x14ac:dyDescent="0.35">
      <c r="A5" s="8" t="s">
        <v>6</v>
      </c>
      <c r="B5" s="9" t="s">
        <v>36</v>
      </c>
      <c r="C5" s="10"/>
      <c r="D5" s="10"/>
      <c r="E5" s="10"/>
      <c r="F5" s="10"/>
      <c r="G5" s="11"/>
    </row>
    <row r="6" spans="1:12" ht="20.399999999999999" x14ac:dyDescent="0.35">
      <c r="A6" s="8" t="s">
        <v>7</v>
      </c>
      <c r="B6" s="12" t="s">
        <v>96</v>
      </c>
      <c r="C6" s="13"/>
      <c r="D6" s="13"/>
      <c r="E6" s="13"/>
      <c r="F6" s="13"/>
      <c r="G6" s="14"/>
    </row>
    <row r="7" spans="1:12" ht="20.399999999999999" x14ac:dyDescent="0.35">
      <c r="A7" s="8" t="s">
        <v>8</v>
      </c>
      <c r="B7" s="12" t="s">
        <v>125</v>
      </c>
      <c r="C7" s="13"/>
      <c r="D7" s="13"/>
      <c r="E7" s="13"/>
      <c r="F7" s="13"/>
      <c r="G7" s="14"/>
    </row>
    <row r="8" spans="1:12" ht="20.399999999999999" x14ac:dyDescent="0.35">
      <c r="A8" s="8" t="s">
        <v>9</v>
      </c>
      <c r="B8" s="12" t="s">
        <v>38</v>
      </c>
      <c r="C8" s="13"/>
      <c r="D8" s="13"/>
      <c r="E8" s="13"/>
      <c r="F8" s="13"/>
      <c r="G8" s="14"/>
    </row>
    <row r="9" spans="1:12" ht="15" x14ac:dyDescent="0.3">
      <c r="A9" s="57" t="s">
        <v>10</v>
      </c>
      <c r="B9" s="57" t="s">
        <v>11</v>
      </c>
      <c r="C9" s="57" t="s">
        <v>12</v>
      </c>
      <c r="D9" s="57" t="s">
        <v>13</v>
      </c>
      <c r="E9" s="57" t="s">
        <v>14</v>
      </c>
      <c r="F9" s="57" t="s">
        <v>15</v>
      </c>
      <c r="G9" s="57" t="s">
        <v>16</v>
      </c>
    </row>
    <row r="10" spans="1:12" ht="55.2" x14ac:dyDescent="0.3">
      <c r="A10" s="15">
        <v>2</v>
      </c>
      <c r="B10" s="16" t="s">
        <v>277</v>
      </c>
      <c r="C10" s="16" t="s">
        <v>278</v>
      </c>
      <c r="D10" s="17">
        <v>245946</v>
      </c>
      <c r="E10" s="18">
        <v>4054.64</v>
      </c>
      <c r="F10" s="19">
        <f t="shared" ref="F10:F21" si="0">A10*E10</f>
        <v>8109.28</v>
      </c>
      <c r="G10" s="142" t="s">
        <v>279</v>
      </c>
      <c r="L10">
        <v>526</v>
      </c>
    </row>
    <row r="11" spans="1:12" ht="15.6" x14ac:dyDescent="0.3">
      <c r="A11" s="21"/>
      <c r="B11" s="22"/>
      <c r="C11" s="22"/>
      <c r="D11" s="23"/>
      <c r="E11" s="24"/>
      <c r="F11" s="25">
        <f t="shared" si="0"/>
        <v>0</v>
      </c>
      <c r="G11" s="20"/>
    </row>
    <row r="12" spans="1:12" ht="15.6" x14ac:dyDescent="0.3">
      <c r="A12" s="21"/>
      <c r="B12" s="22"/>
      <c r="C12" s="22"/>
      <c r="D12" s="23"/>
      <c r="E12" s="24"/>
      <c r="F12" s="25">
        <f t="shared" si="0"/>
        <v>0</v>
      </c>
      <c r="G12" s="20"/>
      <c r="K12">
        <v>4526</v>
      </c>
    </row>
    <row r="13" spans="1:12" ht="15.6" x14ac:dyDescent="0.3">
      <c r="A13" s="21"/>
      <c r="B13" s="59"/>
      <c r="C13" s="59"/>
      <c r="D13" s="65"/>
      <c r="E13" s="24"/>
      <c r="F13" s="25">
        <f t="shared" si="0"/>
        <v>0</v>
      </c>
      <c r="G13" s="26"/>
      <c r="K13">
        <f>+K12/10</f>
        <v>452.6</v>
      </c>
    </row>
    <row r="14" spans="1:12" ht="15.6" x14ac:dyDescent="0.3">
      <c r="A14" s="27"/>
      <c r="B14" s="59"/>
      <c r="C14" s="59"/>
      <c r="D14" s="65"/>
      <c r="E14" s="24"/>
      <c r="F14" s="25">
        <f t="shared" si="0"/>
        <v>0</v>
      </c>
      <c r="G14" s="26"/>
      <c r="K14">
        <f>1000/10</f>
        <v>100</v>
      </c>
    </row>
    <row r="15" spans="1:12" ht="15.6" x14ac:dyDescent="0.3">
      <c r="A15" s="27"/>
      <c r="B15" s="59"/>
      <c r="C15" s="59"/>
      <c r="D15" s="65"/>
      <c r="E15" s="24"/>
      <c r="F15" s="25">
        <f t="shared" si="0"/>
        <v>0</v>
      </c>
      <c r="G15" s="26"/>
      <c r="K15">
        <f>+K12/K14</f>
        <v>45.26</v>
      </c>
      <c r="L15">
        <v>105</v>
      </c>
    </row>
    <row r="16" spans="1:12" ht="15.6" x14ac:dyDescent="0.3">
      <c r="A16" s="27"/>
      <c r="B16" s="22"/>
      <c r="C16" s="22"/>
      <c r="D16" s="23"/>
      <c r="E16" s="24"/>
      <c r="F16" s="25">
        <f t="shared" si="0"/>
        <v>0</v>
      </c>
      <c r="G16" s="26"/>
      <c r="K16">
        <f>+K15*2</f>
        <v>90.52</v>
      </c>
    </row>
    <row r="17" spans="1:7" ht="15.6" x14ac:dyDescent="0.3">
      <c r="A17" s="27"/>
      <c r="B17" s="22"/>
      <c r="C17" s="22"/>
      <c r="D17" s="23"/>
      <c r="E17" s="24"/>
      <c r="F17" s="25">
        <f t="shared" si="0"/>
        <v>0</v>
      </c>
      <c r="G17" s="26"/>
    </row>
    <row r="18" spans="1:7" ht="15.6" x14ac:dyDescent="0.3">
      <c r="A18" s="27"/>
      <c r="B18" s="22"/>
      <c r="C18" s="22"/>
      <c r="D18" s="23"/>
      <c r="E18" s="24"/>
      <c r="F18" s="25">
        <f t="shared" si="0"/>
        <v>0</v>
      </c>
      <c r="G18" s="26"/>
    </row>
    <row r="19" spans="1:7" ht="15.6" x14ac:dyDescent="0.3">
      <c r="A19" s="27"/>
      <c r="B19" s="22"/>
      <c r="C19" s="22"/>
      <c r="D19" s="23"/>
      <c r="E19" s="24"/>
      <c r="F19" s="25">
        <f t="shared" si="0"/>
        <v>0</v>
      </c>
      <c r="G19" s="26"/>
    </row>
    <row r="20" spans="1:7" ht="15.6" x14ac:dyDescent="0.3">
      <c r="A20" s="27"/>
      <c r="B20" s="22"/>
      <c r="C20" s="22"/>
      <c r="D20" s="23"/>
      <c r="E20" s="24"/>
      <c r="F20" s="25">
        <f t="shared" si="0"/>
        <v>0</v>
      </c>
      <c r="G20" s="26"/>
    </row>
    <row r="21" spans="1:7" ht="15.6" x14ac:dyDescent="0.3">
      <c r="A21" s="28"/>
      <c r="B21" s="29"/>
      <c r="C21" s="29"/>
      <c r="D21" s="30"/>
      <c r="E21" s="31"/>
      <c r="F21" s="32">
        <f t="shared" si="0"/>
        <v>0</v>
      </c>
      <c r="G21" s="33"/>
    </row>
    <row r="22" spans="1:7" ht="17.399999999999999" x14ac:dyDescent="0.3">
      <c r="A22" s="34"/>
      <c r="B22" s="35"/>
      <c r="C22" s="36" t="s">
        <v>17</v>
      </c>
      <c r="D22" s="36"/>
      <c r="E22" s="37"/>
      <c r="F22" s="38">
        <f>SUM(F10:F20)</f>
        <v>8109.28</v>
      </c>
      <c r="G22" s="39"/>
    </row>
    <row r="23" spans="1:7" ht="17.399999999999999" x14ac:dyDescent="0.3">
      <c r="A23" s="40"/>
      <c r="B23" s="41"/>
      <c r="C23" s="42" t="s">
        <v>18</v>
      </c>
      <c r="D23" s="42"/>
      <c r="E23" s="43"/>
      <c r="F23" s="44">
        <f>F22*0.16</f>
        <v>1297.4848</v>
      </c>
      <c r="G23" s="45"/>
    </row>
    <row r="24" spans="1:7" ht="17.399999999999999" x14ac:dyDescent="0.3">
      <c r="A24" s="40"/>
      <c r="B24" s="41"/>
      <c r="C24" s="46" t="s">
        <v>19</v>
      </c>
      <c r="D24" s="46"/>
      <c r="E24" s="47"/>
      <c r="F24" s="48">
        <f>F22+F23</f>
        <v>9406.764799999999</v>
      </c>
      <c r="G24" s="49"/>
    </row>
    <row r="25" spans="1:7" ht="15.6" x14ac:dyDescent="0.3">
      <c r="A25" s="50" t="s">
        <v>20</v>
      </c>
      <c r="B25" s="51"/>
      <c r="C25" s="51" t="s">
        <v>21</v>
      </c>
      <c r="D25" s="51"/>
      <c r="E25" s="51" t="s">
        <v>22</v>
      </c>
      <c r="F25" s="51"/>
      <c r="G25" s="52"/>
    </row>
    <row r="26" spans="1:7" ht="15.6" x14ac:dyDescent="0.3">
      <c r="A26" s="63" t="s">
        <v>25</v>
      </c>
      <c r="B26" s="53"/>
      <c r="C26" s="53" t="s">
        <v>23</v>
      </c>
      <c r="D26" s="53"/>
      <c r="E26" s="53" t="s">
        <v>24</v>
      </c>
      <c r="F26" s="53"/>
      <c r="G26" s="54"/>
    </row>
    <row r="29" spans="1:7" ht="24.6" x14ac:dyDescent="0.4">
      <c r="A29" s="1"/>
      <c r="B29" s="355" t="s">
        <v>0</v>
      </c>
      <c r="C29" s="357"/>
      <c r="D29" s="364" t="s">
        <v>1</v>
      </c>
      <c r="E29" s="365"/>
      <c r="F29" s="365"/>
      <c r="G29" s="366"/>
    </row>
    <row r="30" spans="1:7" ht="21" x14ac:dyDescent="0.4">
      <c r="A30" s="2"/>
      <c r="B30" s="358"/>
      <c r="C30" s="360"/>
      <c r="D30" s="3" t="s">
        <v>2</v>
      </c>
      <c r="E30" s="368" t="s">
        <v>288</v>
      </c>
      <c r="F30" s="368"/>
      <c r="G30" s="4"/>
    </row>
    <row r="31" spans="1:7" ht="21" x14ac:dyDescent="0.4">
      <c r="A31" s="2"/>
      <c r="B31" s="358"/>
      <c r="C31" s="360"/>
      <c r="D31" s="3" t="s">
        <v>4</v>
      </c>
      <c r="E31" s="368">
        <v>46</v>
      </c>
      <c r="F31" s="368"/>
      <c r="G31" s="4"/>
    </row>
    <row r="32" spans="1:7" ht="30" x14ac:dyDescent="0.4">
      <c r="A32" s="5"/>
      <c r="B32" s="361"/>
      <c r="C32" s="363"/>
      <c r="D32" s="6" t="s">
        <v>5</v>
      </c>
      <c r="E32" s="370" t="s">
        <v>287</v>
      </c>
      <c r="F32" s="370"/>
      <c r="G32" s="7"/>
    </row>
    <row r="33" spans="1:7" ht="20.399999999999999" x14ac:dyDescent="0.35">
      <c r="A33" s="8" t="s">
        <v>6</v>
      </c>
      <c r="B33" s="9" t="s">
        <v>27</v>
      </c>
      <c r="C33" s="10"/>
      <c r="D33" s="10"/>
      <c r="E33" s="10"/>
      <c r="F33" s="10"/>
      <c r="G33" s="11"/>
    </row>
    <row r="34" spans="1:7" ht="20.399999999999999" x14ac:dyDescent="0.35">
      <c r="A34" s="8" t="s">
        <v>7</v>
      </c>
      <c r="B34" s="12" t="s">
        <v>280</v>
      </c>
      <c r="C34" s="13"/>
      <c r="D34" s="13"/>
      <c r="E34" s="13"/>
      <c r="F34" s="13"/>
      <c r="G34" s="14"/>
    </row>
    <row r="35" spans="1:7" ht="20.399999999999999" x14ac:dyDescent="0.35">
      <c r="A35" s="8" t="s">
        <v>8</v>
      </c>
      <c r="B35" s="12" t="s">
        <v>125</v>
      </c>
      <c r="C35" s="13"/>
      <c r="D35" s="13"/>
      <c r="E35" s="13"/>
      <c r="F35" s="13"/>
      <c r="G35" s="14"/>
    </row>
    <row r="36" spans="1:7" ht="20.399999999999999" x14ac:dyDescent="0.35">
      <c r="A36" s="8" t="s">
        <v>9</v>
      </c>
      <c r="B36" s="12" t="s">
        <v>38</v>
      </c>
      <c r="C36" s="13"/>
      <c r="D36" s="13"/>
      <c r="E36" s="13"/>
      <c r="F36" s="13"/>
      <c r="G36" s="14"/>
    </row>
    <row r="37" spans="1:7" ht="15" x14ac:dyDescent="0.3">
      <c r="A37" s="57" t="s">
        <v>10</v>
      </c>
      <c r="B37" s="57" t="s">
        <v>11</v>
      </c>
      <c r="C37" s="57" t="s">
        <v>12</v>
      </c>
      <c r="D37" s="57" t="s">
        <v>13</v>
      </c>
      <c r="E37" s="57" t="s">
        <v>14</v>
      </c>
      <c r="F37" s="57" t="s">
        <v>15</v>
      </c>
      <c r="G37" s="57" t="s">
        <v>16</v>
      </c>
    </row>
    <row r="38" spans="1:7" ht="55.2" x14ac:dyDescent="0.3">
      <c r="A38" s="15">
        <v>2</v>
      </c>
      <c r="B38" s="16" t="s">
        <v>30</v>
      </c>
      <c r="C38" s="16" t="s">
        <v>281</v>
      </c>
      <c r="D38" s="123">
        <v>245572</v>
      </c>
      <c r="E38" s="18">
        <v>538.88</v>
      </c>
      <c r="F38" s="19">
        <f t="shared" ref="F38:F49" si="1">A38*E38</f>
        <v>1077.76</v>
      </c>
      <c r="G38" s="142" t="s">
        <v>279</v>
      </c>
    </row>
    <row r="39" spans="1:7" ht="27.6" x14ac:dyDescent="0.3">
      <c r="A39" s="21">
        <v>8</v>
      </c>
      <c r="B39" s="22" t="s">
        <v>197</v>
      </c>
      <c r="C39" s="22" t="s">
        <v>284</v>
      </c>
      <c r="D39" s="58">
        <v>426224</v>
      </c>
      <c r="E39" s="24">
        <v>433.53</v>
      </c>
      <c r="F39" s="25">
        <f t="shared" si="1"/>
        <v>3468.24</v>
      </c>
      <c r="G39" s="142" t="s">
        <v>285</v>
      </c>
    </row>
    <row r="40" spans="1:7" ht="31.2" x14ac:dyDescent="0.3">
      <c r="A40" s="21">
        <v>4</v>
      </c>
      <c r="B40" s="22" t="s">
        <v>30</v>
      </c>
      <c r="C40" s="22" t="s">
        <v>282</v>
      </c>
      <c r="D40" s="58">
        <v>205595</v>
      </c>
      <c r="E40" s="24">
        <v>57.53</v>
      </c>
      <c r="F40" s="25">
        <f t="shared" si="1"/>
        <v>230.12</v>
      </c>
      <c r="G40" s="20"/>
    </row>
    <row r="41" spans="1:7" ht="15.6" x14ac:dyDescent="0.3">
      <c r="A41" s="21">
        <v>2</v>
      </c>
      <c r="B41" s="59" t="s">
        <v>283</v>
      </c>
      <c r="C41" s="59" t="s">
        <v>93</v>
      </c>
      <c r="D41" s="58">
        <v>397509</v>
      </c>
      <c r="E41" s="24">
        <v>93.19</v>
      </c>
      <c r="F41" s="25">
        <f t="shared" si="1"/>
        <v>186.38</v>
      </c>
      <c r="G41" s="26"/>
    </row>
    <row r="42" spans="1:7" ht="15.6" x14ac:dyDescent="0.3">
      <c r="A42" s="27"/>
      <c r="B42" s="59"/>
      <c r="C42" s="59"/>
      <c r="D42" s="65"/>
      <c r="E42" s="24"/>
      <c r="F42" s="25">
        <f t="shared" si="1"/>
        <v>0</v>
      </c>
      <c r="G42" s="26"/>
    </row>
    <row r="43" spans="1:7" ht="15.6" x14ac:dyDescent="0.3">
      <c r="A43" s="27"/>
      <c r="B43" s="59"/>
      <c r="C43" s="59"/>
      <c r="D43" s="65"/>
      <c r="E43" s="24"/>
      <c r="F43" s="25">
        <f t="shared" si="1"/>
        <v>0</v>
      </c>
      <c r="G43" s="26"/>
    </row>
    <row r="44" spans="1:7" ht="15.6" x14ac:dyDescent="0.3">
      <c r="A44" s="27"/>
      <c r="B44" s="22"/>
      <c r="C44" s="22"/>
      <c r="D44" s="23"/>
      <c r="E44" s="24"/>
      <c r="F44" s="25">
        <f t="shared" si="1"/>
        <v>0</v>
      </c>
      <c r="G44" s="26"/>
    </row>
    <row r="45" spans="1:7" ht="15.6" x14ac:dyDescent="0.3">
      <c r="A45" s="27"/>
      <c r="B45" s="22"/>
      <c r="C45" s="22"/>
      <c r="D45" s="23"/>
      <c r="E45" s="24"/>
      <c r="F45" s="25">
        <f t="shared" si="1"/>
        <v>0</v>
      </c>
      <c r="G45" s="26"/>
    </row>
    <row r="46" spans="1:7" ht="15.6" x14ac:dyDescent="0.3">
      <c r="A46" s="27"/>
      <c r="B46" s="22"/>
      <c r="C46" s="22"/>
      <c r="D46" s="23"/>
      <c r="E46" s="24"/>
      <c r="F46" s="25">
        <f t="shared" si="1"/>
        <v>0</v>
      </c>
      <c r="G46" s="26"/>
    </row>
    <row r="47" spans="1:7" ht="15.6" x14ac:dyDescent="0.3">
      <c r="A47" s="27"/>
      <c r="B47" s="22"/>
      <c r="C47" s="22"/>
      <c r="D47" s="23"/>
      <c r="E47" s="24"/>
      <c r="F47" s="25">
        <f t="shared" si="1"/>
        <v>0</v>
      </c>
      <c r="G47" s="26"/>
    </row>
    <row r="48" spans="1:7" ht="15.6" x14ac:dyDescent="0.3">
      <c r="A48" s="27"/>
      <c r="B48" s="22"/>
      <c r="C48" s="22"/>
      <c r="D48" s="23"/>
      <c r="E48" s="24"/>
      <c r="F48" s="25">
        <f t="shared" si="1"/>
        <v>0</v>
      </c>
      <c r="G48" s="26"/>
    </row>
    <row r="49" spans="1:7" ht="15.6" x14ac:dyDescent="0.3">
      <c r="A49" s="28"/>
      <c r="B49" s="29"/>
      <c r="C49" s="29"/>
      <c r="D49" s="30"/>
      <c r="E49" s="31"/>
      <c r="F49" s="32">
        <f t="shared" si="1"/>
        <v>0</v>
      </c>
      <c r="G49" s="33"/>
    </row>
    <row r="50" spans="1:7" ht="17.399999999999999" x14ac:dyDescent="0.3">
      <c r="A50" s="34"/>
      <c r="B50" s="35"/>
      <c r="C50" s="36" t="s">
        <v>17</v>
      </c>
      <c r="D50" s="36"/>
      <c r="E50" s="37"/>
      <c r="F50" s="38">
        <f>SUM(F38:F48)</f>
        <v>4962.5</v>
      </c>
      <c r="G50" s="39"/>
    </row>
    <row r="51" spans="1:7" ht="17.399999999999999" x14ac:dyDescent="0.3">
      <c r="A51" s="40"/>
      <c r="B51" s="41"/>
      <c r="C51" s="42" t="s">
        <v>18</v>
      </c>
      <c r="D51" s="42"/>
      <c r="E51" s="43"/>
      <c r="F51" s="44">
        <f>F50*0.16</f>
        <v>794</v>
      </c>
      <c r="G51" s="45"/>
    </row>
    <row r="52" spans="1:7" ht="17.399999999999999" x14ac:dyDescent="0.3">
      <c r="A52" s="40"/>
      <c r="B52" s="41"/>
      <c r="C52" s="46" t="s">
        <v>19</v>
      </c>
      <c r="D52" s="46"/>
      <c r="E52" s="47"/>
      <c r="F52" s="48">
        <f>F50+F51</f>
        <v>5756.5</v>
      </c>
      <c r="G52" s="49"/>
    </row>
    <row r="53" spans="1:7" ht="15.6" x14ac:dyDescent="0.3">
      <c r="A53" s="50" t="s">
        <v>20</v>
      </c>
      <c r="B53" s="51"/>
      <c r="C53" s="51" t="s">
        <v>21</v>
      </c>
      <c r="D53" s="51"/>
      <c r="E53" s="51" t="s">
        <v>22</v>
      </c>
      <c r="F53" s="51"/>
      <c r="G53" s="52"/>
    </row>
    <row r="54" spans="1:7" ht="15.6" x14ac:dyDescent="0.3">
      <c r="A54" s="63" t="s">
        <v>25</v>
      </c>
      <c r="B54" s="53"/>
      <c r="C54" s="53" t="s">
        <v>23</v>
      </c>
      <c r="D54" s="53"/>
      <c r="E54" s="53" t="s">
        <v>24</v>
      </c>
      <c r="F54" s="53"/>
      <c r="G54" s="54"/>
    </row>
    <row r="57" spans="1:7" ht="24.6" x14ac:dyDescent="0.4">
      <c r="A57" s="1"/>
      <c r="B57" s="355" t="s">
        <v>0</v>
      </c>
      <c r="C57" s="357"/>
      <c r="D57" s="364" t="s">
        <v>1</v>
      </c>
      <c r="E57" s="365"/>
      <c r="F57" s="365"/>
      <c r="G57" s="366"/>
    </row>
    <row r="58" spans="1:7" ht="21" x14ac:dyDescent="0.4">
      <c r="A58" s="2"/>
      <c r="B58" s="358"/>
      <c r="C58" s="360"/>
      <c r="D58" s="3" t="s">
        <v>2</v>
      </c>
      <c r="E58" s="368" t="s">
        <v>289</v>
      </c>
      <c r="F58" s="368"/>
      <c r="G58" s="4"/>
    </row>
    <row r="59" spans="1:7" ht="21" x14ac:dyDescent="0.4">
      <c r="A59" s="2"/>
      <c r="B59" s="358"/>
      <c r="C59" s="360"/>
      <c r="D59" s="3" t="s">
        <v>4</v>
      </c>
      <c r="E59" s="368">
        <v>47</v>
      </c>
      <c r="F59" s="368"/>
      <c r="G59" s="4"/>
    </row>
    <row r="60" spans="1:7" ht="30" x14ac:dyDescent="0.4">
      <c r="A60" s="5"/>
      <c r="B60" s="361"/>
      <c r="C60" s="363"/>
      <c r="D60" s="6" t="s">
        <v>5</v>
      </c>
      <c r="E60" s="370" t="s">
        <v>290</v>
      </c>
      <c r="F60" s="370"/>
      <c r="G60" s="7"/>
    </row>
    <row r="61" spans="1:7" ht="20.399999999999999" x14ac:dyDescent="0.35">
      <c r="A61" s="8" t="s">
        <v>6</v>
      </c>
      <c r="B61" s="9" t="s">
        <v>36</v>
      </c>
      <c r="C61" s="10"/>
      <c r="D61" s="10"/>
      <c r="E61" s="10"/>
      <c r="F61" s="10"/>
      <c r="G61" s="11"/>
    </row>
    <row r="62" spans="1:7" ht="20.399999999999999" x14ac:dyDescent="0.35">
      <c r="A62" s="8" t="s">
        <v>7</v>
      </c>
      <c r="B62" s="12" t="s">
        <v>98</v>
      </c>
      <c r="C62" s="13"/>
      <c r="D62" s="13"/>
      <c r="E62" s="13"/>
      <c r="F62" s="13"/>
      <c r="G62" s="14"/>
    </row>
    <row r="63" spans="1:7" ht="20.399999999999999" x14ac:dyDescent="0.35">
      <c r="A63" s="8" t="s">
        <v>8</v>
      </c>
      <c r="B63" s="12" t="s">
        <v>29</v>
      </c>
      <c r="C63" s="13"/>
      <c r="D63" s="13"/>
      <c r="E63" s="13"/>
      <c r="F63" s="13"/>
      <c r="G63" s="14"/>
    </row>
    <row r="64" spans="1:7" ht="20.399999999999999" x14ac:dyDescent="0.35">
      <c r="A64" s="8" t="s">
        <v>9</v>
      </c>
      <c r="B64" s="12" t="s">
        <v>99</v>
      </c>
      <c r="C64" s="13"/>
      <c r="D64" s="13"/>
      <c r="E64" s="13"/>
      <c r="F64" s="13"/>
      <c r="G64" s="14"/>
    </row>
    <row r="65" spans="1:7" ht="15" x14ac:dyDescent="0.3">
      <c r="A65" s="57" t="s">
        <v>10</v>
      </c>
      <c r="B65" s="57" t="s">
        <v>11</v>
      </c>
      <c r="C65" s="57" t="s">
        <v>12</v>
      </c>
      <c r="D65" s="57" t="s">
        <v>13</v>
      </c>
      <c r="E65" s="57" t="s">
        <v>14</v>
      </c>
      <c r="F65" s="57" t="s">
        <v>15</v>
      </c>
      <c r="G65" s="57" t="s">
        <v>16</v>
      </c>
    </row>
    <row r="66" spans="1:7" ht="15.6" x14ac:dyDescent="0.3">
      <c r="A66" s="15"/>
      <c r="B66" s="16"/>
      <c r="C66" s="16"/>
      <c r="D66" s="123"/>
      <c r="E66" s="18"/>
      <c r="F66" s="18">
        <f t="shared" ref="F66:F80" si="2">A66*E66</f>
        <v>0</v>
      </c>
      <c r="G66" s="20"/>
    </row>
    <row r="67" spans="1:7" ht="15.6" x14ac:dyDescent="0.3">
      <c r="A67" s="21">
        <v>300</v>
      </c>
      <c r="B67" s="22" t="s">
        <v>197</v>
      </c>
      <c r="C67" s="22" t="s">
        <v>102</v>
      </c>
      <c r="D67" s="58"/>
      <c r="E67" s="24">
        <v>4.8079999999999998</v>
      </c>
      <c r="F67" s="24">
        <f t="shared" si="2"/>
        <v>1442.3999999999999</v>
      </c>
      <c r="G67" s="20"/>
    </row>
    <row r="68" spans="1:7" ht="15.6" x14ac:dyDescent="0.3">
      <c r="A68" s="21">
        <v>800</v>
      </c>
      <c r="B68" s="22" t="s">
        <v>197</v>
      </c>
      <c r="C68" s="22" t="s">
        <v>103</v>
      </c>
      <c r="D68" s="58"/>
      <c r="E68" s="24">
        <v>3.6030000000000002</v>
      </c>
      <c r="F68" s="24">
        <f t="shared" si="2"/>
        <v>2882.4</v>
      </c>
      <c r="G68" s="20"/>
    </row>
    <row r="69" spans="1:7" ht="31.2" x14ac:dyDescent="0.3">
      <c r="A69" s="21">
        <v>48</v>
      </c>
      <c r="B69" s="59" t="s">
        <v>100</v>
      </c>
      <c r="C69" s="59" t="s">
        <v>235</v>
      </c>
      <c r="D69" s="58" t="s">
        <v>236</v>
      </c>
      <c r="E69" s="24">
        <v>23.6</v>
      </c>
      <c r="F69" s="24">
        <f t="shared" si="2"/>
        <v>1132.8000000000002</v>
      </c>
      <c r="G69" s="26"/>
    </row>
    <row r="70" spans="1:7" ht="15.6" x14ac:dyDescent="0.3">
      <c r="A70" s="21">
        <v>70</v>
      </c>
      <c r="B70" s="59" t="s">
        <v>100</v>
      </c>
      <c r="C70" s="59" t="s">
        <v>237</v>
      </c>
      <c r="D70" s="58" t="s">
        <v>238</v>
      </c>
      <c r="E70" s="24">
        <v>19.3</v>
      </c>
      <c r="F70" s="24">
        <f t="shared" si="2"/>
        <v>1351</v>
      </c>
      <c r="G70" s="26"/>
    </row>
    <row r="71" spans="1:7" ht="15.6" x14ac:dyDescent="0.3">
      <c r="A71" s="21"/>
      <c r="B71" s="59"/>
      <c r="C71" s="59"/>
      <c r="D71" s="58"/>
      <c r="E71" s="24"/>
      <c r="F71" s="24">
        <f t="shared" si="2"/>
        <v>0</v>
      </c>
      <c r="G71" s="26"/>
    </row>
    <row r="72" spans="1:7" ht="15.6" x14ac:dyDescent="0.3">
      <c r="A72" s="21"/>
      <c r="B72" s="59"/>
      <c r="C72" s="59"/>
      <c r="D72" s="66"/>
      <c r="E72" s="24"/>
      <c r="F72" s="24">
        <f t="shared" si="2"/>
        <v>0</v>
      </c>
      <c r="G72" s="26"/>
    </row>
    <row r="73" spans="1:7" ht="15.6" x14ac:dyDescent="0.3">
      <c r="A73" s="27"/>
      <c r="B73" s="59"/>
      <c r="C73" s="59"/>
      <c r="D73" s="65"/>
      <c r="E73" s="24"/>
      <c r="F73" s="24">
        <f t="shared" si="2"/>
        <v>0</v>
      </c>
      <c r="G73" s="26"/>
    </row>
    <row r="74" spans="1:7" ht="15.6" x14ac:dyDescent="0.3">
      <c r="A74" s="27"/>
      <c r="B74" s="59"/>
      <c r="C74" s="59"/>
      <c r="D74" s="65"/>
      <c r="E74" s="24"/>
      <c r="F74" s="24">
        <f t="shared" si="2"/>
        <v>0</v>
      </c>
      <c r="G74" s="26"/>
    </row>
    <row r="75" spans="1:7" ht="15.6" x14ac:dyDescent="0.3">
      <c r="A75" s="27"/>
      <c r="B75" s="22"/>
      <c r="C75" s="22"/>
      <c r="D75" s="23"/>
      <c r="E75" s="24"/>
      <c r="F75" s="24">
        <f t="shared" si="2"/>
        <v>0</v>
      </c>
      <c r="G75" s="26"/>
    </row>
    <row r="76" spans="1:7" ht="15.6" x14ac:dyDescent="0.3">
      <c r="A76" s="27"/>
      <c r="B76" s="22"/>
      <c r="C76" s="22"/>
      <c r="D76" s="23"/>
      <c r="E76" s="24"/>
      <c r="F76" s="24">
        <f t="shared" si="2"/>
        <v>0</v>
      </c>
      <c r="G76" s="26"/>
    </row>
    <row r="77" spans="1:7" ht="15.6" x14ac:dyDescent="0.3">
      <c r="A77" s="27"/>
      <c r="B77" s="22"/>
      <c r="C77" s="22"/>
      <c r="D77" s="23"/>
      <c r="E77" s="24"/>
      <c r="F77" s="24">
        <f t="shared" si="2"/>
        <v>0</v>
      </c>
      <c r="G77" s="26"/>
    </row>
    <row r="78" spans="1:7" ht="15.6" x14ac:dyDescent="0.3">
      <c r="A78" s="27"/>
      <c r="B78" s="22"/>
      <c r="C78" s="22"/>
      <c r="D78" s="23"/>
      <c r="E78" s="24"/>
      <c r="F78" s="24">
        <f t="shared" si="2"/>
        <v>0</v>
      </c>
      <c r="G78" s="26"/>
    </row>
    <row r="79" spans="1:7" ht="15.6" x14ac:dyDescent="0.3">
      <c r="A79" s="27"/>
      <c r="B79" s="22"/>
      <c r="C79" s="22"/>
      <c r="D79" s="23"/>
      <c r="E79" s="24"/>
      <c r="F79" s="24">
        <f t="shared" si="2"/>
        <v>0</v>
      </c>
      <c r="G79" s="26"/>
    </row>
    <row r="80" spans="1:7" ht="15.6" x14ac:dyDescent="0.3">
      <c r="A80" s="28"/>
      <c r="B80" s="29"/>
      <c r="C80" s="29"/>
      <c r="D80" s="30"/>
      <c r="E80" s="31"/>
      <c r="F80" s="32">
        <f t="shared" si="2"/>
        <v>0</v>
      </c>
      <c r="G80" s="33"/>
    </row>
    <row r="81" spans="1:7" ht="17.399999999999999" x14ac:dyDescent="0.3">
      <c r="A81" s="34"/>
      <c r="B81" s="35"/>
      <c r="C81" s="36" t="s">
        <v>17</v>
      </c>
      <c r="D81" s="36"/>
      <c r="E81" s="37"/>
      <c r="F81" s="38">
        <f>SUM(F66:F79)</f>
        <v>6808.6</v>
      </c>
      <c r="G81" s="39"/>
    </row>
    <row r="82" spans="1:7" ht="17.399999999999999" x14ac:dyDescent="0.3">
      <c r="A82" s="40"/>
      <c r="B82" s="41"/>
      <c r="C82" s="42" t="s">
        <v>18</v>
      </c>
      <c r="D82" s="42"/>
      <c r="E82" s="43"/>
      <c r="F82" s="44">
        <f>F81*0.16</f>
        <v>1089.376</v>
      </c>
      <c r="G82" s="45"/>
    </row>
    <row r="83" spans="1:7" ht="17.399999999999999" x14ac:dyDescent="0.3">
      <c r="A83" s="40"/>
      <c r="B83" s="41"/>
      <c r="C83" s="46" t="s">
        <v>19</v>
      </c>
      <c r="D83" s="46"/>
      <c r="E83" s="47"/>
      <c r="F83" s="48">
        <f>F81+F82</f>
        <v>7897.9760000000006</v>
      </c>
      <c r="G83" s="49"/>
    </row>
    <row r="84" spans="1:7" ht="15.6" x14ac:dyDescent="0.3">
      <c r="A84" s="50" t="s">
        <v>20</v>
      </c>
      <c r="B84" s="51"/>
      <c r="C84" s="51" t="s">
        <v>21</v>
      </c>
      <c r="D84" s="51"/>
      <c r="E84" s="51" t="s">
        <v>22</v>
      </c>
      <c r="F84" s="51"/>
      <c r="G84" s="52"/>
    </row>
    <row r="85" spans="1:7" ht="15.6" x14ac:dyDescent="0.3">
      <c r="A85" s="63" t="s">
        <v>25</v>
      </c>
      <c r="B85" s="53"/>
      <c r="C85" s="53" t="s">
        <v>23</v>
      </c>
      <c r="D85" s="53"/>
      <c r="E85" s="53" t="s">
        <v>24</v>
      </c>
      <c r="F85" s="53"/>
      <c r="G85" s="54"/>
    </row>
    <row r="86" spans="1:7" x14ac:dyDescent="0.3">
      <c r="A86" s="55"/>
      <c r="B86" s="55"/>
      <c r="C86" s="55"/>
      <c r="D86" s="55"/>
      <c r="E86" s="55"/>
      <c r="F86" s="55"/>
      <c r="G86" s="55"/>
    </row>
    <row r="88" spans="1:7" ht="24.6" x14ac:dyDescent="0.4">
      <c r="A88" s="1"/>
      <c r="B88" s="355" t="s">
        <v>0</v>
      </c>
      <c r="C88" s="357"/>
      <c r="D88" s="364" t="s">
        <v>1</v>
      </c>
      <c r="E88" s="365"/>
      <c r="F88" s="365"/>
      <c r="G88" s="366"/>
    </row>
    <row r="89" spans="1:7" ht="21" x14ac:dyDescent="0.4">
      <c r="A89" s="2"/>
      <c r="B89" s="358"/>
      <c r="C89" s="360"/>
      <c r="D89" s="3" t="s">
        <v>2</v>
      </c>
      <c r="E89" s="368" t="s">
        <v>289</v>
      </c>
      <c r="F89" s="368"/>
      <c r="G89" s="4"/>
    </row>
    <row r="90" spans="1:7" ht="21" x14ac:dyDescent="0.4">
      <c r="A90" s="2"/>
      <c r="B90" s="358"/>
      <c r="C90" s="360"/>
      <c r="D90" s="3" t="s">
        <v>4</v>
      </c>
      <c r="E90" s="368">
        <v>47</v>
      </c>
      <c r="F90" s="368"/>
      <c r="G90" s="4"/>
    </row>
    <row r="91" spans="1:7" ht="30" x14ac:dyDescent="0.4">
      <c r="A91" s="5"/>
      <c r="B91" s="361"/>
      <c r="C91" s="363"/>
      <c r="D91" s="6" t="s">
        <v>5</v>
      </c>
      <c r="E91" s="370" t="s">
        <v>291</v>
      </c>
      <c r="F91" s="370"/>
      <c r="G91" s="7"/>
    </row>
    <row r="92" spans="1:7" ht="20.399999999999999" x14ac:dyDescent="0.35">
      <c r="A92" s="8" t="s">
        <v>6</v>
      </c>
      <c r="B92" s="9" t="s">
        <v>27</v>
      </c>
      <c r="C92" s="10"/>
      <c r="D92" s="10"/>
      <c r="E92" s="10"/>
      <c r="F92" s="10"/>
      <c r="G92" s="11"/>
    </row>
    <row r="93" spans="1:7" ht="20.399999999999999" x14ac:dyDescent="0.35">
      <c r="A93" s="8" t="s">
        <v>7</v>
      </c>
      <c r="B93" s="12"/>
      <c r="C93" s="13"/>
      <c r="D93" s="13"/>
      <c r="E93" s="13"/>
      <c r="F93" s="13"/>
      <c r="G93" s="14"/>
    </row>
    <row r="94" spans="1:7" ht="20.399999999999999" x14ac:dyDescent="0.35">
      <c r="A94" s="8" t="s">
        <v>8</v>
      </c>
      <c r="B94" s="12" t="s">
        <v>29</v>
      </c>
      <c r="C94" s="13"/>
      <c r="D94" s="13"/>
      <c r="E94" s="13"/>
      <c r="F94" s="13"/>
      <c r="G94" s="14"/>
    </row>
    <row r="95" spans="1:7" ht="20.399999999999999" x14ac:dyDescent="0.35">
      <c r="A95" s="8" t="s">
        <v>9</v>
      </c>
      <c r="B95" s="12" t="s">
        <v>83</v>
      </c>
      <c r="C95" s="13"/>
      <c r="D95" s="13"/>
      <c r="E95" s="13"/>
      <c r="F95" s="13"/>
      <c r="G95" s="14"/>
    </row>
    <row r="96" spans="1:7" ht="15" x14ac:dyDescent="0.3">
      <c r="A96" s="57" t="s">
        <v>10</v>
      </c>
      <c r="B96" s="57" t="s">
        <v>11</v>
      </c>
      <c r="C96" s="57" t="s">
        <v>12</v>
      </c>
      <c r="D96" s="57" t="s">
        <v>13</v>
      </c>
      <c r="E96" s="57" t="s">
        <v>14</v>
      </c>
      <c r="F96" s="57" t="s">
        <v>15</v>
      </c>
      <c r="G96" s="57" t="s">
        <v>16</v>
      </c>
    </row>
    <row r="97" spans="1:7" ht="15.6" x14ac:dyDescent="0.3">
      <c r="A97" s="15">
        <v>160</v>
      </c>
      <c r="B97" s="16" t="s">
        <v>222</v>
      </c>
      <c r="C97" s="16" t="s">
        <v>292</v>
      </c>
      <c r="D97" s="123"/>
      <c r="E97" s="18">
        <v>100.22</v>
      </c>
      <c r="F97" s="18">
        <f t="shared" ref="F97:F111" si="3">A97*E97</f>
        <v>16035.2</v>
      </c>
      <c r="G97" s="20"/>
    </row>
    <row r="98" spans="1:7" ht="15.6" x14ac:dyDescent="0.3">
      <c r="A98" s="21">
        <v>80</v>
      </c>
      <c r="B98" s="22" t="s">
        <v>222</v>
      </c>
      <c r="C98" s="22" t="s">
        <v>128</v>
      </c>
      <c r="D98" s="58"/>
      <c r="E98" s="24">
        <v>84.72</v>
      </c>
      <c r="F98" s="24">
        <f t="shared" si="3"/>
        <v>6777.6</v>
      </c>
      <c r="G98" s="20"/>
    </row>
    <row r="99" spans="1:7" ht="15.6" x14ac:dyDescent="0.3">
      <c r="A99" s="21"/>
      <c r="B99" s="22"/>
      <c r="C99" s="22"/>
      <c r="D99" s="58"/>
      <c r="E99" s="24"/>
      <c r="F99" s="24">
        <f t="shared" si="3"/>
        <v>0</v>
      </c>
      <c r="G99" s="20"/>
    </row>
    <row r="100" spans="1:7" ht="15.6" x14ac:dyDescent="0.3">
      <c r="A100" s="21"/>
      <c r="B100" s="59"/>
      <c r="C100" s="59"/>
      <c r="D100" s="58"/>
      <c r="E100" s="24"/>
      <c r="F100" s="24">
        <f t="shared" si="3"/>
        <v>0</v>
      </c>
      <c r="G100" s="26"/>
    </row>
    <row r="101" spans="1:7" ht="15.6" x14ac:dyDescent="0.3">
      <c r="A101" s="21"/>
      <c r="B101" s="59"/>
      <c r="C101" s="59"/>
      <c r="D101" s="58"/>
      <c r="E101" s="24"/>
      <c r="F101" s="24">
        <f t="shared" si="3"/>
        <v>0</v>
      </c>
      <c r="G101" s="26"/>
    </row>
    <row r="102" spans="1:7" ht="15.6" x14ac:dyDescent="0.3">
      <c r="A102" s="21"/>
      <c r="B102" s="59"/>
      <c r="C102" s="59"/>
      <c r="D102" s="58"/>
      <c r="E102" s="24"/>
      <c r="F102" s="24">
        <f t="shared" si="3"/>
        <v>0</v>
      </c>
      <c r="G102" s="26"/>
    </row>
    <row r="103" spans="1:7" ht="15.6" x14ac:dyDescent="0.3">
      <c r="A103" s="21"/>
      <c r="B103" s="59"/>
      <c r="C103" s="59"/>
      <c r="D103" s="66"/>
      <c r="E103" s="24"/>
      <c r="F103" s="24">
        <f t="shared" si="3"/>
        <v>0</v>
      </c>
      <c r="G103" s="26"/>
    </row>
    <row r="104" spans="1:7" ht="15.6" x14ac:dyDescent="0.3">
      <c r="A104" s="27"/>
      <c r="B104" s="59"/>
      <c r="C104" s="59"/>
      <c r="D104" s="65"/>
      <c r="E104" s="24"/>
      <c r="F104" s="24">
        <f t="shared" si="3"/>
        <v>0</v>
      </c>
      <c r="G104" s="26"/>
    </row>
    <row r="105" spans="1:7" ht="15.6" x14ac:dyDescent="0.3">
      <c r="A105" s="27"/>
      <c r="B105" s="59"/>
      <c r="C105" s="59"/>
      <c r="D105" s="65"/>
      <c r="E105" s="24"/>
      <c r="F105" s="24">
        <f t="shared" si="3"/>
        <v>0</v>
      </c>
      <c r="G105" s="26"/>
    </row>
    <row r="106" spans="1:7" ht="15.6" x14ac:dyDescent="0.3">
      <c r="A106" s="27"/>
      <c r="B106" s="22"/>
      <c r="C106" s="22"/>
      <c r="D106" s="23"/>
      <c r="E106" s="24"/>
      <c r="F106" s="24">
        <f t="shared" si="3"/>
        <v>0</v>
      </c>
      <c r="G106" s="26"/>
    </row>
    <row r="107" spans="1:7" ht="15.6" x14ac:dyDescent="0.3">
      <c r="A107" s="27"/>
      <c r="B107" s="22"/>
      <c r="C107" s="22"/>
      <c r="D107" s="23"/>
      <c r="E107" s="24"/>
      <c r="F107" s="24">
        <f t="shared" si="3"/>
        <v>0</v>
      </c>
      <c r="G107" s="26"/>
    </row>
    <row r="108" spans="1:7" ht="15.6" x14ac:dyDescent="0.3">
      <c r="A108" s="27"/>
      <c r="B108" s="22"/>
      <c r="C108" s="22"/>
      <c r="D108" s="23"/>
      <c r="E108" s="24"/>
      <c r="F108" s="24">
        <f t="shared" si="3"/>
        <v>0</v>
      </c>
      <c r="G108" s="26"/>
    </row>
    <row r="109" spans="1:7" ht="15.6" x14ac:dyDescent="0.3">
      <c r="A109" s="27"/>
      <c r="B109" s="22"/>
      <c r="C109" s="22"/>
      <c r="D109" s="23"/>
      <c r="E109" s="24"/>
      <c r="F109" s="24">
        <f t="shared" si="3"/>
        <v>0</v>
      </c>
      <c r="G109" s="26"/>
    </row>
    <row r="110" spans="1:7" ht="15.6" x14ac:dyDescent="0.3">
      <c r="A110" s="27"/>
      <c r="B110" s="22"/>
      <c r="C110" s="22"/>
      <c r="D110" s="23"/>
      <c r="E110" s="24"/>
      <c r="F110" s="24">
        <f t="shared" si="3"/>
        <v>0</v>
      </c>
      <c r="G110" s="26"/>
    </row>
    <row r="111" spans="1:7" ht="15.6" x14ac:dyDescent="0.3">
      <c r="A111" s="28"/>
      <c r="B111" s="29"/>
      <c r="C111" s="29"/>
      <c r="D111" s="30"/>
      <c r="E111" s="31"/>
      <c r="F111" s="32">
        <f t="shared" si="3"/>
        <v>0</v>
      </c>
      <c r="G111" s="33"/>
    </row>
    <row r="112" spans="1:7" ht="17.399999999999999" x14ac:dyDescent="0.3">
      <c r="A112" s="34"/>
      <c r="B112" s="35"/>
      <c r="C112" s="36" t="s">
        <v>17</v>
      </c>
      <c r="D112" s="36"/>
      <c r="E112" s="37"/>
      <c r="F112" s="38">
        <f>SUM(F97:F110)</f>
        <v>22812.800000000003</v>
      </c>
      <c r="G112" s="39"/>
    </row>
    <row r="113" spans="1:7" ht="17.399999999999999" x14ac:dyDescent="0.3">
      <c r="A113" s="40"/>
      <c r="B113" s="41"/>
      <c r="C113" s="42" t="s">
        <v>18</v>
      </c>
      <c r="D113" s="42"/>
      <c r="E113" s="43"/>
      <c r="F113" s="44">
        <f>F112*0.16</f>
        <v>3650.0480000000007</v>
      </c>
      <c r="G113" s="45"/>
    </row>
    <row r="114" spans="1:7" ht="17.399999999999999" x14ac:dyDescent="0.3">
      <c r="A114" s="40"/>
      <c r="B114" s="41"/>
      <c r="C114" s="46" t="s">
        <v>19</v>
      </c>
      <c r="D114" s="46"/>
      <c r="E114" s="47"/>
      <c r="F114" s="48">
        <f>F112+F113</f>
        <v>26462.848000000005</v>
      </c>
      <c r="G114" s="49"/>
    </row>
    <row r="115" spans="1:7" ht="15.6" x14ac:dyDescent="0.3">
      <c r="A115" s="50" t="s">
        <v>20</v>
      </c>
      <c r="B115" s="51"/>
      <c r="C115" s="51" t="s">
        <v>21</v>
      </c>
      <c r="D115" s="51"/>
      <c r="E115" s="51" t="s">
        <v>22</v>
      </c>
      <c r="F115" s="51"/>
      <c r="G115" s="52"/>
    </row>
    <row r="116" spans="1:7" ht="15.6" x14ac:dyDescent="0.3">
      <c r="A116" s="63" t="s">
        <v>25</v>
      </c>
      <c r="B116" s="53"/>
      <c r="C116" s="53" t="s">
        <v>23</v>
      </c>
      <c r="D116" s="53"/>
      <c r="E116" s="53" t="s">
        <v>24</v>
      </c>
      <c r="F116" s="53"/>
      <c r="G116" s="54"/>
    </row>
    <row r="117" spans="1:7" x14ac:dyDescent="0.3">
      <c r="A117" s="55"/>
      <c r="B117" s="55"/>
      <c r="C117" s="55"/>
      <c r="D117" s="55"/>
      <c r="E117" s="55"/>
      <c r="F117" s="55"/>
      <c r="G117" s="55"/>
    </row>
    <row r="118" spans="1:7" ht="24.6" x14ac:dyDescent="0.4">
      <c r="A118" s="1"/>
      <c r="B118" s="355" t="s">
        <v>0</v>
      </c>
      <c r="C118" s="357"/>
      <c r="D118" s="364" t="s">
        <v>1</v>
      </c>
      <c r="E118" s="365"/>
      <c r="F118" s="365"/>
      <c r="G118" s="366"/>
    </row>
    <row r="119" spans="1:7" ht="21" x14ac:dyDescent="0.4">
      <c r="A119" s="2"/>
      <c r="B119" s="358"/>
      <c r="C119" s="360"/>
      <c r="D119" s="3" t="s">
        <v>2</v>
      </c>
      <c r="E119" s="368" t="s">
        <v>299</v>
      </c>
      <c r="F119" s="368"/>
      <c r="G119" s="4"/>
    </row>
    <row r="120" spans="1:7" ht="21" x14ac:dyDescent="0.4">
      <c r="A120" s="2"/>
      <c r="B120" s="358"/>
      <c r="C120" s="360"/>
      <c r="D120" s="3" t="s">
        <v>4</v>
      </c>
      <c r="E120" s="368">
        <v>48</v>
      </c>
      <c r="F120" s="368"/>
      <c r="G120" s="4"/>
    </row>
    <row r="121" spans="1:7" ht="30" x14ac:dyDescent="0.4">
      <c r="A121" s="5"/>
      <c r="B121" s="361"/>
      <c r="C121" s="363"/>
      <c r="D121" s="6" t="s">
        <v>5</v>
      </c>
      <c r="E121" s="370" t="s">
        <v>300</v>
      </c>
      <c r="F121" s="370"/>
      <c r="G121" s="7"/>
    </row>
    <row r="122" spans="1:7" ht="20.399999999999999" x14ac:dyDescent="0.35">
      <c r="A122" s="8" t="s">
        <v>6</v>
      </c>
      <c r="B122" s="9" t="s">
        <v>27</v>
      </c>
      <c r="C122" s="10"/>
      <c r="D122" s="10"/>
      <c r="E122" s="10"/>
      <c r="F122" s="10"/>
      <c r="G122" s="11"/>
    </row>
    <row r="123" spans="1:7" ht="20.399999999999999" x14ac:dyDescent="0.35">
      <c r="A123" s="8" t="s">
        <v>7</v>
      </c>
      <c r="B123" s="12" t="s">
        <v>280</v>
      </c>
      <c r="C123" s="13"/>
      <c r="D123" s="13"/>
      <c r="E123" s="13"/>
      <c r="F123" s="13"/>
      <c r="G123" s="14"/>
    </row>
    <row r="124" spans="1:7" ht="20.399999999999999" x14ac:dyDescent="0.35">
      <c r="A124" s="8" t="s">
        <v>8</v>
      </c>
      <c r="B124" s="12" t="s">
        <v>125</v>
      </c>
      <c r="C124" s="13"/>
      <c r="D124" s="13"/>
      <c r="E124" s="13"/>
      <c r="F124" s="13"/>
      <c r="G124" s="14"/>
    </row>
    <row r="125" spans="1:7" ht="20.399999999999999" x14ac:dyDescent="0.35">
      <c r="A125" s="8" t="s">
        <v>9</v>
      </c>
      <c r="B125" s="12" t="s">
        <v>38</v>
      </c>
      <c r="C125" s="13"/>
      <c r="D125" s="13"/>
      <c r="E125" s="13"/>
      <c r="F125" s="13"/>
      <c r="G125" s="14"/>
    </row>
    <row r="126" spans="1:7" ht="15" x14ac:dyDescent="0.3">
      <c r="A126" s="57" t="s">
        <v>10</v>
      </c>
      <c r="B126" s="57" t="s">
        <v>11</v>
      </c>
      <c r="C126" s="57" t="s">
        <v>12</v>
      </c>
      <c r="D126" s="57" t="s">
        <v>13</v>
      </c>
      <c r="E126" s="57" t="s">
        <v>14</v>
      </c>
      <c r="F126" s="57" t="s">
        <v>15</v>
      </c>
      <c r="G126" s="57" t="s">
        <v>16</v>
      </c>
    </row>
    <row r="127" spans="1:7" ht="55.2" x14ac:dyDescent="0.3">
      <c r="A127" s="15">
        <v>2</v>
      </c>
      <c r="B127" s="16" t="s">
        <v>30</v>
      </c>
      <c r="C127" s="16" t="s">
        <v>281</v>
      </c>
      <c r="D127" s="123">
        <v>245572</v>
      </c>
      <c r="E127" s="18">
        <v>538.88</v>
      </c>
      <c r="F127" s="19">
        <f t="shared" ref="F127:F138" si="4">A127*E127</f>
        <v>1077.76</v>
      </c>
      <c r="G127" s="142" t="s">
        <v>279</v>
      </c>
    </row>
    <row r="128" spans="1:7" ht="27.6" x14ac:dyDescent="0.3">
      <c r="A128" s="21"/>
      <c r="B128" s="22"/>
      <c r="C128" s="22"/>
      <c r="D128" s="58"/>
      <c r="E128" s="24"/>
      <c r="F128" s="25">
        <f t="shared" si="4"/>
        <v>0</v>
      </c>
      <c r="G128" s="142" t="s">
        <v>285</v>
      </c>
    </row>
    <row r="129" spans="1:7" ht="15.6" x14ac:dyDescent="0.3">
      <c r="A129" s="21"/>
      <c r="B129" s="22"/>
      <c r="C129" s="22"/>
      <c r="D129" s="58"/>
      <c r="E129" s="24"/>
      <c r="F129" s="25">
        <f t="shared" si="4"/>
        <v>0</v>
      </c>
      <c r="G129" s="20"/>
    </row>
    <row r="130" spans="1:7" ht="15.6" x14ac:dyDescent="0.3">
      <c r="A130" s="21"/>
      <c r="B130" s="59"/>
      <c r="C130" s="59"/>
      <c r="D130" s="58"/>
      <c r="E130" s="24"/>
      <c r="F130" s="25">
        <f t="shared" si="4"/>
        <v>0</v>
      </c>
      <c r="G130" s="26"/>
    </row>
    <row r="131" spans="1:7" ht="15.6" x14ac:dyDescent="0.3">
      <c r="A131" s="27"/>
      <c r="B131" s="59"/>
      <c r="C131" s="59"/>
      <c r="D131" s="65"/>
      <c r="E131" s="24"/>
      <c r="F131" s="25">
        <f t="shared" si="4"/>
        <v>0</v>
      </c>
      <c r="G131" s="26"/>
    </row>
    <row r="132" spans="1:7" ht="15.6" x14ac:dyDescent="0.3">
      <c r="A132" s="27"/>
      <c r="B132" s="59"/>
      <c r="C132" s="59"/>
      <c r="D132" s="65"/>
      <c r="E132" s="24"/>
      <c r="F132" s="25">
        <f t="shared" si="4"/>
        <v>0</v>
      </c>
      <c r="G132" s="26"/>
    </row>
    <row r="133" spans="1:7" ht="15.6" x14ac:dyDescent="0.3">
      <c r="A133" s="27"/>
      <c r="B133" s="22"/>
      <c r="C133" s="22"/>
      <c r="D133" s="23"/>
      <c r="E133" s="24"/>
      <c r="F133" s="25">
        <f t="shared" si="4"/>
        <v>0</v>
      </c>
      <c r="G133" s="26"/>
    </row>
    <row r="134" spans="1:7" ht="15.6" x14ac:dyDescent="0.3">
      <c r="A134" s="27"/>
      <c r="B134" s="22"/>
      <c r="C134" s="22"/>
      <c r="D134" s="23"/>
      <c r="E134" s="24"/>
      <c r="F134" s="25">
        <f t="shared" si="4"/>
        <v>0</v>
      </c>
      <c r="G134" s="26"/>
    </row>
    <row r="135" spans="1:7" ht="15.6" x14ac:dyDescent="0.3">
      <c r="A135" s="27"/>
      <c r="B135" s="22"/>
      <c r="C135" s="22"/>
      <c r="D135" s="23"/>
      <c r="E135" s="24"/>
      <c r="F135" s="25">
        <f t="shared" si="4"/>
        <v>0</v>
      </c>
      <c r="G135" s="26"/>
    </row>
    <row r="136" spans="1:7" ht="15.6" x14ac:dyDescent="0.3">
      <c r="A136" s="27"/>
      <c r="B136" s="22"/>
      <c r="C136" s="22"/>
      <c r="D136" s="23"/>
      <c r="E136" s="24"/>
      <c r="F136" s="25">
        <f t="shared" si="4"/>
        <v>0</v>
      </c>
      <c r="G136" s="26"/>
    </row>
    <row r="137" spans="1:7" ht="15.6" x14ac:dyDescent="0.3">
      <c r="A137" s="27"/>
      <c r="B137" s="22"/>
      <c r="C137" s="22"/>
      <c r="D137" s="23"/>
      <c r="E137" s="24"/>
      <c r="F137" s="25">
        <f t="shared" si="4"/>
        <v>0</v>
      </c>
      <c r="G137" s="26"/>
    </row>
    <row r="138" spans="1:7" ht="15.6" x14ac:dyDescent="0.3">
      <c r="A138" s="28"/>
      <c r="B138" s="29"/>
      <c r="C138" s="29"/>
      <c r="D138" s="30"/>
      <c r="E138" s="31"/>
      <c r="F138" s="32">
        <f t="shared" si="4"/>
        <v>0</v>
      </c>
      <c r="G138" s="33"/>
    </row>
    <row r="139" spans="1:7" ht="17.399999999999999" x14ac:dyDescent="0.3">
      <c r="A139" s="34"/>
      <c r="B139" s="35"/>
      <c r="C139" s="36" t="s">
        <v>17</v>
      </c>
      <c r="D139" s="36"/>
      <c r="E139" s="37"/>
      <c r="F139" s="38">
        <f>SUM(F127:F137)</f>
        <v>1077.76</v>
      </c>
      <c r="G139" s="39"/>
    </row>
    <row r="140" spans="1:7" ht="17.399999999999999" x14ac:dyDescent="0.3">
      <c r="A140" s="40"/>
      <c r="B140" s="41"/>
      <c r="C140" s="42" t="s">
        <v>18</v>
      </c>
      <c r="D140" s="42"/>
      <c r="E140" s="43"/>
      <c r="F140" s="44">
        <f>F139*0.16</f>
        <v>172.44159999999999</v>
      </c>
      <c r="G140" s="45"/>
    </row>
    <row r="141" spans="1:7" ht="17.399999999999999" x14ac:dyDescent="0.3">
      <c r="A141" s="40"/>
      <c r="B141" s="41"/>
      <c r="C141" s="46" t="s">
        <v>19</v>
      </c>
      <c r="D141" s="46"/>
      <c r="E141" s="47"/>
      <c r="F141" s="48">
        <f>F139+F140</f>
        <v>1250.2015999999999</v>
      </c>
      <c r="G141" s="49"/>
    </row>
    <row r="142" spans="1:7" ht="15.6" x14ac:dyDescent="0.3">
      <c r="A142" s="50" t="s">
        <v>20</v>
      </c>
      <c r="B142" s="51"/>
      <c r="C142" s="51" t="s">
        <v>21</v>
      </c>
      <c r="D142" s="51"/>
      <c r="E142" s="51" t="s">
        <v>22</v>
      </c>
      <c r="F142" s="51"/>
      <c r="G142" s="52"/>
    </row>
    <row r="143" spans="1:7" ht="15.6" x14ac:dyDescent="0.3">
      <c r="A143" s="63" t="s">
        <v>25</v>
      </c>
      <c r="B143" s="53"/>
      <c r="C143" s="53" t="s">
        <v>23</v>
      </c>
      <c r="D143" s="53"/>
      <c r="E143" s="53" t="s">
        <v>24</v>
      </c>
      <c r="F143" s="53"/>
      <c r="G143" s="54"/>
    </row>
    <row r="146" spans="1:7" ht="24.6" x14ac:dyDescent="0.3">
      <c r="A146" s="62"/>
      <c r="B146" s="355" t="s">
        <v>0</v>
      </c>
      <c r="C146" s="357"/>
      <c r="D146" s="364" t="s">
        <v>1</v>
      </c>
      <c r="E146" s="365"/>
      <c r="F146" s="365"/>
      <c r="G146" s="366"/>
    </row>
    <row r="147" spans="1:7" ht="21" x14ac:dyDescent="0.4">
      <c r="A147" s="2"/>
      <c r="B147" s="358"/>
      <c r="C147" s="360"/>
      <c r="D147" s="3" t="s">
        <v>2</v>
      </c>
      <c r="E147" s="368" t="s">
        <v>302</v>
      </c>
      <c r="F147" s="368"/>
      <c r="G147" s="4"/>
    </row>
    <row r="148" spans="1:7" ht="21" x14ac:dyDescent="0.4">
      <c r="A148" s="2"/>
      <c r="B148" s="358"/>
      <c r="C148" s="360"/>
      <c r="D148" s="3" t="s">
        <v>4</v>
      </c>
      <c r="E148" s="368">
        <v>48</v>
      </c>
      <c r="F148" s="368"/>
      <c r="G148" s="4"/>
    </row>
    <row r="149" spans="1:7" ht="30" x14ac:dyDescent="0.4">
      <c r="A149" s="5"/>
      <c r="B149" s="361"/>
      <c r="C149" s="363"/>
      <c r="D149" s="6" t="s">
        <v>5</v>
      </c>
      <c r="E149" s="370" t="s">
        <v>301</v>
      </c>
      <c r="F149" s="370"/>
      <c r="G149" s="7"/>
    </row>
    <row r="150" spans="1:7" ht="20.399999999999999" x14ac:dyDescent="0.35">
      <c r="A150" s="8" t="s">
        <v>6</v>
      </c>
      <c r="B150" s="9" t="s">
        <v>36</v>
      </c>
      <c r="C150" s="10"/>
      <c r="D150" s="10"/>
      <c r="E150" s="10"/>
      <c r="F150" s="10"/>
      <c r="G150" s="11"/>
    </row>
    <row r="151" spans="1:7" ht="20.399999999999999" x14ac:dyDescent="0.35">
      <c r="A151" s="8" t="s">
        <v>7</v>
      </c>
      <c r="B151" s="12" t="s">
        <v>259</v>
      </c>
      <c r="C151" s="13"/>
      <c r="D151" s="13"/>
      <c r="E151" s="13"/>
      <c r="F151" s="13"/>
      <c r="G151" s="14"/>
    </row>
    <row r="152" spans="1:7" ht="20.399999999999999" x14ac:dyDescent="0.35">
      <c r="A152" s="8" t="s">
        <v>8</v>
      </c>
      <c r="B152" s="12" t="s">
        <v>29</v>
      </c>
      <c r="C152" s="13"/>
      <c r="D152" s="13"/>
      <c r="E152" s="13"/>
      <c r="F152" s="13"/>
      <c r="G152" s="14"/>
    </row>
    <row r="153" spans="1:7" ht="20.399999999999999" x14ac:dyDescent="0.35">
      <c r="A153" s="8" t="s">
        <v>9</v>
      </c>
      <c r="B153" s="12" t="s">
        <v>85</v>
      </c>
      <c r="C153" s="13"/>
      <c r="D153" s="13"/>
      <c r="E153" s="13"/>
      <c r="F153" s="13"/>
      <c r="G153" s="14"/>
    </row>
    <row r="154" spans="1:7" ht="15" x14ac:dyDescent="0.3">
      <c r="A154" s="57" t="s">
        <v>10</v>
      </c>
      <c r="B154" s="57" t="s">
        <v>11</v>
      </c>
      <c r="C154" s="57" t="s">
        <v>12</v>
      </c>
      <c r="D154" s="57" t="s">
        <v>13</v>
      </c>
      <c r="E154" s="57" t="s">
        <v>14</v>
      </c>
      <c r="F154" s="57" t="s">
        <v>15</v>
      </c>
      <c r="G154" s="57" t="s">
        <v>16</v>
      </c>
    </row>
    <row r="155" spans="1:7" ht="46.8" x14ac:dyDescent="0.3">
      <c r="A155" s="21">
        <v>2000</v>
      </c>
      <c r="B155" s="61" t="s">
        <v>30</v>
      </c>
      <c r="C155" s="22" t="s">
        <v>88</v>
      </c>
      <c r="D155" s="61"/>
      <c r="E155" s="24">
        <v>0.95</v>
      </c>
      <c r="F155" s="25">
        <f t="shared" ref="F155:F168" si="5">A155*E155</f>
        <v>1900</v>
      </c>
      <c r="G155" s="20"/>
    </row>
    <row r="156" spans="1:7" ht="15.6" x14ac:dyDescent="0.3">
      <c r="A156" s="21"/>
      <c r="B156" s="61"/>
      <c r="C156" s="22"/>
      <c r="D156" s="61"/>
      <c r="E156" s="24"/>
      <c r="F156" s="25">
        <f t="shared" si="5"/>
        <v>0</v>
      </c>
      <c r="G156" s="20"/>
    </row>
    <row r="157" spans="1:7" ht="15.6" x14ac:dyDescent="0.3">
      <c r="A157" s="21"/>
      <c r="B157" s="61"/>
      <c r="C157" s="22"/>
      <c r="D157" s="61"/>
      <c r="E157" s="24"/>
      <c r="F157" s="25">
        <f t="shared" si="5"/>
        <v>0</v>
      </c>
      <c r="G157" s="20"/>
    </row>
    <row r="158" spans="1:7" ht="15.6" x14ac:dyDescent="0.3">
      <c r="A158" s="21"/>
      <c r="B158" s="61"/>
      <c r="C158" s="22"/>
      <c r="D158" s="61"/>
      <c r="E158" s="24"/>
      <c r="F158" s="25">
        <f t="shared" si="5"/>
        <v>0</v>
      </c>
      <c r="G158" s="20"/>
    </row>
    <row r="159" spans="1:7" ht="15.6" x14ac:dyDescent="0.3">
      <c r="A159" s="21"/>
      <c r="B159" s="61"/>
      <c r="C159" s="22"/>
      <c r="D159" s="61"/>
      <c r="E159" s="24"/>
      <c r="F159" s="25">
        <f t="shared" si="5"/>
        <v>0</v>
      </c>
      <c r="G159" s="20"/>
    </row>
    <row r="160" spans="1:7" ht="15.6" x14ac:dyDescent="0.3">
      <c r="A160" s="21"/>
      <c r="B160" s="61"/>
      <c r="C160" s="59"/>
      <c r="D160" s="61"/>
      <c r="E160" s="24"/>
      <c r="F160" s="25">
        <f t="shared" si="5"/>
        <v>0</v>
      </c>
      <c r="G160" s="26"/>
    </row>
    <row r="161" spans="1:10" ht="15.6" x14ac:dyDescent="0.3">
      <c r="A161" s="27"/>
      <c r="B161" s="61"/>
      <c r="C161" s="59"/>
      <c r="D161" s="61"/>
      <c r="E161" s="24"/>
      <c r="F161" s="25">
        <f t="shared" si="5"/>
        <v>0</v>
      </c>
      <c r="G161" s="26"/>
      <c r="J161">
        <f>40*25</f>
        <v>1000</v>
      </c>
    </row>
    <row r="162" spans="1:10" ht="15.6" x14ac:dyDescent="0.3">
      <c r="A162" s="27"/>
      <c r="B162" s="61"/>
      <c r="C162" s="59"/>
      <c r="D162" s="61"/>
      <c r="E162" s="24"/>
      <c r="F162" s="25">
        <f t="shared" si="5"/>
        <v>0</v>
      </c>
      <c r="G162" s="26"/>
      <c r="J162">
        <v>3</v>
      </c>
    </row>
    <row r="163" spans="1:10" ht="15.6" x14ac:dyDescent="0.3">
      <c r="A163" s="27"/>
      <c r="B163" s="61"/>
      <c r="C163" s="22"/>
      <c r="D163" s="61"/>
      <c r="E163" s="24"/>
      <c r="F163" s="25">
        <f t="shared" si="5"/>
        <v>0</v>
      </c>
      <c r="G163" s="26"/>
    </row>
    <row r="164" spans="1:10" ht="15.6" x14ac:dyDescent="0.3">
      <c r="A164" s="27"/>
      <c r="B164" s="61"/>
      <c r="C164" s="22"/>
      <c r="D164" s="61"/>
      <c r="E164" s="24"/>
      <c r="F164" s="25">
        <f t="shared" si="5"/>
        <v>0</v>
      </c>
      <c r="G164" s="26"/>
    </row>
    <row r="165" spans="1:10" ht="15.6" x14ac:dyDescent="0.3">
      <c r="A165" s="27"/>
      <c r="B165" s="61"/>
      <c r="C165" s="22"/>
      <c r="D165" s="61"/>
      <c r="E165" s="24"/>
      <c r="F165" s="25">
        <f t="shared" si="5"/>
        <v>0</v>
      </c>
      <c r="G165" s="26"/>
    </row>
    <row r="166" spans="1:10" ht="15.6" x14ac:dyDescent="0.3">
      <c r="A166" s="27"/>
      <c r="B166" s="61"/>
      <c r="C166" s="22"/>
      <c r="D166" s="61"/>
      <c r="E166" s="24"/>
      <c r="F166" s="25">
        <f t="shared" si="5"/>
        <v>0</v>
      </c>
      <c r="G166" s="26"/>
    </row>
    <row r="167" spans="1:10" ht="15.6" x14ac:dyDescent="0.3">
      <c r="A167" s="27"/>
      <c r="B167" s="22"/>
      <c r="C167" s="22"/>
      <c r="D167" s="23"/>
      <c r="E167" s="24"/>
      <c r="F167" s="25">
        <f t="shared" si="5"/>
        <v>0</v>
      </c>
      <c r="G167" s="26"/>
    </row>
    <row r="168" spans="1:10" ht="15.6" x14ac:dyDescent="0.3">
      <c r="A168" s="28"/>
      <c r="B168" s="29"/>
      <c r="C168" s="29"/>
      <c r="D168" s="30"/>
      <c r="E168" s="31"/>
      <c r="F168" s="32">
        <f t="shared" si="5"/>
        <v>0</v>
      </c>
      <c r="G168" s="33"/>
    </row>
    <row r="169" spans="1:10" ht="17.399999999999999" x14ac:dyDescent="0.3">
      <c r="A169" s="34"/>
      <c r="B169" s="35"/>
      <c r="C169" s="36" t="s">
        <v>17</v>
      </c>
      <c r="D169" s="36"/>
      <c r="E169" s="37"/>
      <c r="F169" s="38">
        <f>SUM(F155:F167)</f>
        <v>1900</v>
      </c>
      <c r="G169" s="39"/>
    </row>
    <row r="170" spans="1:10" ht="17.399999999999999" x14ac:dyDescent="0.3">
      <c r="A170" s="40"/>
      <c r="B170" s="41"/>
      <c r="C170" s="42" t="s">
        <v>18</v>
      </c>
      <c r="D170" s="42"/>
      <c r="E170" s="43"/>
      <c r="F170" s="44">
        <f>F169*0.16</f>
        <v>304</v>
      </c>
      <c r="G170" s="45"/>
    </row>
    <row r="171" spans="1:10" ht="17.399999999999999" x14ac:dyDescent="0.3">
      <c r="A171" s="40"/>
      <c r="B171" s="41"/>
      <c r="C171" s="46" t="s">
        <v>19</v>
      </c>
      <c r="D171" s="46"/>
      <c r="E171" s="47"/>
      <c r="F171" s="48">
        <f>F169+F170</f>
        <v>2204</v>
      </c>
      <c r="G171" s="49"/>
    </row>
    <row r="172" spans="1:10" ht="15.6" x14ac:dyDescent="0.3">
      <c r="A172" s="50" t="s">
        <v>20</v>
      </c>
      <c r="B172" s="51"/>
      <c r="C172" s="51" t="s">
        <v>21</v>
      </c>
      <c r="D172" s="51"/>
      <c r="E172" s="51" t="s">
        <v>22</v>
      </c>
      <c r="F172" s="51"/>
      <c r="G172" s="52"/>
    </row>
    <row r="173" spans="1:10" ht="15.6" x14ac:dyDescent="0.3">
      <c r="A173" s="64" t="s">
        <v>25</v>
      </c>
      <c r="B173" s="53"/>
      <c r="C173" s="53" t="s">
        <v>23</v>
      </c>
      <c r="D173" s="53"/>
      <c r="E173" s="53" t="s">
        <v>24</v>
      </c>
      <c r="F173" s="53"/>
      <c r="G173" s="54"/>
    </row>
    <row r="174" spans="1:10" x14ac:dyDescent="0.3">
      <c r="A174" s="55"/>
      <c r="B174" s="55"/>
      <c r="C174" s="55"/>
      <c r="D174" s="55"/>
      <c r="E174" s="55"/>
      <c r="F174" s="55"/>
      <c r="G174" s="55"/>
    </row>
    <row r="176" spans="1:10" ht="24.6" x14ac:dyDescent="0.4">
      <c r="A176" s="1"/>
      <c r="B176" s="355" t="s">
        <v>0</v>
      </c>
      <c r="C176" s="357"/>
      <c r="D176" s="364" t="s">
        <v>1</v>
      </c>
      <c r="E176" s="365"/>
      <c r="F176" s="365"/>
      <c r="G176" s="366"/>
    </row>
    <row r="177" spans="1:7" ht="21" x14ac:dyDescent="0.4">
      <c r="A177" s="2"/>
      <c r="B177" s="358"/>
      <c r="C177" s="360"/>
      <c r="D177" s="3" t="s">
        <v>2</v>
      </c>
      <c r="E177" s="368" t="s">
        <v>310</v>
      </c>
      <c r="F177" s="368"/>
      <c r="G177" s="4"/>
    </row>
    <row r="178" spans="1:7" ht="21" x14ac:dyDescent="0.4">
      <c r="A178" s="2"/>
      <c r="B178" s="358"/>
      <c r="C178" s="360"/>
      <c r="D178" s="3" t="s">
        <v>4</v>
      </c>
      <c r="E178" s="368">
        <v>48</v>
      </c>
      <c r="F178" s="368"/>
      <c r="G178" s="4"/>
    </row>
    <row r="179" spans="1:7" ht="30" x14ac:dyDescent="0.4">
      <c r="A179" s="5"/>
      <c r="B179" s="361"/>
      <c r="C179" s="363"/>
      <c r="D179" s="6" t="s">
        <v>5</v>
      </c>
      <c r="E179" s="370" t="s">
        <v>311</v>
      </c>
      <c r="F179" s="370"/>
      <c r="G179" s="7"/>
    </row>
    <row r="180" spans="1:7" ht="20.399999999999999" x14ac:dyDescent="0.35">
      <c r="A180" s="8" t="s">
        <v>6</v>
      </c>
      <c r="B180" s="9" t="s">
        <v>36</v>
      </c>
      <c r="C180" s="10"/>
      <c r="D180" s="10"/>
      <c r="E180" s="10"/>
      <c r="F180" s="10"/>
      <c r="G180" s="11"/>
    </row>
    <row r="181" spans="1:7" ht="20.399999999999999" x14ac:dyDescent="0.35">
      <c r="A181" s="8" t="s">
        <v>7</v>
      </c>
      <c r="B181" s="12" t="s">
        <v>309</v>
      </c>
      <c r="C181" s="13"/>
      <c r="D181" s="13"/>
      <c r="E181" s="13"/>
      <c r="F181" s="13"/>
      <c r="G181" s="14"/>
    </row>
    <row r="182" spans="1:7" ht="20.399999999999999" x14ac:dyDescent="0.35">
      <c r="A182" s="8" t="s">
        <v>8</v>
      </c>
      <c r="B182" s="12" t="s">
        <v>125</v>
      </c>
      <c r="C182" s="13"/>
      <c r="D182" s="13"/>
      <c r="E182" s="13"/>
      <c r="F182" s="13"/>
      <c r="G182" s="14"/>
    </row>
    <row r="183" spans="1:7" ht="20.399999999999999" x14ac:dyDescent="0.35">
      <c r="A183" s="8" t="s">
        <v>9</v>
      </c>
      <c r="B183" s="12" t="s">
        <v>38</v>
      </c>
      <c r="C183" s="13"/>
      <c r="D183" s="13"/>
      <c r="E183" s="13"/>
      <c r="F183" s="13"/>
      <c r="G183" s="14"/>
    </row>
    <row r="184" spans="1:7" ht="15" x14ac:dyDescent="0.3">
      <c r="A184" s="57" t="s">
        <v>10</v>
      </c>
      <c r="B184" s="57" t="s">
        <v>11</v>
      </c>
      <c r="C184" s="57" t="s">
        <v>12</v>
      </c>
      <c r="D184" s="57" t="s">
        <v>13</v>
      </c>
      <c r="E184" s="57" t="s">
        <v>14</v>
      </c>
      <c r="F184" s="57" t="s">
        <v>15</v>
      </c>
      <c r="G184" s="57" t="s">
        <v>16</v>
      </c>
    </row>
    <row r="185" spans="1:7" ht="15.6" x14ac:dyDescent="0.3">
      <c r="A185" s="15">
        <v>40</v>
      </c>
      <c r="B185" s="16" t="s">
        <v>30</v>
      </c>
      <c r="C185" s="16" t="s">
        <v>67</v>
      </c>
      <c r="D185" s="17" t="s">
        <v>82</v>
      </c>
      <c r="E185" s="18">
        <v>2.11</v>
      </c>
      <c r="F185" s="19">
        <f t="shared" ref="F185:F201" si="6">A185*E185</f>
        <v>84.399999999999991</v>
      </c>
      <c r="G185" s="20"/>
    </row>
    <row r="186" spans="1:7" ht="15.6" x14ac:dyDescent="0.3">
      <c r="A186" s="21">
        <v>50</v>
      </c>
      <c r="B186" s="22" t="s">
        <v>30</v>
      </c>
      <c r="C186" s="22" t="s">
        <v>71</v>
      </c>
      <c r="D186" s="23" t="s">
        <v>82</v>
      </c>
      <c r="E186" s="24">
        <v>17.63</v>
      </c>
      <c r="F186" s="25">
        <f t="shared" si="6"/>
        <v>881.5</v>
      </c>
      <c r="G186" s="20"/>
    </row>
    <row r="187" spans="1:7" ht="31.2" x14ac:dyDescent="0.3">
      <c r="A187" s="21">
        <v>25</v>
      </c>
      <c r="B187" s="22" t="s">
        <v>30</v>
      </c>
      <c r="C187" s="22" t="s">
        <v>307</v>
      </c>
      <c r="D187" s="23" t="s">
        <v>82</v>
      </c>
      <c r="E187" s="24">
        <v>16.48</v>
      </c>
      <c r="F187" s="25">
        <f t="shared" si="6"/>
        <v>412</v>
      </c>
      <c r="G187" s="20"/>
    </row>
    <row r="188" spans="1:7" ht="15.6" x14ac:dyDescent="0.3">
      <c r="A188" s="21">
        <v>12</v>
      </c>
      <c r="B188" s="59" t="s">
        <v>30</v>
      </c>
      <c r="C188" s="59" t="s">
        <v>255</v>
      </c>
      <c r="D188" s="65" t="s">
        <v>163</v>
      </c>
      <c r="E188" s="24">
        <v>5.81</v>
      </c>
      <c r="F188" s="25">
        <f t="shared" si="6"/>
        <v>69.72</v>
      </c>
      <c r="G188" s="26"/>
    </row>
    <row r="189" spans="1:7" ht="15.6" x14ac:dyDescent="0.3">
      <c r="A189" s="27">
        <v>20</v>
      </c>
      <c r="B189" s="59" t="s">
        <v>30</v>
      </c>
      <c r="C189" s="59" t="s">
        <v>203</v>
      </c>
      <c r="D189" s="65" t="s">
        <v>163</v>
      </c>
      <c r="E189" s="24">
        <v>7.68</v>
      </c>
      <c r="F189" s="25">
        <f t="shared" si="6"/>
        <v>153.6</v>
      </c>
      <c r="G189" s="26"/>
    </row>
    <row r="190" spans="1:7" ht="15.6" x14ac:dyDescent="0.3">
      <c r="A190" s="27">
        <v>10</v>
      </c>
      <c r="B190" s="59" t="s">
        <v>256</v>
      </c>
      <c r="C190" s="59" t="s">
        <v>65</v>
      </c>
      <c r="D190" s="65" t="s">
        <v>82</v>
      </c>
      <c r="E190" s="24">
        <v>73.56</v>
      </c>
      <c r="F190" s="25">
        <f t="shared" si="6"/>
        <v>735.6</v>
      </c>
      <c r="G190" s="26"/>
    </row>
    <row r="191" spans="1:7" ht="15.6" x14ac:dyDescent="0.3">
      <c r="A191" s="27">
        <v>25</v>
      </c>
      <c r="B191" s="22" t="s">
        <v>256</v>
      </c>
      <c r="C191" s="22" t="s">
        <v>64</v>
      </c>
      <c r="D191" s="23" t="s">
        <v>82</v>
      </c>
      <c r="E191" s="24">
        <v>45.92</v>
      </c>
      <c r="F191" s="25">
        <f t="shared" si="6"/>
        <v>1148</v>
      </c>
      <c r="G191" s="26"/>
    </row>
    <row r="192" spans="1:7" ht="15.6" x14ac:dyDescent="0.3">
      <c r="A192" s="27">
        <v>20</v>
      </c>
      <c r="B192" s="22" t="s">
        <v>30</v>
      </c>
      <c r="C192" s="22" t="s">
        <v>67</v>
      </c>
      <c r="D192" s="23" t="s">
        <v>163</v>
      </c>
      <c r="E192" s="24">
        <v>8.6</v>
      </c>
      <c r="F192" s="25">
        <f t="shared" si="6"/>
        <v>172</v>
      </c>
      <c r="G192" s="26"/>
    </row>
    <row r="193" spans="1:7" ht="15.6" x14ac:dyDescent="0.3">
      <c r="A193" s="27">
        <v>50</v>
      </c>
      <c r="B193" s="22" t="s">
        <v>30</v>
      </c>
      <c r="C193" s="22" t="s">
        <v>203</v>
      </c>
      <c r="D193" s="23" t="s">
        <v>82</v>
      </c>
      <c r="E193" s="24">
        <v>1.94</v>
      </c>
      <c r="F193" s="25">
        <f t="shared" si="6"/>
        <v>97</v>
      </c>
      <c r="G193" s="26"/>
    </row>
    <row r="194" spans="1:7" ht="15.6" x14ac:dyDescent="0.3">
      <c r="A194" s="27">
        <v>15</v>
      </c>
      <c r="B194" s="22" t="s">
        <v>30</v>
      </c>
      <c r="C194" s="22" t="s">
        <v>304</v>
      </c>
      <c r="D194" s="23" t="s">
        <v>40</v>
      </c>
      <c r="E194" s="24">
        <v>7</v>
      </c>
      <c r="F194" s="25">
        <f t="shared" si="6"/>
        <v>105</v>
      </c>
      <c r="G194" s="26"/>
    </row>
    <row r="195" spans="1:7" ht="15.6" x14ac:dyDescent="0.3">
      <c r="A195" s="27">
        <v>15</v>
      </c>
      <c r="B195" s="22" t="s">
        <v>30</v>
      </c>
      <c r="C195" s="22" t="s">
        <v>50</v>
      </c>
      <c r="D195" s="23" t="s">
        <v>40</v>
      </c>
      <c r="E195" s="24">
        <v>9.74</v>
      </c>
      <c r="F195" s="25">
        <f t="shared" si="6"/>
        <v>146.1</v>
      </c>
      <c r="G195" s="26"/>
    </row>
    <row r="196" spans="1:7" ht="15.6" x14ac:dyDescent="0.3">
      <c r="A196" s="27">
        <v>30</v>
      </c>
      <c r="B196" s="22" t="s">
        <v>30</v>
      </c>
      <c r="C196" s="22" t="s">
        <v>266</v>
      </c>
      <c r="D196" s="23" t="s">
        <v>40</v>
      </c>
      <c r="E196" s="24"/>
      <c r="F196" s="25"/>
      <c r="G196" s="26"/>
    </row>
    <row r="197" spans="1:7" ht="15.6" x14ac:dyDescent="0.3">
      <c r="A197" s="27">
        <v>12</v>
      </c>
      <c r="B197" s="22" t="s">
        <v>30</v>
      </c>
      <c r="C197" s="22" t="s">
        <v>305</v>
      </c>
      <c r="D197" s="23" t="s">
        <v>163</v>
      </c>
      <c r="E197" s="24"/>
      <c r="F197" s="25"/>
      <c r="G197" s="26"/>
    </row>
    <row r="198" spans="1:7" ht="15.6" x14ac:dyDescent="0.3">
      <c r="A198" s="27">
        <v>12</v>
      </c>
      <c r="B198" s="22" t="s">
        <v>30</v>
      </c>
      <c r="C198" s="22" t="s">
        <v>306</v>
      </c>
      <c r="D198" s="23" t="s">
        <v>163</v>
      </c>
      <c r="E198" s="24"/>
      <c r="F198" s="25"/>
      <c r="G198" s="26"/>
    </row>
    <row r="199" spans="1:7" ht="15.6" x14ac:dyDescent="0.3">
      <c r="A199" s="27">
        <v>15</v>
      </c>
      <c r="B199" s="22" t="s">
        <v>30</v>
      </c>
      <c r="C199" s="22" t="s">
        <v>308</v>
      </c>
      <c r="D199" s="23" t="s">
        <v>82</v>
      </c>
      <c r="E199" s="24">
        <v>3.14</v>
      </c>
      <c r="F199" s="25">
        <f t="shared" si="6"/>
        <v>47.1</v>
      </c>
      <c r="G199" s="26"/>
    </row>
    <row r="200" spans="1:7" ht="15.6" x14ac:dyDescent="0.3">
      <c r="A200" s="27">
        <v>20</v>
      </c>
      <c r="B200" s="22" t="s">
        <v>30</v>
      </c>
      <c r="C200" s="22" t="s">
        <v>47</v>
      </c>
      <c r="D200" s="23" t="s">
        <v>40</v>
      </c>
      <c r="E200" s="24">
        <v>3.42</v>
      </c>
      <c r="F200" s="25">
        <f t="shared" si="6"/>
        <v>68.400000000000006</v>
      </c>
      <c r="G200" s="26"/>
    </row>
    <row r="201" spans="1:7" ht="15.6" x14ac:dyDescent="0.3">
      <c r="A201" s="28"/>
      <c r="B201" s="29"/>
      <c r="C201" s="29"/>
      <c r="D201" s="30"/>
      <c r="E201" s="31"/>
      <c r="F201" s="32">
        <f t="shared" si="6"/>
        <v>0</v>
      </c>
      <c r="G201" s="33"/>
    </row>
    <row r="202" spans="1:7" ht="17.399999999999999" x14ac:dyDescent="0.3">
      <c r="A202" s="34"/>
      <c r="B202" s="35"/>
      <c r="C202" s="36" t="s">
        <v>17</v>
      </c>
      <c r="D202" s="36"/>
      <c r="E202" s="37"/>
      <c r="F202" s="38">
        <f>SUM(F185:F200)</f>
        <v>4120.42</v>
      </c>
      <c r="G202" s="39"/>
    </row>
    <row r="203" spans="1:7" ht="17.399999999999999" x14ac:dyDescent="0.3">
      <c r="A203" s="40"/>
      <c r="B203" s="41"/>
      <c r="C203" s="42" t="s">
        <v>18</v>
      </c>
      <c r="D203" s="42"/>
      <c r="E203" s="43"/>
      <c r="F203" s="44">
        <f>F202*0.16</f>
        <v>659.2672</v>
      </c>
      <c r="G203" s="45"/>
    </row>
    <row r="204" spans="1:7" ht="17.399999999999999" x14ac:dyDescent="0.3">
      <c r="A204" s="40"/>
      <c r="B204" s="41"/>
      <c r="C204" s="46" t="s">
        <v>19</v>
      </c>
      <c r="D204" s="46"/>
      <c r="E204" s="47"/>
      <c r="F204" s="48">
        <f>F202+F203</f>
        <v>4779.6872000000003</v>
      </c>
      <c r="G204" s="49"/>
    </row>
    <row r="205" spans="1:7" ht="15.6" x14ac:dyDescent="0.3">
      <c r="A205" s="50" t="s">
        <v>20</v>
      </c>
      <c r="B205" s="51"/>
      <c r="C205" s="51" t="s">
        <v>21</v>
      </c>
      <c r="D205" s="51"/>
      <c r="E205" s="51" t="s">
        <v>22</v>
      </c>
      <c r="F205" s="51"/>
      <c r="G205" s="52"/>
    </row>
    <row r="206" spans="1:7" ht="15.6" x14ac:dyDescent="0.3">
      <c r="A206" s="63" t="s">
        <v>25</v>
      </c>
      <c r="B206" s="53"/>
      <c r="C206" s="53" t="s">
        <v>23</v>
      </c>
      <c r="D206" s="53"/>
      <c r="E206" s="53" t="s">
        <v>24</v>
      </c>
      <c r="F206" s="53"/>
      <c r="G206" s="54"/>
    </row>
  </sheetData>
  <mergeCells count="35">
    <mergeCell ref="B176:C179"/>
    <mergeCell ref="D176:G176"/>
    <mergeCell ref="E177:F177"/>
    <mergeCell ref="E178:F178"/>
    <mergeCell ref="E179:F179"/>
    <mergeCell ref="B118:C121"/>
    <mergeCell ref="D118:G118"/>
    <mergeCell ref="E119:F119"/>
    <mergeCell ref="E120:F120"/>
    <mergeCell ref="E121:F121"/>
    <mergeCell ref="B1:C4"/>
    <mergeCell ref="D1:G1"/>
    <mergeCell ref="E2:F2"/>
    <mergeCell ref="E3:F3"/>
    <mergeCell ref="E4:F4"/>
    <mergeCell ref="B29:C32"/>
    <mergeCell ref="D29:G29"/>
    <mergeCell ref="E30:F30"/>
    <mergeCell ref="E31:F31"/>
    <mergeCell ref="E32:F32"/>
    <mergeCell ref="B57:C60"/>
    <mergeCell ref="D57:G57"/>
    <mergeCell ref="E58:F58"/>
    <mergeCell ref="E59:F59"/>
    <mergeCell ref="E60:F60"/>
    <mergeCell ref="B88:C91"/>
    <mergeCell ref="D88:G88"/>
    <mergeCell ref="E89:F89"/>
    <mergeCell ref="E90:F90"/>
    <mergeCell ref="E91:F91"/>
    <mergeCell ref="B146:C149"/>
    <mergeCell ref="D146:G146"/>
    <mergeCell ref="E147:F147"/>
    <mergeCell ref="E148:F148"/>
    <mergeCell ref="E149:F149"/>
  </mergeCells>
  <dataValidations disablePrompts="1"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A25 A53 A84 A115 A142 A172 A205" xr:uid="{96825665-5A02-4C5D-8192-600BB8794C6F}">
      <formula1>0</formula1>
      <formula2>256</formula2>
    </dataValidation>
  </dataValidation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51514-EA87-4F37-B2FA-B891E0F668CE}">
  <dimension ref="A3:G121"/>
  <sheetViews>
    <sheetView workbookViewId="0">
      <selection activeCell="E136" sqref="E136"/>
    </sheetView>
  </sheetViews>
  <sheetFormatPr baseColWidth="10" defaultRowHeight="14.4" x14ac:dyDescent="0.3"/>
  <cols>
    <col min="1" max="1" width="25.44140625" customWidth="1"/>
    <col min="2" max="2" width="15.77734375" customWidth="1"/>
    <col min="3" max="3" width="28.6640625" customWidth="1"/>
    <col min="4" max="4" width="29" customWidth="1"/>
    <col min="5" max="5" width="13.21875" customWidth="1"/>
    <col min="6" max="6" width="16.88671875" customWidth="1"/>
    <col min="7" max="7" width="26.33203125" customWidth="1"/>
  </cols>
  <sheetData>
    <row r="3" spans="1:7" ht="24.6" x14ac:dyDescent="0.4">
      <c r="A3" s="1"/>
      <c r="B3" s="355" t="s">
        <v>0</v>
      </c>
      <c r="C3" s="357"/>
      <c r="D3" s="364" t="s">
        <v>1</v>
      </c>
      <c r="E3" s="365"/>
      <c r="F3" s="365"/>
      <c r="G3" s="366"/>
    </row>
    <row r="4" spans="1:7" ht="21" x14ac:dyDescent="0.4">
      <c r="A4" s="2"/>
      <c r="B4" s="358"/>
      <c r="C4" s="360"/>
      <c r="D4" s="3" t="s">
        <v>2</v>
      </c>
      <c r="E4" s="368" t="s">
        <v>270</v>
      </c>
      <c r="F4" s="368"/>
      <c r="G4" s="4"/>
    </row>
    <row r="5" spans="1:7" ht="21" x14ac:dyDescent="0.4">
      <c r="A5" s="2"/>
      <c r="B5" s="358"/>
      <c r="C5" s="360"/>
      <c r="D5" s="3" t="s">
        <v>4</v>
      </c>
      <c r="E5" s="368">
        <v>46</v>
      </c>
      <c r="F5" s="368"/>
      <c r="G5" s="4"/>
    </row>
    <row r="6" spans="1:7" ht="30" x14ac:dyDescent="0.4">
      <c r="A6" s="5"/>
      <c r="B6" s="361"/>
      <c r="C6" s="363"/>
      <c r="D6" s="6" t="s">
        <v>5</v>
      </c>
      <c r="E6" s="370" t="s">
        <v>269</v>
      </c>
      <c r="F6" s="370"/>
      <c r="G6" s="7"/>
    </row>
    <row r="7" spans="1:7" ht="20.399999999999999" x14ac:dyDescent="0.35">
      <c r="A7" s="8" t="s">
        <v>6</v>
      </c>
      <c r="B7" s="9" t="s">
        <v>36</v>
      </c>
      <c r="C7" s="10"/>
      <c r="D7" s="10"/>
      <c r="E7" s="10"/>
      <c r="F7" s="10"/>
      <c r="G7" s="11"/>
    </row>
    <row r="8" spans="1:7" ht="20.399999999999999" x14ac:dyDescent="0.35">
      <c r="A8" s="8" t="s">
        <v>7</v>
      </c>
      <c r="B8" s="12" t="s">
        <v>98</v>
      </c>
      <c r="C8" s="13"/>
      <c r="D8" s="13"/>
      <c r="E8" s="13"/>
      <c r="F8" s="13"/>
      <c r="G8" s="14"/>
    </row>
    <row r="9" spans="1:7" ht="20.399999999999999" x14ac:dyDescent="0.35">
      <c r="A9" s="8" t="s">
        <v>8</v>
      </c>
      <c r="B9" s="12" t="s">
        <v>29</v>
      </c>
      <c r="C9" s="13"/>
      <c r="D9" s="13"/>
      <c r="E9" s="13"/>
      <c r="F9" s="13"/>
      <c r="G9" s="14"/>
    </row>
    <row r="10" spans="1:7" ht="20.399999999999999" x14ac:dyDescent="0.35">
      <c r="A10" s="8" t="s">
        <v>9</v>
      </c>
      <c r="B10" s="12" t="s">
        <v>194</v>
      </c>
      <c r="C10" s="13"/>
      <c r="D10" s="13"/>
      <c r="E10" s="13"/>
      <c r="F10" s="13"/>
      <c r="G10" s="14"/>
    </row>
    <row r="11" spans="1:7" ht="15" x14ac:dyDescent="0.3">
      <c r="A11" s="57" t="s">
        <v>10</v>
      </c>
      <c r="B11" s="57" t="s">
        <v>11</v>
      </c>
      <c r="C11" s="57" t="s">
        <v>12</v>
      </c>
      <c r="D11" s="57" t="s">
        <v>13</v>
      </c>
      <c r="E11" s="57" t="s">
        <v>14</v>
      </c>
      <c r="F11" s="57" t="s">
        <v>15</v>
      </c>
      <c r="G11" s="57" t="s">
        <v>16</v>
      </c>
    </row>
    <row r="12" spans="1:7" ht="15.6" x14ac:dyDescent="0.3">
      <c r="A12" s="15"/>
      <c r="B12" s="16"/>
      <c r="C12" s="16"/>
      <c r="D12" s="123"/>
      <c r="E12" s="18"/>
      <c r="F12" s="18">
        <f t="shared" ref="F12:F26" si="0">A12*E12</f>
        <v>0</v>
      </c>
      <c r="G12" s="20"/>
    </row>
    <row r="13" spans="1:7" ht="15.6" x14ac:dyDescent="0.3">
      <c r="A13" s="21">
        <v>500</v>
      </c>
      <c r="B13" s="22" t="s">
        <v>197</v>
      </c>
      <c r="C13" s="22" t="s">
        <v>102</v>
      </c>
      <c r="D13" s="58"/>
      <c r="E13" s="24">
        <v>5.04</v>
      </c>
      <c r="F13" s="24">
        <f t="shared" si="0"/>
        <v>2520</v>
      </c>
      <c r="G13" s="20"/>
    </row>
    <row r="14" spans="1:7" ht="15.6" x14ac:dyDescent="0.3">
      <c r="A14" s="21">
        <v>500</v>
      </c>
      <c r="B14" s="22" t="s">
        <v>197</v>
      </c>
      <c r="C14" s="22" t="s">
        <v>103</v>
      </c>
      <c r="D14" s="58"/>
      <c r="E14" s="24">
        <v>3.6</v>
      </c>
      <c r="F14" s="24">
        <f t="shared" si="0"/>
        <v>1800</v>
      </c>
      <c r="G14" s="20"/>
    </row>
    <row r="15" spans="1:7" ht="31.2" x14ac:dyDescent="0.3">
      <c r="A15" s="21">
        <v>280</v>
      </c>
      <c r="B15" s="59" t="s">
        <v>30</v>
      </c>
      <c r="C15" s="59" t="s">
        <v>271</v>
      </c>
      <c r="D15" s="58"/>
      <c r="E15" s="24">
        <v>4.3899999999999997</v>
      </c>
      <c r="F15" s="24">
        <f t="shared" si="0"/>
        <v>1229.1999999999998</v>
      </c>
      <c r="G15" s="26"/>
    </row>
    <row r="16" spans="1:7" ht="15.6" x14ac:dyDescent="0.3">
      <c r="A16" s="21"/>
      <c r="B16" s="59"/>
      <c r="C16" s="59"/>
      <c r="D16" s="58"/>
      <c r="E16" s="24"/>
      <c r="F16" s="24">
        <f t="shared" si="0"/>
        <v>0</v>
      </c>
      <c r="G16" s="26"/>
    </row>
    <row r="17" spans="1:7" ht="15.6" x14ac:dyDescent="0.3">
      <c r="A17" s="21"/>
      <c r="B17" s="59"/>
      <c r="C17" s="59"/>
      <c r="D17" s="58"/>
      <c r="E17" s="24"/>
      <c r="F17" s="24">
        <f t="shared" si="0"/>
        <v>0</v>
      </c>
      <c r="G17" s="26"/>
    </row>
    <row r="18" spans="1:7" ht="15.6" x14ac:dyDescent="0.3">
      <c r="A18" s="21"/>
      <c r="B18" s="59"/>
      <c r="C18" s="59"/>
      <c r="D18" s="66"/>
      <c r="E18" s="24"/>
      <c r="F18" s="24">
        <f t="shared" si="0"/>
        <v>0</v>
      </c>
      <c r="G18" s="26"/>
    </row>
    <row r="19" spans="1:7" ht="15.6" x14ac:dyDescent="0.3">
      <c r="A19" s="27"/>
      <c r="B19" s="59"/>
      <c r="C19" s="59"/>
      <c r="D19" s="65"/>
      <c r="E19" s="24"/>
      <c r="F19" s="24">
        <f t="shared" si="0"/>
        <v>0</v>
      </c>
      <c r="G19" s="26"/>
    </row>
    <row r="20" spans="1:7" ht="15.6" x14ac:dyDescent="0.3">
      <c r="A20" s="27"/>
      <c r="B20" s="59"/>
      <c r="C20" s="59"/>
      <c r="D20" s="65"/>
      <c r="E20" s="24"/>
      <c r="F20" s="24">
        <f t="shared" si="0"/>
        <v>0</v>
      </c>
      <c r="G20" s="26"/>
    </row>
    <row r="21" spans="1:7" ht="15.6" x14ac:dyDescent="0.3">
      <c r="A21" s="27"/>
      <c r="B21" s="22"/>
      <c r="C21" s="22"/>
      <c r="D21" s="23"/>
      <c r="E21" s="24"/>
      <c r="F21" s="24">
        <f t="shared" si="0"/>
        <v>0</v>
      </c>
      <c r="G21" s="26"/>
    </row>
    <row r="22" spans="1:7" ht="15.6" x14ac:dyDescent="0.3">
      <c r="A22" s="27"/>
      <c r="B22" s="22"/>
      <c r="C22" s="22"/>
      <c r="D22" s="23"/>
      <c r="E22" s="24"/>
      <c r="F22" s="24">
        <f t="shared" si="0"/>
        <v>0</v>
      </c>
      <c r="G22" s="26"/>
    </row>
    <row r="23" spans="1:7" ht="15.6" x14ac:dyDescent="0.3">
      <c r="A23" s="27"/>
      <c r="B23" s="22"/>
      <c r="C23" s="22"/>
      <c r="D23" s="23"/>
      <c r="E23" s="24"/>
      <c r="F23" s="24">
        <f t="shared" si="0"/>
        <v>0</v>
      </c>
      <c r="G23" s="26"/>
    </row>
    <row r="24" spans="1:7" ht="15.6" x14ac:dyDescent="0.3">
      <c r="A24" s="27"/>
      <c r="B24" s="22"/>
      <c r="C24" s="22"/>
      <c r="D24" s="23"/>
      <c r="E24" s="24"/>
      <c r="F24" s="24">
        <f t="shared" si="0"/>
        <v>0</v>
      </c>
      <c r="G24" s="26"/>
    </row>
    <row r="25" spans="1:7" ht="15.6" x14ac:dyDescent="0.3">
      <c r="A25" s="27"/>
      <c r="B25" s="22"/>
      <c r="C25" s="22"/>
      <c r="D25" s="23"/>
      <c r="E25" s="24"/>
      <c r="F25" s="24">
        <f t="shared" si="0"/>
        <v>0</v>
      </c>
      <c r="G25" s="26"/>
    </row>
    <row r="26" spans="1:7" ht="15.6" x14ac:dyDescent="0.3">
      <c r="A26" s="28"/>
      <c r="B26" s="29"/>
      <c r="C26" s="29"/>
      <c r="D26" s="30"/>
      <c r="E26" s="31"/>
      <c r="F26" s="32">
        <f t="shared" si="0"/>
        <v>0</v>
      </c>
      <c r="G26" s="33"/>
    </row>
    <row r="27" spans="1:7" ht="17.399999999999999" x14ac:dyDescent="0.3">
      <c r="A27" s="34"/>
      <c r="B27" s="35"/>
      <c r="C27" s="36" t="s">
        <v>17</v>
      </c>
      <c r="D27" s="36"/>
      <c r="E27" s="37"/>
      <c r="F27" s="38">
        <f>SUM(F12:F25)</f>
        <v>5549.2</v>
      </c>
      <c r="G27" s="39"/>
    </row>
    <row r="28" spans="1:7" ht="17.399999999999999" x14ac:dyDescent="0.3">
      <c r="A28" s="40"/>
      <c r="B28" s="41"/>
      <c r="C28" s="42" t="s">
        <v>18</v>
      </c>
      <c r="D28" s="42"/>
      <c r="E28" s="43"/>
      <c r="F28" s="44">
        <f>F27*0.16</f>
        <v>887.87199999999996</v>
      </c>
      <c r="G28" s="45"/>
    </row>
    <row r="29" spans="1:7" ht="17.399999999999999" x14ac:dyDescent="0.3">
      <c r="A29" s="40"/>
      <c r="B29" s="41"/>
      <c r="C29" s="46" t="s">
        <v>19</v>
      </c>
      <c r="D29" s="46"/>
      <c r="E29" s="47"/>
      <c r="F29" s="48">
        <f>F27+F28</f>
        <v>6437.0720000000001</v>
      </c>
      <c r="G29" s="49"/>
    </row>
    <row r="30" spans="1:7" ht="15.6" x14ac:dyDescent="0.3">
      <c r="A30" s="50" t="s">
        <v>20</v>
      </c>
      <c r="B30" s="51"/>
      <c r="C30" s="51" t="s">
        <v>21</v>
      </c>
      <c r="D30" s="51"/>
      <c r="E30" s="51" t="s">
        <v>22</v>
      </c>
      <c r="F30" s="51"/>
      <c r="G30" s="52"/>
    </row>
    <row r="31" spans="1:7" ht="15.6" x14ac:dyDescent="0.3">
      <c r="A31" s="63" t="s">
        <v>25</v>
      </c>
      <c r="B31" s="53"/>
      <c r="C31" s="53" t="s">
        <v>23</v>
      </c>
      <c r="D31" s="53"/>
      <c r="E31" s="53" t="s">
        <v>24</v>
      </c>
      <c r="F31" s="53"/>
      <c r="G31" s="54"/>
    </row>
    <row r="32" spans="1:7" x14ac:dyDescent="0.3">
      <c r="A32" s="55"/>
      <c r="B32" s="55"/>
      <c r="C32" s="55"/>
      <c r="D32" s="55"/>
      <c r="E32" s="55"/>
      <c r="F32" s="55"/>
      <c r="G32" s="55"/>
    </row>
    <row r="34" spans="1:7" ht="24.6" x14ac:dyDescent="0.3">
      <c r="A34" s="62"/>
      <c r="B34" s="355" t="s">
        <v>0</v>
      </c>
      <c r="C34" s="357"/>
      <c r="D34" s="364" t="s">
        <v>1</v>
      </c>
      <c r="E34" s="365"/>
      <c r="F34" s="365"/>
      <c r="G34" s="366"/>
    </row>
    <row r="35" spans="1:7" ht="21" x14ac:dyDescent="0.4">
      <c r="A35" s="2"/>
      <c r="B35" s="358"/>
      <c r="C35" s="360"/>
      <c r="D35" s="3" t="s">
        <v>2</v>
      </c>
      <c r="E35" s="368" t="s">
        <v>272</v>
      </c>
      <c r="F35" s="368"/>
      <c r="G35" s="4"/>
    </row>
    <row r="36" spans="1:7" ht="21" x14ac:dyDescent="0.4">
      <c r="A36" s="2"/>
      <c r="B36" s="358"/>
      <c r="C36" s="360"/>
      <c r="D36" s="3" t="s">
        <v>4</v>
      </c>
      <c r="E36" s="368">
        <v>46</v>
      </c>
      <c r="F36" s="368"/>
      <c r="G36" s="4"/>
    </row>
    <row r="37" spans="1:7" ht="30" x14ac:dyDescent="0.4">
      <c r="A37" s="5"/>
      <c r="B37" s="361"/>
      <c r="C37" s="363"/>
      <c r="D37" s="6" t="s">
        <v>5</v>
      </c>
      <c r="E37" s="370" t="s">
        <v>273</v>
      </c>
      <c r="F37" s="370"/>
      <c r="G37" s="7"/>
    </row>
    <row r="38" spans="1:7" ht="20.399999999999999" x14ac:dyDescent="0.35">
      <c r="A38" s="8" t="s">
        <v>6</v>
      </c>
      <c r="B38" s="9" t="s">
        <v>36</v>
      </c>
      <c r="C38" s="10"/>
      <c r="D38" s="10"/>
      <c r="E38" s="10"/>
      <c r="F38" s="10"/>
      <c r="G38" s="11"/>
    </row>
    <row r="39" spans="1:7" ht="20.399999999999999" x14ac:dyDescent="0.35">
      <c r="A39" s="8" t="s">
        <v>7</v>
      </c>
      <c r="B39" s="12" t="s">
        <v>245</v>
      </c>
      <c r="C39" s="13"/>
      <c r="D39" s="13"/>
      <c r="E39" s="13"/>
      <c r="F39" s="13"/>
      <c r="G39" s="14"/>
    </row>
    <row r="40" spans="1:7" ht="20.399999999999999" x14ac:dyDescent="0.35">
      <c r="A40" s="8" t="s">
        <v>8</v>
      </c>
      <c r="B40" s="12" t="s">
        <v>125</v>
      </c>
      <c r="C40" s="13"/>
      <c r="D40" s="13"/>
      <c r="E40" s="13"/>
      <c r="F40" s="13"/>
      <c r="G40" s="14"/>
    </row>
    <row r="41" spans="1:7" ht="20.399999999999999" x14ac:dyDescent="0.35">
      <c r="A41" s="8" t="s">
        <v>9</v>
      </c>
      <c r="B41" s="12" t="s">
        <v>38</v>
      </c>
      <c r="C41" s="13"/>
      <c r="D41" s="13"/>
      <c r="E41" s="13"/>
      <c r="F41" s="13"/>
      <c r="G41" s="14"/>
    </row>
    <row r="42" spans="1:7" ht="15" x14ac:dyDescent="0.3">
      <c r="A42" s="57" t="s">
        <v>10</v>
      </c>
      <c r="B42" s="57" t="s">
        <v>11</v>
      </c>
      <c r="C42" s="57" t="s">
        <v>12</v>
      </c>
      <c r="D42" s="57" t="s">
        <v>13</v>
      </c>
      <c r="E42" s="57" t="s">
        <v>14</v>
      </c>
      <c r="F42" s="57" t="s">
        <v>15</v>
      </c>
      <c r="G42" s="57" t="s">
        <v>16</v>
      </c>
    </row>
    <row r="43" spans="1:7" ht="15.6" x14ac:dyDescent="0.3">
      <c r="A43" s="15">
        <v>10</v>
      </c>
      <c r="B43" s="16" t="s">
        <v>39</v>
      </c>
      <c r="C43" s="16" t="s">
        <v>59</v>
      </c>
      <c r="D43" s="60" t="s">
        <v>40</v>
      </c>
      <c r="E43" s="18">
        <v>54.91</v>
      </c>
      <c r="F43" s="19">
        <f t="shared" ref="F43:F56" si="1">A43*E43</f>
        <v>549.09999999999991</v>
      </c>
      <c r="G43" s="20"/>
    </row>
    <row r="44" spans="1:7" ht="15.6" x14ac:dyDescent="0.3">
      <c r="A44" s="21">
        <v>15</v>
      </c>
      <c r="B44" s="22" t="s">
        <v>39</v>
      </c>
      <c r="C44" s="22" t="s">
        <v>41</v>
      </c>
      <c r="D44" s="61" t="s">
        <v>40</v>
      </c>
      <c r="E44" s="24">
        <v>55.49</v>
      </c>
      <c r="F44" s="25">
        <f t="shared" si="1"/>
        <v>832.35</v>
      </c>
      <c r="G44" s="20"/>
    </row>
    <row r="45" spans="1:7" ht="15.6" x14ac:dyDescent="0.3">
      <c r="A45" s="21">
        <v>8</v>
      </c>
      <c r="B45" s="22" t="s">
        <v>39</v>
      </c>
      <c r="C45" s="22" t="s">
        <v>43</v>
      </c>
      <c r="D45" s="61" t="s">
        <v>40</v>
      </c>
      <c r="E45" s="24">
        <v>141.03</v>
      </c>
      <c r="F45" s="25">
        <f t="shared" si="1"/>
        <v>1128.24</v>
      </c>
      <c r="G45" s="20"/>
    </row>
    <row r="46" spans="1:7" ht="31.2" x14ac:dyDescent="0.3">
      <c r="A46" s="21">
        <v>10</v>
      </c>
      <c r="B46" s="22" t="s">
        <v>30</v>
      </c>
      <c r="C46" s="22" t="s">
        <v>257</v>
      </c>
      <c r="D46" s="61" t="s">
        <v>40</v>
      </c>
      <c r="E46" s="24">
        <v>16.329999999999998</v>
      </c>
      <c r="F46" s="25">
        <f t="shared" si="1"/>
        <v>163.29999999999998</v>
      </c>
      <c r="G46" s="20"/>
    </row>
    <row r="47" spans="1:7" ht="15.6" x14ac:dyDescent="0.3">
      <c r="A47" s="21">
        <v>40</v>
      </c>
      <c r="B47" s="22" t="s">
        <v>30</v>
      </c>
      <c r="C47" s="22" t="s">
        <v>46</v>
      </c>
      <c r="D47" s="61" t="s">
        <v>40</v>
      </c>
      <c r="E47" s="24">
        <v>3.42</v>
      </c>
      <c r="F47" s="25">
        <f t="shared" si="1"/>
        <v>136.80000000000001</v>
      </c>
      <c r="G47" s="20"/>
    </row>
    <row r="48" spans="1:7" ht="15.6" x14ac:dyDescent="0.3">
      <c r="A48" s="21">
        <v>40</v>
      </c>
      <c r="B48" s="22" t="s">
        <v>30</v>
      </c>
      <c r="C48" s="22" t="s">
        <v>47</v>
      </c>
      <c r="D48" s="61" t="s">
        <v>40</v>
      </c>
      <c r="E48" s="24">
        <v>3.42</v>
      </c>
      <c r="F48" s="25">
        <f t="shared" si="1"/>
        <v>136.80000000000001</v>
      </c>
      <c r="G48" s="20"/>
    </row>
    <row r="49" spans="1:7" ht="15.6" x14ac:dyDescent="0.3">
      <c r="A49" s="21">
        <v>16</v>
      </c>
      <c r="B49" s="22" t="s">
        <v>30</v>
      </c>
      <c r="C49" s="22" t="s">
        <v>48</v>
      </c>
      <c r="D49" s="61" t="s">
        <v>40</v>
      </c>
      <c r="E49" s="24">
        <v>10.94</v>
      </c>
      <c r="F49" s="25">
        <f t="shared" si="1"/>
        <v>175.04</v>
      </c>
      <c r="G49" s="20"/>
    </row>
    <row r="50" spans="1:7" ht="15.6" x14ac:dyDescent="0.3">
      <c r="A50" s="21">
        <v>24</v>
      </c>
      <c r="B50" s="22" t="s">
        <v>30</v>
      </c>
      <c r="C50" s="22" t="s">
        <v>49</v>
      </c>
      <c r="D50" s="61" t="s">
        <v>40</v>
      </c>
      <c r="E50" s="24">
        <v>13.36</v>
      </c>
      <c r="F50" s="25">
        <f t="shared" si="1"/>
        <v>320.64</v>
      </c>
      <c r="G50" s="20"/>
    </row>
    <row r="51" spans="1:7" ht="15.6" x14ac:dyDescent="0.3">
      <c r="A51" s="21">
        <v>16</v>
      </c>
      <c r="B51" s="22" t="s">
        <v>30</v>
      </c>
      <c r="C51" s="22" t="s">
        <v>50</v>
      </c>
      <c r="D51" s="61" t="s">
        <v>40</v>
      </c>
      <c r="E51" s="24">
        <v>9.74</v>
      </c>
      <c r="F51" s="25">
        <f t="shared" si="1"/>
        <v>155.84</v>
      </c>
      <c r="G51" s="20"/>
    </row>
    <row r="52" spans="1:7" ht="15.6" x14ac:dyDescent="0.3">
      <c r="A52" s="21">
        <v>20</v>
      </c>
      <c r="B52" s="22" t="s">
        <v>30</v>
      </c>
      <c r="C52" s="59" t="s">
        <v>176</v>
      </c>
      <c r="D52" s="61" t="s">
        <v>40</v>
      </c>
      <c r="E52" s="24">
        <v>1.78</v>
      </c>
      <c r="F52" s="25">
        <f t="shared" si="1"/>
        <v>35.6</v>
      </c>
      <c r="G52" s="26"/>
    </row>
    <row r="53" spans="1:7" ht="15.6" x14ac:dyDescent="0.3">
      <c r="A53" s="27">
        <v>20</v>
      </c>
      <c r="B53" s="22" t="s">
        <v>30</v>
      </c>
      <c r="C53" s="59" t="s">
        <v>247</v>
      </c>
      <c r="D53" s="61" t="s">
        <v>40</v>
      </c>
      <c r="E53" s="24">
        <v>2.12</v>
      </c>
      <c r="F53" s="25">
        <f t="shared" si="1"/>
        <v>42.400000000000006</v>
      </c>
      <c r="G53" s="26"/>
    </row>
    <row r="54" spans="1:7" ht="15.6" x14ac:dyDescent="0.3">
      <c r="A54" s="27">
        <v>20</v>
      </c>
      <c r="B54" s="22" t="s">
        <v>30</v>
      </c>
      <c r="C54" s="22" t="s">
        <v>55</v>
      </c>
      <c r="D54" s="61" t="s">
        <v>40</v>
      </c>
      <c r="E54" s="24">
        <v>15.91</v>
      </c>
      <c r="F54" s="25">
        <f t="shared" si="1"/>
        <v>318.2</v>
      </c>
      <c r="G54" s="26"/>
    </row>
    <row r="55" spans="1:7" ht="46.8" x14ac:dyDescent="0.3">
      <c r="A55" s="27">
        <v>12</v>
      </c>
      <c r="B55" s="22" t="s">
        <v>30</v>
      </c>
      <c r="C55" s="22" t="s">
        <v>58</v>
      </c>
      <c r="D55" s="23"/>
      <c r="E55" s="24">
        <v>145.99</v>
      </c>
      <c r="F55" s="25">
        <f t="shared" si="1"/>
        <v>1751.88</v>
      </c>
      <c r="G55" s="26"/>
    </row>
    <row r="56" spans="1:7" ht="15.6" x14ac:dyDescent="0.3">
      <c r="A56" s="28"/>
      <c r="B56" s="29"/>
      <c r="C56" s="29"/>
      <c r="D56" s="30"/>
      <c r="E56" s="31"/>
      <c r="F56" s="32">
        <f t="shared" si="1"/>
        <v>0</v>
      </c>
      <c r="G56" s="33"/>
    </row>
    <row r="57" spans="1:7" ht="17.399999999999999" x14ac:dyDescent="0.3">
      <c r="A57" s="34"/>
      <c r="B57" s="35"/>
      <c r="C57" s="36" t="s">
        <v>17</v>
      </c>
      <c r="D57" s="36"/>
      <c r="E57" s="37"/>
      <c r="F57" s="38">
        <f>SUM(F43:F55)</f>
        <v>5746.1900000000005</v>
      </c>
      <c r="G57" s="39"/>
    </row>
    <row r="58" spans="1:7" ht="17.399999999999999" x14ac:dyDescent="0.3">
      <c r="A58" s="40"/>
      <c r="B58" s="41"/>
      <c r="C58" s="42" t="s">
        <v>18</v>
      </c>
      <c r="D58" s="42"/>
      <c r="E58" s="43"/>
      <c r="F58" s="44">
        <f>F57*0.16</f>
        <v>919.39040000000011</v>
      </c>
      <c r="G58" s="45"/>
    </row>
    <row r="59" spans="1:7" ht="17.399999999999999" x14ac:dyDescent="0.3">
      <c r="A59" s="40"/>
      <c r="B59" s="41"/>
      <c r="C59" s="46" t="s">
        <v>19</v>
      </c>
      <c r="D59" s="46"/>
      <c r="E59" s="47"/>
      <c r="F59" s="48">
        <f>F57+F58</f>
        <v>6665.5804000000007</v>
      </c>
      <c r="G59" s="49"/>
    </row>
    <row r="60" spans="1:7" ht="15.6" x14ac:dyDescent="0.3">
      <c r="A60" s="50" t="s">
        <v>20</v>
      </c>
      <c r="B60" s="51"/>
      <c r="C60" s="51" t="s">
        <v>21</v>
      </c>
      <c r="D60" s="51"/>
      <c r="E60" s="51" t="s">
        <v>22</v>
      </c>
      <c r="F60" s="51"/>
      <c r="G60" s="52"/>
    </row>
    <row r="61" spans="1:7" ht="15.6" x14ac:dyDescent="0.3">
      <c r="A61" s="63" t="s">
        <v>25</v>
      </c>
      <c r="B61" s="53"/>
      <c r="C61" s="53" t="s">
        <v>23</v>
      </c>
      <c r="D61" s="53"/>
      <c r="E61" s="53" t="s">
        <v>24</v>
      </c>
      <c r="F61" s="53"/>
      <c r="G61" s="54"/>
    </row>
    <row r="62" spans="1:7" x14ac:dyDescent="0.3">
      <c r="A62" s="55"/>
      <c r="B62" s="55"/>
      <c r="C62" s="55"/>
      <c r="D62" s="55"/>
      <c r="E62" s="55"/>
      <c r="F62" s="55"/>
      <c r="G62" s="55"/>
    </row>
    <row r="63" spans="1:7" ht="24.6" x14ac:dyDescent="0.3">
      <c r="A63" s="62"/>
      <c r="B63" s="355" t="s">
        <v>0</v>
      </c>
      <c r="C63" s="357"/>
      <c r="D63" s="364" t="s">
        <v>1</v>
      </c>
      <c r="E63" s="365"/>
      <c r="F63" s="365"/>
      <c r="G63" s="366"/>
    </row>
    <row r="64" spans="1:7" ht="21" x14ac:dyDescent="0.4">
      <c r="A64" s="2"/>
      <c r="B64" s="358"/>
      <c r="C64" s="360"/>
      <c r="D64" s="3" t="s">
        <v>2</v>
      </c>
      <c r="E64" s="368" t="s">
        <v>272</v>
      </c>
      <c r="F64" s="368"/>
      <c r="G64" s="4"/>
    </row>
    <row r="65" spans="1:7" ht="21" x14ac:dyDescent="0.4">
      <c r="A65" s="2"/>
      <c r="B65" s="358"/>
      <c r="C65" s="360"/>
      <c r="D65" s="3" t="s">
        <v>4</v>
      </c>
      <c r="E65" s="368">
        <v>46</v>
      </c>
      <c r="F65" s="368"/>
      <c r="G65" s="4"/>
    </row>
    <row r="66" spans="1:7" ht="30" x14ac:dyDescent="0.4">
      <c r="A66" s="5"/>
      <c r="B66" s="361"/>
      <c r="C66" s="363"/>
      <c r="D66" s="6" t="s">
        <v>5</v>
      </c>
      <c r="E66" s="370" t="s">
        <v>274</v>
      </c>
      <c r="F66" s="370"/>
      <c r="G66" s="7"/>
    </row>
    <row r="67" spans="1:7" ht="20.399999999999999" x14ac:dyDescent="0.35">
      <c r="A67" s="8" t="s">
        <v>6</v>
      </c>
      <c r="B67" s="9" t="s">
        <v>27</v>
      </c>
      <c r="C67" s="10"/>
      <c r="D67" s="10"/>
      <c r="E67" s="10"/>
      <c r="F67" s="10"/>
      <c r="G67" s="11"/>
    </row>
    <row r="68" spans="1:7" ht="20.399999999999999" x14ac:dyDescent="0.35">
      <c r="A68" s="8" t="s">
        <v>7</v>
      </c>
      <c r="B68" s="12" t="s">
        <v>248</v>
      </c>
      <c r="C68" s="13"/>
      <c r="D68" s="13"/>
      <c r="E68" s="13"/>
      <c r="F68" s="13"/>
      <c r="G68" s="14"/>
    </row>
    <row r="69" spans="1:7" ht="20.399999999999999" x14ac:dyDescent="0.35">
      <c r="A69" s="8" t="s">
        <v>8</v>
      </c>
      <c r="B69" s="12" t="s">
        <v>246</v>
      </c>
      <c r="C69" s="13"/>
      <c r="D69" s="13"/>
      <c r="E69" s="13"/>
      <c r="F69" s="13"/>
      <c r="G69" s="14"/>
    </row>
    <row r="70" spans="1:7" ht="20.399999999999999" x14ac:dyDescent="0.35">
      <c r="A70" s="8" t="s">
        <v>9</v>
      </c>
      <c r="B70" s="12" t="s">
        <v>83</v>
      </c>
      <c r="C70" s="13"/>
      <c r="D70" s="13"/>
      <c r="E70" s="13"/>
      <c r="F70" s="13"/>
      <c r="G70" s="14"/>
    </row>
    <row r="71" spans="1:7" ht="15" x14ac:dyDescent="0.3">
      <c r="A71" s="57" t="s">
        <v>10</v>
      </c>
      <c r="B71" s="57" t="s">
        <v>11</v>
      </c>
      <c r="C71" s="57" t="s">
        <v>12</v>
      </c>
      <c r="D71" s="57" t="s">
        <v>13</v>
      </c>
      <c r="E71" s="57" t="s">
        <v>14</v>
      </c>
      <c r="F71" s="57" t="s">
        <v>15</v>
      </c>
      <c r="G71" s="57" t="s">
        <v>16</v>
      </c>
    </row>
    <row r="72" spans="1:7" ht="15.6" x14ac:dyDescent="0.3">
      <c r="A72" s="15">
        <v>12</v>
      </c>
      <c r="B72" s="60" t="s">
        <v>81</v>
      </c>
      <c r="C72" s="16" t="s">
        <v>63</v>
      </c>
      <c r="D72" s="60" t="s">
        <v>82</v>
      </c>
      <c r="E72" s="18">
        <f>29.17*4</f>
        <v>116.68</v>
      </c>
      <c r="F72" s="19">
        <f t="shared" ref="F72:F88" si="2">A72*E72</f>
        <v>1400.16</v>
      </c>
      <c r="G72" s="20"/>
    </row>
    <row r="73" spans="1:7" ht="15.6" x14ac:dyDescent="0.3">
      <c r="A73" s="21"/>
      <c r="B73" s="61"/>
      <c r="C73" s="22"/>
      <c r="D73" s="61"/>
      <c r="E73" s="24"/>
      <c r="F73" s="25">
        <f t="shared" si="2"/>
        <v>0</v>
      </c>
      <c r="G73" s="20"/>
    </row>
    <row r="74" spans="1:7" ht="15.6" x14ac:dyDescent="0.3">
      <c r="A74" s="21">
        <v>20</v>
      </c>
      <c r="B74" s="61" t="s">
        <v>81</v>
      </c>
      <c r="C74" s="22" t="s">
        <v>65</v>
      </c>
      <c r="D74" s="61" t="s">
        <v>82</v>
      </c>
      <c r="E74" s="24">
        <f>18.39*4</f>
        <v>73.56</v>
      </c>
      <c r="F74" s="25">
        <f t="shared" si="2"/>
        <v>1471.2</v>
      </c>
      <c r="G74" s="20"/>
    </row>
    <row r="75" spans="1:7" ht="15.6" x14ac:dyDescent="0.3">
      <c r="A75" s="21">
        <v>32</v>
      </c>
      <c r="B75" s="61" t="s">
        <v>30</v>
      </c>
      <c r="C75" s="22" t="s">
        <v>66</v>
      </c>
      <c r="D75" s="61" t="s">
        <v>82</v>
      </c>
      <c r="E75" s="24">
        <v>3.14</v>
      </c>
      <c r="F75" s="25">
        <f t="shared" si="2"/>
        <v>100.48</v>
      </c>
      <c r="G75" s="20"/>
    </row>
    <row r="76" spans="1:7" ht="15.6" x14ac:dyDescent="0.3">
      <c r="A76" s="21">
        <v>90</v>
      </c>
      <c r="B76" s="61" t="s">
        <v>30</v>
      </c>
      <c r="C76" s="22" t="s">
        <v>67</v>
      </c>
      <c r="D76" s="61" t="s">
        <v>82</v>
      </c>
      <c r="E76" s="24">
        <v>2.11</v>
      </c>
      <c r="F76" s="25">
        <f t="shared" si="2"/>
        <v>189.89999999999998</v>
      </c>
      <c r="G76" s="20"/>
    </row>
    <row r="77" spans="1:7" ht="15.6" x14ac:dyDescent="0.3">
      <c r="A77" s="21">
        <v>5</v>
      </c>
      <c r="B77" s="61" t="s">
        <v>30</v>
      </c>
      <c r="C77" s="22" t="s">
        <v>249</v>
      </c>
      <c r="D77" s="61" t="s">
        <v>82</v>
      </c>
      <c r="E77" s="24">
        <v>6.04</v>
      </c>
      <c r="F77" s="25">
        <f t="shared" si="2"/>
        <v>30.2</v>
      </c>
      <c r="G77" s="20"/>
    </row>
    <row r="78" spans="1:7" ht="15.6" x14ac:dyDescent="0.3">
      <c r="A78" s="21">
        <v>5</v>
      </c>
      <c r="B78" s="61" t="s">
        <v>30</v>
      </c>
      <c r="C78" s="22" t="s">
        <v>70</v>
      </c>
      <c r="D78" s="61" t="s">
        <v>82</v>
      </c>
      <c r="E78" s="24">
        <v>2.4900000000000002</v>
      </c>
      <c r="F78" s="25">
        <f t="shared" si="2"/>
        <v>12.450000000000001</v>
      </c>
      <c r="G78" s="20"/>
    </row>
    <row r="79" spans="1:7" ht="31.2" x14ac:dyDescent="0.3">
      <c r="A79" s="21">
        <v>32</v>
      </c>
      <c r="B79" s="61" t="s">
        <v>30</v>
      </c>
      <c r="C79" s="22" t="s">
        <v>73</v>
      </c>
      <c r="D79" s="61" t="s">
        <v>82</v>
      </c>
      <c r="E79" s="24">
        <v>2.14</v>
      </c>
      <c r="F79" s="25">
        <f t="shared" si="2"/>
        <v>68.48</v>
      </c>
      <c r="G79" s="20"/>
    </row>
    <row r="80" spans="1:7" ht="31.2" x14ac:dyDescent="0.3">
      <c r="A80" s="21">
        <v>16</v>
      </c>
      <c r="B80" s="61" t="s">
        <v>30</v>
      </c>
      <c r="C80" s="59" t="s">
        <v>74</v>
      </c>
      <c r="D80" s="61" t="s">
        <v>82</v>
      </c>
      <c r="E80" s="24">
        <v>3.74</v>
      </c>
      <c r="F80" s="25">
        <f t="shared" si="2"/>
        <v>59.84</v>
      </c>
      <c r="G80" s="26"/>
    </row>
    <row r="81" spans="1:7" ht="15.6" x14ac:dyDescent="0.3">
      <c r="A81" s="27">
        <v>4</v>
      </c>
      <c r="B81" s="61" t="s">
        <v>30</v>
      </c>
      <c r="C81" s="59" t="s">
        <v>75</v>
      </c>
      <c r="D81" s="61" t="s">
        <v>82</v>
      </c>
      <c r="E81" s="24">
        <v>5.86</v>
      </c>
      <c r="F81" s="25">
        <f t="shared" si="2"/>
        <v>23.44</v>
      </c>
      <c r="G81" s="26"/>
    </row>
    <row r="82" spans="1:7" ht="15.6" x14ac:dyDescent="0.3">
      <c r="A82" s="27">
        <v>50</v>
      </c>
      <c r="B82" s="61" t="s">
        <v>30</v>
      </c>
      <c r="C82" s="59" t="s">
        <v>76</v>
      </c>
      <c r="D82" s="61" t="s">
        <v>82</v>
      </c>
      <c r="E82" s="24">
        <v>1.94</v>
      </c>
      <c r="F82" s="25">
        <f t="shared" si="2"/>
        <v>97</v>
      </c>
      <c r="G82" s="26"/>
    </row>
    <row r="83" spans="1:7" ht="15.6" x14ac:dyDescent="0.3">
      <c r="A83" s="27">
        <v>10</v>
      </c>
      <c r="B83" s="61" t="s">
        <v>30</v>
      </c>
      <c r="C83" s="22" t="s">
        <v>77</v>
      </c>
      <c r="D83" s="61" t="s">
        <v>82</v>
      </c>
      <c r="E83" s="24">
        <v>2.87</v>
      </c>
      <c r="F83" s="25">
        <f t="shared" si="2"/>
        <v>28.700000000000003</v>
      </c>
      <c r="G83" s="26"/>
    </row>
    <row r="84" spans="1:7" ht="15.6" x14ac:dyDescent="0.3">
      <c r="A84" s="27">
        <v>10</v>
      </c>
      <c r="B84" s="61" t="s">
        <v>30</v>
      </c>
      <c r="C84" s="22" t="s">
        <v>78</v>
      </c>
      <c r="D84" s="61" t="s">
        <v>82</v>
      </c>
      <c r="E84" s="24">
        <v>8.33</v>
      </c>
      <c r="F84" s="25">
        <f t="shared" si="2"/>
        <v>83.3</v>
      </c>
      <c r="G84" s="26"/>
    </row>
    <row r="85" spans="1:7" ht="15.6" x14ac:dyDescent="0.3">
      <c r="A85" s="27">
        <v>40</v>
      </c>
      <c r="B85" s="61" t="s">
        <v>30</v>
      </c>
      <c r="C85" s="22" t="s">
        <v>79</v>
      </c>
      <c r="D85" s="61" t="s">
        <v>82</v>
      </c>
      <c r="E85" s="24">
        <v>2.91</v>
      </c>
      <c r="F85" s="25">
        <f t="shared" si="2"/>
        <v>116.4</v>
      </c>
      <c r="G85" s="26"/>
    </row>
    <row r="86" spans="1:7" ht="15.6" x14ac:dyDescent="0.3">
      <c r="A86" s="27"/>
      <c r="B86" s="61"/>
      <c r="C86" s="22"/>
      <c r="D86" s="61"/>
      <c r="E86" s="24"/>
      <c r="F86" s="25">
        <f t="shared" si="2"/>
        <v>0</v>
      </c>
      <c r="G86" s="26"/>
    </row>
    <row r="87" spans="1:7" ht="15.6" x14ac:dyDescent="0.3">
      <c r="A87" s="27"/>
      <c r="B87" s="22"/>
      <c r="C87" s="22"/>
      <c r="D87" s="23"/>
      <c r="E87" s="24"/>
      <c r="F87" s="25">
        <f t="shared" si="2"/>
        <v>0</v>
      </c>
      <c r="G87" s="26"/>
    </row>
    <row r="88" spans="1:7" ht="15.6" x14ac:dyDescent="0.3">
      <c r="A88" s="28"/>
      <c r="B88" s="29"/>
      <c r="C88" s="29"/>
      <c r="D88" s="30"/>
      <c r="E88" s="31"/>
      <c r="F88" s="32">
        <f t="shared" si="2"/>
        <v>0</v>
      </c>
      <c r="G88" s="33"/>
    </row>
    <row r="89" spans="1:7" ht="17.399999999999999" x14ac:dyDescent="0.3">
      <c r="A89" s="34"/>
      <c r="B89" s="35"/>
      <c r="C89" s="36" t="s">
        <v>17</v>
      </c>
      <c r="D89" s="36"/>
      <c r="E89" s="37"/>
      <c r="F89" s="38">
        <f>SUM(F72:F87)</f>
        <v>3681.55</v>
      </c>
      <c r="G89" s="39"/>
    </row>
    <row r="90" spans="1:7" ht="17.399999999999999" x14ac:dyDescent="0.3">
      <c r="A90" s="40"/>
      <c r="B90" s="41"/>
      <c r="C90" s="42" t="s">
        <v>18</v>
      </c>
      <c r="D90" s="42"/>
      <c r="E90" s="43"/>
      <c r="F90" s="44">
        <f>F89*0.16</f>
        <v>589.048</v>
      </c>
      <c r="G90" s="45"/>
    </row>
    <row r="91" spans="1:7" ht="17.399999999999999" x14ac:dyDescent="0.3">
      <c r="A91" s="40"/>
      <c r="B91" s="41"/>
      <c r="C91" s="46" t="s">
        <v>19</v>
      </c>
      <c r="D91" s="46"/>
      <c r="E91" s="47"/>
      <c r="F91" s="48">
        <f>F89+F90</f>
        <v>4270.598</v>
      </c>
      <c r="G91" s="49"/>
    </row>
    <row r="92" spans="1:7" ht="15.6" x14ac:dyDescent="0.3">
      <c r="A92" s="50" t="s">
        <v>20</v>
      </c>
      <c r="B92" s="51"/>
      <c r="C92" s="51" t="s">
        <v>21</v>
      </c>
      <c r="D92" s="51"/>
      <c r="E92" s="51" t="s">
        <v>22</v>
      </c>
      <c r="F92" s="51"/>
      <c r="G92" s="52"/>
    </row>
    <row r="93" spans="1:7" ht="15.6" x14ac:dyDescent="0.3">
      <c r="A93" s="64" t="s">
        <v>25</v>
      </c>
      <c r="B93" s="53"/>
      <c r="C93" s="53" t="s">
        <v>23</v>
      </c>
      <c r="D93" s="53"/>
      <c r="E93" s="53" t="s">
        <v>24</v>
      </c>
      <c r="F93" s="53"/>
      <c r="G93" s="54"/>
    </row>
    <row r="94" spans="1:7" x14ac:dyDescent="0.3">
      <c r="A94" s="55"/>
      <c r="B94" s="55"/>
      <c r="C94" s="55"/>
      <c r="D94" s="55"/>
      <c r="E94" s="55"/>
      <c r="F94" s="55"/>
      <c r="G94" s="55"/>
    </row>
    <row r="96" spans="1:7" ht="24.6" x14ac:dyDescent="0.4">
      <c r="A96" s="1"/>
      <c r="B96" s="355" t="s">
        <v>0</v>
      </c>
      <c r="C96" s="357"/>
      <c r="D96" s="364" t="s">
        <v>1</v>
      </c>
      <c r="E96" s="365"/>
      <c r="F96" s="365"/>
      <c r="G96" s="366"/>
    </row>
    <row r="97" spans="1:7" ht="21" x14ac:dyDescent="0.4">
      <c r="A97" s="2"/>
      <c r="B97" s="358"/>
      <c r="C97" s="360"/>
      <c r="D97" s="3" t="s">
        <v>2</v>
      </c>
      <c r="E97" s="368" t="s">
        <v>272</v>
      </c>
      <c r="F97" s="368"/>
      <c r="G97" s="4"/>
    </row>
    <row r="98" spans="1:7" ht="21" x14ac:dyDescent="0.4">
      <c r="A98" s="2"/>
      <c r="B98" s="358"/>
      <c r="C98" s="360"/>
      <c r="D98" s="3" t="s">
        <v>4</v>
      </c>
      <c r="E98" s="368">
        <v>46</v>
      </c>
      <c r="F98" s="368"/>
      <c r="G98" s="4"/>
    </row>
    <row r="99" spans="1:7" ht="30" x14ac:dyDescent="0.4">
      <c r="A99" s="5"/>
      <c r="B99" s="361"/>
      <c r="C99" s="363"/>
      <c r="D99" s="6" t="s">
        <v>5</v>
      </c>
      <c r="E99" s="370" t="s">
        <v>276</v>
      </c>
      <c r="F99" s="370"/>
      <c r="G99" s="7"/>
    </row>
    <row r="100" spans="1:7" ht="20.399999999999999" x14ac:dyDescent="0.35">
      <c r="A100" s="8" t="s">
        <v>6</v>
      </c>
      <c r="B100" s="9" t="s">
        <v>36</v>
      </c>
      <c r="C100" s="10"/>
      <c r="D100" s="10"/>
      <c r="E100" s="10"/>
      <c r="F100" s="10"/>
      <c r="G100" s="11"/>
    </row>
    <row r="101" spans="1:7" ht="20.399999999999999" x14ac:dyDescent="0.35">
      <c r="A101" s="8" t="s">
        <v>7</v>
      </c>
      <c r="B101" s="12" t="s">
        <v>253</v>
      </c>
      <c r="C101" s="13"/>
      <c r="D101" s="13"/>
      <c r="E101" s="13"/>
      <c r="F101" s="13"/>
      <c r="G101" s="14"/>
    </row>
    <row r="102" spans="1:7" ht="20.399999999999999" x14ac:dyDescent="0.35">
      <c r="A102" s="8" t="s">
        <v>8</v>
      </c>
      <c r="B102" s="12" t="s">
        <v>125</v>
      </c>
      <c r="C102" s="13"/>
      <c r="D102" s="13"/>
      <c r="E102" s="13"/>
      <c r="F102" s="13"/>
      <c r="G102" s="14"/>
    </row>
    <row r="103" spans="1:7" ht="20.399999999999999" x14ac:dyDescent="0.35">
      <c r="A103" s="8" t="s">
        <v>9</v>
      </c>
      <c r="B103" s="12" t="s">
        <v>38</v>
      </c>
      <c r="C103" s="13"/>
      <c r="D103" s="13"/>
      <c r="E103" s="13"/>
      <c r="F103" s="13"/>
      <c r="G103" s="14"/>
    </row>
    <row r="104" spans="1:7" ht="15" x14ac:dyDescent="0.3">
      <c r="A104" s="57" t="s">
        <v>10</v>
      </c>
      <c r="B104" s="57" t="s">
        <v>11</v>
      </c>
      <c r="C104" s="57" t="s">
        <v>12</v>
      </c>
      <c r="D104" s="57" t="s">
        <v>13</v>
      </c>
      <c r="E104" s="57" t="s">
        <v>14</v>
      </c>
      <c r="F104" s="57" t="s">
        <v>15</v>
      </c>
      <c r="G104" s="57" t="s">
        <v>16</v>
      </c>
    </row>
    <row r="105" spans="1:7" ht="15.6" x14ac:dyDescent="0.3">
      <c r="A105" s="15">
        <v>15</v>
      </c>
      <c r="B105" s="16" t="s">
        <v>30</v>
      </c>
      <c r="C105" s="16" t="s">
        <v>254</v>
      </c>
      <c r="D105" s="17" t="s">
        <v>163</v>
      </c>
      <c r="E105" s="18">
        <v>7.03</v>
      </c>
      <c r="F105" s="19">
        <f t="shared" ref="F105:F116" si="3">A105*E105</f>
        <v>105.45</v>
      </c>
      <c r="G105" s="20"/>
    </row>
    <row r="106" spans="1:7" ht="15.6" x14ac:dyDescent="0.3">
      <c r="A106" s="21">
        <v>10</v>
      </c>
      <c r="B106" s="22" t="s">
        <v>30</v>
      </c>
      <c r="C106" s="22" t="s">
        <v>66</v>
      </c>
      <c r="D106" s="23" t="s">
        <v>163</v>
      </c>
      <c r="E106" s="24">
        <v>8.44</v>
      </c>
      <c r="F106" s="25">
        <f t="shared" si="3"/>
        <v>84.399999999999991</v>
      </c>
      <c r="G106" s="20"/>
    </row>
    <row r="107" spans="1:7" ht="15.6" x14ac:dyDescent="0.3">
      <c r="A107" s="21">
        <v>15</v>
      </c>
      <c r="B107" s="22" t="s">
        <v>30</v>
      </c>
      <c r="C107" s="22" t="s">
        <v>80</v>
      </c>
      <c r="D107" s="23" t="s">
        <v>163</v>
      </c>
      <c r="E107" s="24">
        <v>16.068999999999999</v>
      </c>
      <c r="F107" s="25">
        <f t="shared" si="3"/>
        <v>241.035</v>
      </c>
      <c r="G107" s="20"/>
    </row>
    <row r="108" spans="1:7" ht="15.6" x14ac:dyDescent="0.3">
      <c r="A108" s="21">
        <v>15</v>
      </c>
      <c r="B108" s="59" t="s">
        <v>30</v>
      </c>
      <c r="C108" s="59" t="s">
        <v>255</v>
      </c>
      <c r="D108" s="65" t="s">
        <v>163</v>
      </c>
      <c r="E108" s="24">
        <v>16.09</v>
      </c>
      <c r="F108" s="25">
        <f t="shared" si="3"/>
        <v>241.35</v>
      </c>
      <c r="G108" s="26"/>
    </row>
    <row r="109" spans="1:7" ht="15.6" x14ac:dyDescent="0.3">
      <c r="A109" s="27">
        <v>15</v>
      </c>
      <c r="B109" s="59" t="s">
        <v>30</v>
      </c>
      <c r="C109" s="59" t="s">
        <v>203</v>
      </c>
      <c r="D109" s="65" t="s">
        <v>163</v>
      </c>
      <c r="E109" s="24">
        <v>7.68</v>
      </c>
      <c r="F109" s="25">
        <f t="shared" si="3"/>
        <v>115.19999999999999</v>
      </c>
      <c r="G109" s="26"/>
    </row>
    <row r="110" spans="1:7" ht="15.6" x14ac:dyDescent="0.3">
      <c r="A110" s="27">
        <v>3</v>
      </c>
      <c r="B110" s="59" t="s">
        <v>256</v>
      </c>
      <c r="C110" s="59" t="s">
        <v>65</v>
      </c>
      <c r="D110" s="65" t="s">
        <v>163</v>
      </c>
      <c r="E110" s="24">
        <v>429.2</v>
      </c>
      <c r="F110" s="25">
        <f t="shared" si="3"/>
        <v>1287.5999999999999</v>
      </c>
      <c r="G110" s="26"/>
    </row>
    <row r="111" spans="1:7" ht="15.6" x14ac:dyDescent="0.3">
      <c r="A111" s="27">
        <v>3</v>
      </c>
      <c r="B111" s="22" t="s">
        <v>256</v>
      </c>
      <c r="C111" s="22" t="s">
        <v>64</v>
      </c>
      <c r="D111" s="23" t="s">
        <v>163</v>
      </c>
      <c r="E111" s="24">
        <v>330.4</v>
      </c>
      <c r="F111" s="25">
        <f t="shared" si="3"/>
        <v>991.19999999999993</v>
      </c>
      <c r="G111" s="26"/>
    </row>
    <row r="112" spans="1:7" ht="15.6" x14ac:dyDescent="0.3">
      <c r="A112" s="27">
        <v>15</v>
      </c>
      <c r="B112" s="22" t="s">
        <v>30</v>
      </c>
      <c r="C112" s="22" t="s">
        <v>67</v>
      </c>
      <c r="D112" s="23" t="s">
        <v>163</v>
      </c>
      <c r="E112" s="24">
        <v>8.6</v>
      </c>
      <c r="F112" s="25">
        <f t="shared" si="3"/>
        <v>129</v>
      </c>
      <c r="G112" s="26"/>
    </row>
    <row r="113" spans="1:7" ht="15.6" x14ac:dyDescent="0.3">
      <c r="A113" s="27">
        <v>6</v>
      </c>
      <c r="B113" s="22" t="s">
        <v>30</v>
      </c>
      <c r="C113" s="22" t="s">
        <v>275</v>
      </c>
      <c r="D113" s="23"/>
      <c r="E113" s="24">
        <v>64.2</v>
      </c>
      <c r="F113" s="25">
        <f t="shared" si="3"/>
        <v>385.20000000000005</v>
      </c>
      <c r="G113" s="26"/>
    </row>
    <row r="114" spans="1:7" ht="15.6" x14ac:dyDescent="0.3">
      <c r="A114" s="27"/>
      <c r="B114" s="22"/>
      <c r="C114" s="22"/>
      <c r="D114" s="23"/>
      <c r="E114" s="24"/>
      <c r="F114" s="25">
        <f t="shared" si="3"/>
        <v>0</v>
      </c>
      <c r="G114" s="26"/>
    </row>
    <row r="115" spans="1:7" ht="15.6" x14ac:dyDescent="0.3">
      <c r="A115" s="27"/>
      <c r="B115" s="22"/>
      <c r="C115" s="22"/>
      <c r="D115" s="23"/>
      <c r="E115" s="24"/>
      <c r="F115" s="25">
        <f t="shared" si="3"/>
        <v>0</v>
      </c>
      <c r="G115" s="26"/>
    </row>
    <row r="116" spans="1:7" ht="15.6" x14ac:dyDescent="0.3">
      <c r="A116" s="28"/>
      <c r="B116" s="29"/>
      <c r="C116" s="29"/>
      <c r="D116" s="30"/>
      <c r="E116" s="31"/>
      <c r="F116" s="32">
        <f t="shared" si="3"/>
        <v>0</v>
      </c>
      <c r="G116" s="33"/>
    </row>
    <row r="117" spans="1:7" ht="17.399999999999999" x14ac:dyDescent="0.3">
      <c r="A117" s="34"/>
      <c r="B117" s="35"/>
      <c r="C117" s="36" t="s">
        <v>17</v>
      </c>
      <c r="D117" s="36"/>
      <c r="E117" s="37"/>
      <c r="F117" s="38">
        <f>SUM(F105:F115)</f>
        <v>3580.4349999999995</v>
      </c>
      <c r="G117" s="39"/>
    </row>
    <row r="118" spans="1:7" ht="17.399999999999999" x14ac:dyDescent="0.3">
      <c r="A118" s="40"/>
      <c r="B118" s="41"/>
      <c r="C118" s="42" t="s">
        <v>18</v>
      </c>
      <c r="D118" s="42"/>
      <c r="E118" s="43"/>
      <c r="F118" s="44">
        <f>F117*0.16</f>
        <v>572.86959999999988</v>
      </c>
      <c r="G118" s="45"/>
    </row>
    <row r="119" spans="1:7" ht="17.399999999999999" x14ac:dyDescent="0.3">
      <c r="A119" s="40"/>
      <c r="B119" s="41"/>
      <c r="C119" s="46" t="s">
        <v>19</v>
      </c>
      <c r="D119" s="46"/>
      <c r="E119" s="47"/>
      <c r="F119" s="48">
        <f>F117+F118</f>
        <v>4153.3045999999995</v>
      </c>
      <c r="G119" s="49"/>
    </row>
    <row r="120" spans="1:7" ht="15.6" x14ac:dyDescent="0.3">
      <c r="A120" s="50" t="s">
        <v>20</v>
      </c>
      <c r="B120" s="51"/>
      <c r="C120" s="51" t="s">
        <v>21</v>
      </c>
      <c r="D120" s="51"/>
      <c r="E120" s="51" t="s">
        <v>22</v>
      </c>
      <c r="F120" s="51"/>
      <c r="G120" s="52"/>
    </row>
    <row r="121" spans="1:7" ht="15.6" x14ac:dyDescent="0.3">
      <c r="A121" s="63" t="s">
        <v>25</v>
      </c>
      <c r="B121" s="53"/>
      <c r="C121" s="53" t="s">
        <v>23</v>
      </c>
      <c r="D121" s="53"/>
      <c r="E121" s="53" t="s">
        <v>24</v>
      </c>
      <c r="F121" s="53"/>
      <c r="G121" s="54"/>
    </row>
  </sheetData>
  <mergeCells count="20">
    <mergeCell ref="B96:C99"/>
    <mergeCell ref="D96:G96"/>
    <mergeCell ref="E97:F97"/>
    <mergeCell ref="E98:F98"/>
    <mergeCell ref="E99:F99"/>
    <mergeCell ref="B63:C66"/>
    <mergeCell ref="D63:G63"/>
    <mergeCell ref="E64:F64"/>
    <mergeCell ref="E65:F65"/>
    <mergeCell ref="E66:F66"/>
    <mergeCell ref="B34:C37"/>
    <mergeCell ref="D34:G34"/>
    <mergeCell ref="E35:F35"/>
    <mergeCell ref="E36:F36"/>
    <mergeCell ref="E37:F37"/>
    <mergeCell ref="B3:C6"/>
    <mergeCell ref="D3:G3"/>
    <mergeCell ref="E4:F4"/>
    <mergeCell ref="E5:F5"/>
    <mergeCell ref="E6:F6"/>
  </mergeCells>
  <dataValidations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A30 A60 A92 A120" xr:uid="{4C2AD7A2-D1EC-4F0B-9C34-C1F3C969A0A2}">
      <formula1>0</formula1>
      <formula2>256</formula2>
    </dataValidation>
  </dataValidation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D8FF8-CB9E-498C-B6C0-8DCFB0BCDFBA}">
  <dimension ref="A1:G88"/>
  <sheetViews>
    <sheetView workbookViewId="0">
      <selection activeCell="D1" sqref="A1:G29"/>
    </sheetView>
  </sheetViews>
  <sheetFormatPr baseColWidth="10" defaultRowHeight="14.4" x14ac:dyDescent="0.3"/>
  <cols>
    <col min="1" max="1" width="23.44140625" customWidth="1"/>
    <col min="2" max="2" width="18.5546875" customWidth="1"/>
    <col min="3" max="3" width="34.33203125" customWidth="1"/>
    <col min="4" max="4" width="27.6640625" customWidth="1"/>
    <col min="6" max="6" width="20" customWidth="1"/>
    <col min="7" max="7" width="27.44140625" customWidth="1"/>
  </cols>
  <sheetData>
    <row r="1" spans="1:7" ht="24.6" customHeight="1" x14ac:dyDescent="0.3">
      <c r="A1" s="436" t="s">
        <v>0</v>
      </c>
      <c r="B1" s="437"/>
      <c r="C1" s="438"/>
      <c r="D1" s="430" t="s">
        <v>1</v>
      </c>
      <c r="E1" s="431"/>
      <c r="F1" s="431"/>
      <c r="G1" s="432"/>
    </row>
    <row r="2" spans="1:7" ht="21" customHeight="1" x14ac:dyDescent="0.4">
      <c r="A2" s="439"/>
      <c r="B2" s="440"/>
      <c r="C2" s="441"/>
      <c r="D2" s="138" t="s">
        <v>2</v>
      </c>
      <c r="E2" s="433" t="s">
        <v>263</v>
      </c>
      <c r="F2" s="434"/>
      <c r="G2" s="139"/>
    </row>
    <row r="3" spans="1:7" ht="21" customHeight="1" x14ac:dyDescent="0.4">
      <c r="A3" s="439"/>
      <c r="B3" s="440"/>
      <c r="C3" s="441"/>
      <c r="D3" s="138" t="s">
        <v>4</v>
      </c>
      <c r="E3" s="434">
        <v>45</v>
      </c>
      <c r="F3" s="434"/>
      <c r="G3" s="139"/>
    </row>
    <row r="4" spans="1:7" ht="30" x14ac:dyDescent="0.3">
      <c r="A4" s="442"/>
      <c r="B4" s="443"/>
      <c r="C4" s="444"/>
      <c r="D4" s="140" t="s">
        <v>5</v>
      </c>
      <c r="E4" s="435" t="s">
        <v>225</v>
      </c>
      <c r="F4" s="435"/>
      <c r="G4" s="141"/>
    </row>
    <row r="5" spans="1:7" ht="20.399999999999999" x14ac:dyDescent="0.35">
      <c r="A5" s="8" t="s">
        <v>6</v>
      </c>
      <c r="B5" s="9" t="s">
        <v>27</v>
      </c>
      <c r="C5" s="10"/>
      <c r="D5" s="10"/>
      <c r="E5" s="10"/>
      <c r="F5" s="10"/>
      <c r="G5" s="11"/>
    </row>
    <row r="6" spans="1:7" ht="20.399999999999999" x14ac:dyDescent="0.35">
      <c r="A6" s="8" t="s">
        <v>7</v>
      </c>
      <c r="B6" s="12"/>
      <c r="C6" s="13"/>
      <c r="D6" s="13"/>
      <c r="E6" s="13"/>
      <c r="F6" s="13"/>
      <c r="G6" s="14"/>
    </row>
    <row r="7" spans="1:7" ht="20.399999999999999" x14ac:dyDescent="0.35">
      <c r="A7" s="8" t="s">
        <v>8</v>
      </c>
      <c r="B7" s="12" t="s">
        <v>29</v>
      </c>
      <c r="C7" s="13"/>
      <c r="D7" s="13"/>
      <c r="E7" s="13"/>
      <c r="F7" s="13"/>
      <c r="G7" s="14"/>
    </row>
    <row r="8" spans="1:7" ht="20.399999999999999" x14ac:dyDescent="0.35">
      <c r="A8" s="8" t="s">
        <v>9</v>
      </c>
      <c r="B8" s="12" t="s">
        <v>91</v>
      </c>
      <c r="C8" s="13"/>
      <c r="D8" s="13"/>
      <c r="E8" s="13"/>
      <c r="F8" s="13"/>
      <c r="G8" s="14"/>
    </row>
    <row r="9" spans="1:7" ht="15" x14ac:dyDescent="0.3">
      <c r="A9" s="57" t="s">
        <v>10</v>
      </c>
      <c r="B9" s="57" t="s">
        <v>11</v>
      </c>
      <c r="C9" s="57" t="s">
        <v>12</v>
      </c>
      <c r="D9" s="57" t="s">
        <v>13</v>
      </c>
      <c r="E9" s="57" t="s">
        <v>14</v>
      </c>
      <c r="F9" s="57" t="s">
        <v>15</v>
      </c>
      <c r="G9" s="57" t="s">
        <v>16</v>
      </c>
    </row>
    <row r="10" spans="1:7" ht="31.2" x14ac:dyDescent="0.3">
      <c r="A10" s="15">
        <v>12</v>
      </c>
      <c r="B10" s="16" t="s">
        <v>30</v>
      </c>
      <c r="C10" s="16" t="s">
        <v>262</v>
      </c>
      <c r="D10" s="123">
        <v>132675</v>
      </c>
      <c r="E10" s="18">
        <v>119.12</v>
      </c>
      <c r="F10" s="18">
        <f>A10*E10</f>
        <v>1429.44</v>
      </c>
      <c r="G10" s="20"/>
    </row>
    <row r="11" spans="1:7" ht="15.6" x14ac:dyDescent="0.3">
      <c r="A11" s="21"/>
      <c r="B11" s="22"/>
      <c r="C11" s="22"/>
      <c r="D11" s="23"/>
      <c r="E11" s="24"/>
      <c r="F11" s="24">
        <f>A11*E11</f>
        <v>0</v>
      </c>
      <c r="G11" s="20"/>
    </row>
    <row r="12" spans="1:7" ht="15.6" x14ac:dyDescent="0.3">
      <c r="A12" s="21"/>
      <c r="B12" s="22"/>
      <c r="C12" s="22"/>
      <c r="D12" s="23"/>
      <c r="E12" s="24"/>
      <c r="F12" s="24">
        <f>A12*E12</f>
        <v>0</v>
      </c>
      <c r="G12" s="20"/>
    </row>
    <row r="13" spans="1:7" ht="15.6" x14ac:dyDescent="0.3">
      <c r="A13" s="21"/>
      <c r="B13" s="59"/>
      <c r="C13" s="59"/>
      <c r="D13" s="65"/>
      <c r="E13" s="24"/>
      <c r="F13" s="24"/>
      <c r="G13" s="26"/>
    </row>
    <row r="14" spans="1:7" ht="15.6" x14ac:dyDescent="0.3">
      <c r="A14" s="21"/>
      <c r="B14" s="59"/>
      <c r="C14" s="59"/>
      <c r="D14" s="65"/>
      <c r="E14" s="24"/>
      <c r="F14" s="24">
        <f t="shared" ref="F14:F24" si="0">A14*E14</f>
        <v>0</v>
      </c>
      <c r="G14" s="26"/>
    </row>
    <row r="15" spans="1:7" ht="15.6" x14ac:dyDescent="0.3">
      <c r="A15" s="21"/>
      <c r="B15" s="59"/>
      <c r="C15" s="59"/>
      <c r="D15" s="65"/>
      <c r="E15" s="24"/>
      <c r="F15" s="24">
        <f t="shared" si="0"/>
        <v>0</v>
      </c>
      <c r="G15" s="26"/>
    </row>
    <row r="16" spans="1:7" ht="15.6" x14ac:dyDescent="0.3">
      <c r="A16" s="21"/>
      <c r="B16" s="59"/>
      <c r="C16" s="59"/>
      <c r="D16" s="66"/>
      <c r="E16" s="24"/>
      <c r="F16" s="24">
        <f t="shared" si="0"/>
        <v>0</v>
      </c>
      <c r="G16" s="26"/>
    </row>
    <row r="17" spans="1:7" ht="15.6" x14ac:dyDescent="0.3">
      <c r="A17" s="27"/>
      <c r="B17" s="59"/>
      <c r="C17" s="59"/>
      <c r="D17" s="65"/>
      <c r="E17" s="24"/>
      <c r="F17" s="24">
        <f t="shared" si="0"/>
        <v>0</v>
      </c>
      <c r="G17" s="26"/>
    </row>
    <row r="18" spans="1:7" ht="15.6" x14ac:dyDescent="0.3">
      <c r="A18" s="27"/>
      <c r="B18" s="59"/>
      <c r="C18" s="59"/>
      <c r="D18" s="65"/>
      <c r="E18" s="24"/>
      <c r="F18" s="24">
        <f t="shared" si="0"/>
        <v>0</v>
      </c>
      <c r="G18" s="26"/>
    </row>
    <row r="19" spans="1:7" ht="15.6" x14ac:dyDescent="0.3">
      <c r="A19" s="27"/>
      <c r="B19" s="22"/>
      <c r="C19" s="22"/>
      <c r="D19" s="23"/>
      <c r="E19" s="24"/>
      <c r="F19" s="24">
        <f t="shared" si="0"/>
        <v>0</v>
      </c>
      <c r="G19" s="26"/>
    </row>
    <row r="20" spans="1:7" ht="15.6" x14ac:dyDescent="0.3">
      <c r="A20" s="27"/>
      <c r="B20" s="22"/>
      <c r="C20" s="22"/>
      <c r="D20" s="23"/>
      <c r="E20" s="24"/>
      <c r="F20" s="24">
        <f t="shared" si="0"/>
        <v>0</v>
      </c>
      <c r="G20" s="26"/>
    </row>
    <row r="21" spans="1:7" ht="15.6" x14ac:dyDescent="0.3">
      <c r="A21" s="27"/>
      <c r="B21" s="22"/>
      <c r="C21" s="22"/>
      <c r="D21" s="23"/>
      <c r="E21" s="24"/>
      <c r="F21" s="24">
        <f t="shared" si="0"/>
        <v>0</v>
      </c>
      <c r="G21" s="26"/>
    </row>
    <row r="22" spans="1:7" ht="15.6" x14ac:dyDescent="0.3">
      <c r="A22" s="27"/>
      <c r="B22" s="22"/>
      <c r="C22" s="22"/>
      <c r="D22" s="23"/>
      <c r="E22" s="24"/>
      <c r="F22" s="24">
        <f t="shared" si="0"/>
        <v>0</v>
      </c>
      <c r="G22" s="26"/>
    </row>
    <row r="23" spans="1:7" ht="15.6" x14ac:dyDescent="0.3">
      <c r="A23" s="27"/>
      <c r="B23" s="22"/>
      <c r="C23" s="22"/>
      <c r="D23" s="23"/>
      <c r="E23" s="24"/>
      <c r="F23" s="24">
        <f t="shared" si="0"/>
        <v>0</v>
      </c>
      <c r="G23" s="26"/>
    </row>
    <row r="24" spans="1:7" ht="15.6" x14ac:dyDescent="0.3">
      <c r="A24" s="28"/>
      <c r="B24" s="29"/>
      <c r="C24" s="29"/>
      <c r="D24" s="30"/>
      <c r="E24" s="31"/>
      <c r="F24" s="32">
        <f t="shared" si="0"/>
        <v>0</v>
      </c>
      <c r="G24" s="33"/>
    </row>
    <row r="25" spans="1:7" ht="17.399999999999999" x14ac:dyDescent="0.3">
      <c r="A25" s="34"/>
      <c r="B25" s="35"/>
      <c r="C25" s="36" t="s">
        <v>17</v>
      </c>
      <c r="D25" s="36"/>
      <c r="E25" s="37"/>
      <c r="F25" s="38">
        <f>SUM(F10:F23)</f>
        <v>1429.44</v>
      </c>
      <c r="G25" s="39"/>
    </row>
    <row r="26" spans="1:7" ht="17.399999999999999" x14ac:dyDescent="0.3">
      <c r="A26" s="40"/>
      <c r="B26" s="41"/>
      <c r="C26" s="42" t="s">
        <v>18</v>
      </c>
      <c r="D26" s="42"/>
      <c r="E26" s="43"/>
      <c r="F26" s="44">
        <f>F25*0.16</f>
        <v>228.71040000000002</v>
      </c>
      <c r="G26" s="45"/>
    </row>
    <row r="27" spans="1:7" ht="17.399999999999999" x14ac:dyDescent="0.3">
      <c r="A27" s="40"/>
      <c r="B27" s="41"/>
      <c r="C27" s="46" t="s">
        <v>19</v>
      </c>
      <c r="D27" s="46"/>
      <c r="E27" s="47"/>
      <c r="F27" s="48">
        <f>F25+F26</f>
        <v>1658.1504</v>
      </c>
      <c r="G27" s="49"/>
    </row>
    <row r="28" spans="1:7" ht="15.6" x14ac:dyDescent="0.3">
      <c r="A28" s="50" t="s">
        <v>20</v>
      </c>
      <c r="B28" s="51"/>
      <c r="C28" s="51" t="s">
        <v>21</v>
      </c>
      <c r="D28" s="51"/>
      <c r="E28" s="51" t="s">
        <v>22</v>
      </c>
      <c r="F28" s="51"/>
      <c r="G28" s="52"/>
    </row>
    <row r="29" spans="1:7" ht="15.6" x14ac:dyDescent="0.3">
      <c r="A29" s="63" t="s">
        <v>25</v>
      </c>
      <c r="B29" s="53"/>
      <c r="C29" s="53" t="s">
        <v>23</v>
      </c>
      <c r="D29" s="53"/>
      <c r="E29" s="53" t="s">
        <v>24</v>
      </c>
      <c r="F29" s="53"/>
      <c r="G29" s="54"/>
    </row>
    <row r="30" spans="1:7" ht="24.6" x14ac:dyDescent="0.4">
      <c r="A30" s="1"/>
      <c r="B30" s="355" t="s">
        <v>0</v>
      </c>
      <c r="C30" s="357"/>
      <c r="D30" s="364" t="s">
        <v>1</v>
      </c>
      <c r="E30" s="365"/>
      <c r="F30" s="365"/>
      <c r="G30" s="366"/>
    </row>
    <row r="31" spans="1:7" ht="21" x14ac:dyDescent="0.4">
      <c r="A31" s="2"/>
      <c r="B31" s="358"/>
      <c r="C31" s="360"/>
      <c r="D31" s="3" t="s">
        <v>2</v>
      </c>
      <c r="E31" s="368" t="s">
        <v>265</v>
      </c>
      <c r="F31" s="368"/>
      <c r="G31" s="4"/>
    </row>
    <row r="32" spans="1:7" ht="21" x14ac:dyDescent="0.4">
      <c r="A32" s="2"/>
      <c r="B32" s="358"/>
      <c r="C32" s="360"/>
      <c r="D32" s="3" t="s">
        <v>4</v>
      </c>
      <c r="E32" s="368">
        <v>45</v>
      </c>
      <c r="F32" s="368"/>
      <c r="G32" s="4"/>
    </row>
    <row r="33" spans="1:7" ht="30" x14ac:dyDescent="0.4">
      <c r="A33" s="5"/>
      <c r="B33" s="361"/>
      <c r="C33" s="363"/>
      <c r="D33" s="6" t="s">
        <v>5</v>
      </c>
      <c r="E33" s="370" t="s">
        <v>264</v>
      </c>
      <c r="F33" s="370"/>
      <c r="G33" s="7"/>
    </row>
    <row r="34" spans="1:7" ht="20.399999999999999" x14ac:dyDescent="0.35">
      <c r="A34" s="8" t="s">
        <v>6</v>
      </c>
      <c r="B34" s="9" t="s">
        <v>36</v>
      </c>
      <c r="C34" s="10"/>
      <c r="D34" s="10"/>
      <c r="E34" s="10"/>
      <c r="F34" s="10"/>
      <c r="G34" s="11"/>
    </row>
    <row r="35" spans="1:7" ht="20.399999999999999" x14ac:dyDescent="0.35">
      <c r="A35" s="8" t="s">
        <v>7</v>
      </c>
      <c r="B35" s="12" t="s">
        <v>98</v>
      </c>
      <c r="C35" s="13"/>
      <c r="D35" s="13"/>
      <c r="E35" s="13"/>
      <c r="F35" s="13"/>
      <c r="G35" s="14"/>
    </row>
    <row r="36" spans="1:7" ht="20.399999999999999" x14ac:dyDescent="0.35">
      <c r="A36" s="8" t="s">
        <v>8</v>
      </c>
      <c r="B36" s="12" t="s">
        <v>29</v>
      </c>
      <c r="C36" s="13"/>
      <c r="D36" s="13"/>
      <c r="E36" s="13"/>
      <c r="F36" s="13"/>
      <c r="G36" s="14"/>
    </row>
    <row r="37" spans="1:7" ht="20.399999999999999" x14ac:dyDescent="0.35">
      <c r="A37" s="8" t="s">
        <v>9</v>
      </c>
      <c r="B37" s="12" t="s">
        <v>194</v>
      </c>
      <c r="C37" s="13"/>
      <c r="D37" s="13"/>
      <c r="E37" s="13"/>
      <c r="F37" s="13"/>
      <c r="G37" s="14"/>
    </row>
    <row r="38" spans="1:7" ht="15" x14ac:dyDescent="0.3">
      <c r="A38" s="57" t="s">
        <v>10</v>
      </c>
      <c r="B38" s="57" t="s">
        <v>11</v>
      </c>
      <c r="C38" s="57" t="s">
        <v>12</v>
      </c>
      <c r="D38" s="57" t="s">
        <v>13</v>
      </c>
      <c r="E38" s="57" t="s">
        <v>14</v>
      </c>
      <c r="F38" s="57" t="s">
        <v>15</v>
      </c>
      <c r="G38" s="57" t="s">
        <v>16</v>
      </c>
    </row>
    <row r="39" spans="1:7" ht="15.6" x14ac:dyDescent="0.3">
      <c r="A39" s="15"/>
      <c r="B39" s="16"/>
      <c r="C39" s="16"/>
      <c r="D39" s="123"/>
      <c r="E39" s="18"/>
      <c r="F39" s="18">
        <f t="shared" ref="F39:F53" si="1">A39*E39</f>
        <v>0</v>
      </c>
      <c r="G39" s="20"/>
    </row>
    <row r="40" spans="1:7" ht="15.6" x14ac:dyDescent="0.3">
      <c r="A40" s="21">
        <v>6</v>
      </c>
      <c r="B40" s="22" t="s">
        <v>100</v>
      </c>
      <c r="C40" s="22" t="s">
        <v>102</v>
      </c>
      <c r="D40" s="58"/>
      <c r="E40" s="24">
        <f>5.04*100</f>
        <v>504</v>
      </c>
      <c r="F40" s="24">
        <f t="shared" si="1"/>
        <v>3024</v>
      </c>
      <c r="G40" s="20"/>
    </row>
    <row r="41" spans="1:7" ht="15.6" x14ac:dyDescent="0.3">
      <c r="A41" s="21">
        <v>6</v>
      </c>
      <c r="B41" s="22" t="s">
        <v>100</v>
      </c>
      <c r="C41" s="22" t="s">
        <v>103</v>
      </c>
      <c r="D41" s="58"/>
      <c r="E41" s="24">
        <f>3.6*100</f>
        <v>360</v>
      </c>
      <c r="F41" s="24">
        <f t="shared" si="1"/>
        <v>2160</v>
      </c>
      <c r="G41" s="20"/>
    </row>
    <row r="42" spans="1:7" ht="15.6" x14ac:dyDescent="0.3">
      <c r="A42" s="21"/>
      <c r="B42" s="59"/>
      <c r="C42" s="59"/>
      <c r="D42" s="58"/>
      <c r="E42" s="24"/>
      <c r="F42" s="24">
        <f t="shared" si="1"/>
        <v>0</v>
      </c>
      <c r="G42" s="26"/>
    </row>
    <row r="43" spans="1:7" ht="15.6" x14ac:dyDescent="0.3">
      <c r="A43" s="21"/>
      <c r="B43" s="59"/>
      <c r="C43" s="59"/>
      <c r="D43" s="58"/>
      <c r="E43" s="24"/>
      <c r="F43" s="24">
        <f t="shared" si="1"/>
        <v>0</v>
      </c>
      <c r="G43" s="26"/>
    </row>
    <row r="44" spans="1:7" ht="15.6" x14ac:dyDescent="0.3">
      <c r="A44" s="21"/>
      <c r="B44" s="59"/>
      <c r="C44" s="59"/>
      <c r="D44" s="58"/>
      <c r="E44" s="24"/>
      <c r="F44" s="24">
        <f t="shared" si="1"/>
        <v>0</v>
      </c>
      <c r="G44" s="26"/>
    </row>
    <row r="45" spans="1:7" ht="15.6" x14ac:dyDescent="0.3">
      <c r="A45" s="21"/>
      <c r="B45" s="59"/>
      <c r="C45" s="59"/>
      <c r="D45" s="66"/>
      <c r="E45" s="24"/>
      <c r="F45" s="24">
        <f t="shared" si="1"/>
        <v>0</v>
      </c>
      <c r="G45" s="26"/>
    </row>
    <row r="46" spans="1:7" ht="15.6" x14ac:dyDescent="0.3">
      <c r="A46" s="27"/>
      <c r="B46" s="59"/>
      <c r="C46" s="59"/>
      <c r="D46" s="65"/>
      <c r="E46" s="24"/>
      <c r="F46" s="24">
        <f t="shared" si="1"/>
        <v>0</v>
      </c>
      <c r="G46" s="26"/>
    </row>
    <row r="47" spans="1:7" ht="15.6" x14ac:dyDescent="0.3">
      <c r="A47" s="27"/>
      <c r="B47" s="59"/>
      <c r="C47" s="59"/>
      <c r="D47" s="65"/>
      <c r="E47" s="24"/>
      <c r="F47" s="24">
        <f t="shared" si="1"/>
        <v>0</v>
      </c>
      <c r="G47" s="26"/>
    </row>
    <row r="48" spans="1:7" ht="15.6" x14ac:dyDescent="0.3">
      <c r="A48" s="27"/>
      <c r="B48" s="22"/>
      <c r="C48" s="22"/>
      <c r="D48" s="23"/>
      <c r="E48" s="24"/>
      <c r="F48" s="24">
        <f t="shared" si="1"/>
        <v>0</v>
      </c>
      <c r="G48" s="26"/>
    </row>
    <row r="49" spans="1:7" ht="15.6" x14ac:dyDescent="0.3">
      <c r="A49" s="27"/>
      <c r="B49" s="22"/>
      <c r="C49" s="22"/>
      <c r="D49" s="23"/>
      <c r="E49" s="24"/>
      <c r="F49" s="24">
        <f t="shared" si="1"/>
        <v>0</v>
      </c>
      <c r="G49" s="26"/>
    </row>
    <row r="50" spans="1:7" ht="15.6" x14ac:dyDescent="0.3">
      <c r="A50" s="27"/>
      <c r="B50" s="22"/>
      <c r="C50" s="22"/>
      <c r="D50" s="23"/>
      <c r="E50" s="24"/>
      <c r="F50" s="24">
        <f t="shared" si="1"/>
        <v>0</v>
      </c>
      <c r="G50" s="26"/>
    </row>
    <row r="51" spans="1:7" ht="15.6" x14ac:dyDescent="0.3">
      <c r="A51" s="27"/>
      <c r="B51" s="22"/>
      <c r="C51" s="22"/>
      <c r="D51" s="23"/>
      <c r="E51" s="24"/>
      <c r="F51" s="24">
        <f t="shared" si="1"/>
        <v>0</v>
      </c>
      <c r="G51" s="26"/>
    </row>
    <row r="52" spans="1:7" ht="15.6" x14ac:dyDescent="0.3">
      <c r="A52" s="27"/>
      <c r="B52" s="22"/>
      <c r="C52" s="22"/>
      <c r="D52" s="23"/>
      <c r="E52" s="24"/>
      <c r="F52" s="24">
        <f t="shared" si="1"/>
        <v>0</v>
      </c>
      <c r="G52" s="26"/>
    </row>
    <row r="53" spans="1:7" ht="15.6" x14ac:dyDescent="0.3">
      <c r="A53" s="28"/>
      <c r="B53" s="29"/>
      <c r="C53" s="29"/>
      <c r="D53" s="30"/>
      <c r="E53" s="31"/>
      <c r="F53" s="32">
        <f t="shared" si="1"/>
        <v>0</v>
      </c>
      <c r="G53" s="33"/>
    </row>
    <row r="54" spans="1:7" ht="17.399999999999999" x14ac:dyDescent="0.3">
      <c r="A54" s="34"/>
      <c r="B54" s="35"/>
      <c r="C54" s="36" t="s">
        <v>17</v>
      </c>
      <c r="D54" s="36"/>
      <c r="E54" s="37"/>
      <c r="F54" s="38">
        <f>SUM(F39:F52)</f>
        <v>5184</v>
      </c>
      <c r="G54" s="39"/>
    </row>
    <row r="55" spans="1:7" ht="17.399999999999999" x14ac:dyDescent="0.3">
      <c r="A55" s="40"/>
      <c r="B55" s="41"/>
      <c r="C55" s="42" t="s">
        <v>18</v>
      </c>
      <c r="D55" s="42"/>
      <c r="E55" s="43"/>
      <c r="F55" s="44">
        <f>F54*0.16</f>
        <v>829.44</v>
      </c>
      <c r="G55" s="45"/>
    </row>
    <row r="56" spans="1:7" ht="17.399999999999999" x14ac:dyDescent="0.3">
      <c r="A56" s="40"/>
      <c r="B56" s="41"/>
      <c r="C56" s="46" t="s">
        <v>19</v>
      </c>
      <c r="D56" s="46"/>
      <c r="E56" s="47"/>
      <c r="F56" s="48">
        <f>F54+F55</f>
        <v>6013.4400000000005</v>
      </c>
      <c r="G56" s="49"/>
    </row>
    <row r="57" spans="1:7" ht="15.6" x14ac:dyDescent="0.3">
      <c r="A57" s="50" t="s">
        <v>20</v>
      </c>
      <c r="B57" s="51"/>
      <c r="C57" s="51" t="s">
        <v>21</v>
      </c>
      <c r="D57" s="51"/>
      <c r="E57" s="51" t="s">
        <v>22</v>
      </c>
      <c r="F57" s="51"/>
      <c r="G57" s="52"/>
    </row>
    <row r="58" spans="1:7" ht="15.6" x14ac:dyDescent="0.3">
      <c r="A58" s="63" t="s">
        <v>25</v>
      </c>
      <c r="B58" s="53"/>
      <c r="C58" s="53" t="s">
        <v>23</v>
      </c>
      <c r="D58" s="53"/>
      <c r="E58" s="53" t="s">
        <v>24</v>
      </c>
      <c r="F58" s="53"/>
      <c r="G58" s="54"/>
    </row>
    <row r="59" spans="1:7" x14ac:dyDescent="0.3">
      <c r="A59" s="55"/>
      <c r="B59" s="55"/>
      <c r="C59" s="55"/>
      <c r="D59" s="55"/>
      <c r="E59" s="55"/>
      <c r="F59" s="55"/>
      <c r="G59" s="55"/>
    </row>
    <row r="60" spans="1:7" ht="24.6" x14ac:dyDescent="0.3">
      <c r="A60" s="62"/>
      <c r="B60" s="355" t="s">
        <v>0</v>
      </c>
      <c r="C60" s="357"/>
      <c r="D60" s="364" t="s">
        <v>1</v>
      </c>
      <c r="E60" s="365"/>
      <c r="F60" s="365"/>
      <c r="G60" s="366"/>
    </row>
    <row r="61" spans="1:7" ht="21" x14ac:dyDescent="0.4">
      <c r="A61" s="2"/>
      <c r="B61" s="358"/>
      <c r="C61" s="360"/>
      <c r="D61" s="3" t="s">
        <v>2</v>
      </c>
      <c r="E61" s="368" t="s">
        <v>268</v>
      </c>
      <c r="F61" s="368"/>
      <c r="G61" s="4"/>
    </row>
    <row r="62" spans="1:7" ht="21" x14ac:dyDescent="0.4">
      <c r="A62" s="2"/>
      <c r="B62" s="358"/>
      <c r="C62" s="360"/>
      <c r="D62" s="3" t="s">
        <v>4</v>
      </c>
      <c r="E62" s="368">
        <v>45</v>
      </c>
      <c r="F62" s="368"/>
      <c r="G62" s="4"/>
    </row>
    <row r="63" spans="1:7" ht="30" x14ac:dyDescent="0.4">
      <c r="A63" s="5"/>
      <c r="B63" s="361"/>
      <c r="C63" s="363"/>
      <c r="D63" s="6" t="s">
        <v>5</v>
      </c>
      <c r="E63" s="370" t="s">
        <v>267</v>
      </c>
      <c r="F63" s="370"/>
      <c r="G63" s="7"/>
    </row>
    <row r="64" spans="1:7" ht="20.399999999999999" x14ac:dyDescent="0.35">
      <c r="A64" s="8" t="s">
        <v>6</v>
      </c>
      <c r="B64" s="9" t="s">
        <v>36</v>
      </c>
      <c r="C64" s="10"/>
      <c r="D64" s="10"/>
      <c r="E64" s="10"/>
      <c r="F64" s="10"/>
      <c r="G64" s="11"/>
    </row>
    <row r="65" spans="1:7" ht="20.399999999999999" x14ac:dyDescent="0.35">
      <c r="A65" s="8" t="s">
        <v>7</v>
      </c>
      <c r="B65" s="12" t="s">
        <v>245</v>
      </c>
      <c r="C65" s="13"/>
      <c r="D65" s="13"/>
      <c r="E65" s="13"/>
      <c r="F65" s="13"/>
      <c r="G65" s="14"/>
    </row>
    <row r="66" spans="1:7" ht="20.399999999999999" x14ac:dyDescent="0.35">
      <c r="A66" s="8" t="s">
        <v>8</v>
      </c>
      <c r="B66" s="12" t="s">
        <v>246</v>
      </c>
      <c r="C66" s="13"/>
      <c r="D66" s="13"/>
      <c r="E66" s="13"/>
      <c r="F66" s="13"/>
      <c r="G66" s="14"/>
    </row>
    <row r="67" spans="1:7" ht="20.399999999999999" x14ac:dyDescent="0.35">
      <c r="A67" s="8" t="s">
        <v>9</v>
      </c>
      <c r="B67" s="12" t="s">
        <v>38</v>
      </c>
      <c r="C67" s="13"/>
      <c r="D67" s="13"/>
      <c r="E67" s="13"/>
      <c r="F67" s="13"/>
      <c r="G67" s="14"/>
    </row>
    <row r="68" spans="1:7" ht="15" x14ac:dyDescent="0.3">
      <c r="A68" s="57" t="s">
        <v>10</v>
      </c>
      <c r="B68" s="57" t="s">
        <v>11</v>
      </c>
      <c r="C68" s="57" t="s">
        <v>12</v>
      </c>
      <c r="D68" s="57" t="s">
        <v>13</v>
      </c>
      <c r="E68" s="57" t="s">
        <v>14</v>
      </c>
      <c r="F68" s="57" t="s">
        <v>15</v>
      </c>
      <c r="G68" s="57" t="s">
        <v>16</v>
      </c>
    </row>
    <row r="69" spans="1:7" ht="31.2" x14ac:dyDescent="0.3">
      <c r="A69" s="15">
        <v>18</v>
      </c>
      <c r="B69" s="22" t="s">
        <v>30</v>
      </c>
      <c r="C69" s="22" t="s">
        <v>58</v>
      </c>
      <c r="D69" s="23"/>
      <c r="E69" s="24">
        <v>145.99</v>
      </c>
      <c r="F69" s="25">
        <f>A69*E69</f>
        <v>2627.82</v>
      </c>
      <c r="G69" s="20"/>
    </row>
    <row r="70" spans="1:7" ht="15.6" x14ac:dyDescent="0.3">
      <c r="A70" s="21">
        <v>100</v>
      </c>
      <c r="B70" s="22" t="s">
        <v>30</v>
      </c>
      <c r="C70" s="22" t="s">
        <v>67</v>
      </c>
      <c r="D70" s="61" t="s">
        <v>82</v>
      </c>
      <c r="E70" s="24">
        <v>2.11</v>
      </c>
      <c r="F70" s="25">
        <f t="shared" ref="F70:F82" si="2">A70*E70</f>
        <v>211</v>
      </c>
      <c r="G70" s="20"/>
    </row>
    <row r="71" spans="1:7" ht="15.6" x14ac:dyDescent="0.3">
      <c r="A71" s="21">
        <v>20</v>
      </c>
      <c r="B71" s="22" t="s">
        <v>30</v>
      </c>
      <c r="C71" s="22" t="s">
        <v>266</v>
      </c>
      <c r="D71" s="61" t="s">
        <v>40</v>
      </c>
      <c r="E71" s="24"/>
      <c r="F71" s="25">
        <f t="shared" si="2"/>
        <v>0</v>
      </c>
      <c r="G71" s="20"/>
    </row>
    <row r="72" spans="1:7" ht="15.6" x14ac:dyDescent="0.3">
      <c r="A72" s="21"/>
      <c r="B72" s="22"/>
      <c r="C72" s="22"/>
      <c r="D72" s="61"/>
      <c r="E72" s="24"/>
      <c r="F72" s="25">
        <f t="shared" si="2"/>
        <v>0</v>
      </c>
      <c r="G72" s="20"/>
    </row>
    <row r="73" spans="1:7" ht="15.6" x14ac:dyDescent="0.3">
      <c r="A73" s="21"/>
      <c r="B73" s="22"/>
      <c r="C73" s="22"/>
      <c r="D73" s="61"/>
      <c r="E73" s="24"/>
      <c r="F73" s="25">
        <f t="shared" si="2"/>
        <v>0</v>
      </c>
      <c r="G73" s="20"/>
    </row>
    <row r="74" spans="1:7" ht="15.6" x14ac:dyDescent="0.3">
      <c r="A74" s="21"/>
      <c r="B74" s="22"/>
      <c r="C74" s="22"/>
      <c r="D74" s="61"/>
      <c r="E74" s="24"/>
      <c r="F74" s="25">
        <f t="shared" si="2"/>
        <v>0</v>
      </c>
      <c r="G74" s="20"/>
    </row>
    <row r="75" spans="1:7" ht="15.6" x14ac:dyDescent="0.3">
      <c r="A75" s="21"/>
      <c r="B75" s="22"/>
      <c r="C75" s="22"/>
      <c r="D75" s="61"/>
      <c r="E75" s="24"/>
      <c r="F75" s="25">
        <f t="shared" si="2"/>
        <v>0</v>
      </c>
      <c r="G75" s="20"/>
    </row>
    <row r="76" spans="1:7" ht="15.6" x14ac:dyDescent="0.3">
      <c r="A76" s="21"/>
      <c r="B76" s="22"/>
      <c r="C76" s="22"/>
      <c r="D76" s="61"/>
      <c r="E76" s="24"/>
      <c r="F76" s="25">
        <f t="shared" si="2"/>
        <v>0</v>
      </c>
      <c r="G76" s="20"/>
    </row>
    <row r="77" spans="1:7" ht="15.6" x14ac:dyDescent="0.3">
      <c r="A77" s="21"/>
      <c r="B77" s="22"/>
      <c r="C77" s="22"/>
      <c r="D77" s="61"/>
      <c r="E77" s="24"/>
      <c r="F77" s="25">
        <f t="shared" si="2"/>
        <v>0</v>
      </c>
      <c r="G77" s="20"/>
    </row>
    <row r="78" spans="1:7" ht="15.6" x14ac:dyDescent="0.3">
      <c r="A78" s="21"/>
      <c r="B78" s="22"/>
      <c r="C78" s="59"/>
      <c r="D78" s="61"/>
      <c r="E78" s="24"/>
      <c r="F78" s="25">
        <f t="shared" si="2"/>
        <v>0</v>
      </c>
      <c r="G78" s="26"/>
    </row>
    <row r="79" spans="1:7" ht="15.6" x14ac:dyDescent="0.3">
      <c r="A79" s="27"/>
      <c r="B79" s="22"/>
      <c r="C79" s="59"/>
      <c r="D79" s="61"/>
      <c r="E79" s="24"/>
      <c r="F79" s="25">
        <f t="shared" si="2"/>
        <v>0</v>
      </c>
      <c r="G79" s="26"/>
    </row>
    <row r="80" spans="1:7" ht="15.6" x14ac:dyDescent="0.3">
      <c r="A80" s="27"/>
      <c r="B80" s="22"/>
      <c r="C80" s="22"/>
      <c r="D80" s="61"/>
      <c r="E80" s="24"/>
      <c r="F80" s="25">
        <f t="shared" si="2"/>
        <v>0</v>
      </c>
      <c r="G80" s="26"/>
    </row>
    <row r="81" spans="1:7" ht="15.6" x14ac:dyDescent="0.3">
      <c r="A81" s="27"/>
      <c r="B81" s="22"/>
      <c r="C81" s="22"/>
      <c r="D81" s="23"/>
      <c r="E81" s="24"/>
      <c r="F81" s="25">
        <f t="shared" si="2"/>
        <v>0</v>
      </c>
      <c r="G81" s="26"/>
    </row>
    <row r="82" spans="1:7" ht="15.6" x14ac:dyDescent="0.3">
      <c r="A82" s="28"/>
      <c r="B82" s="29"/>
      <c r="C82" s="29"/>
      <c r="D82" s="30"/>
      <c r="E82" s="31"/>
      <c r="F82" s="32">
        <f t="shared" si="2"/>
        <v>0</v>
      </c>
      <c r="G82" s="33"/>
    </row>
    <row r="83" spans="1:7" ht="17.399999999999999" x14ac:dyDescent="0.3">
      <c r="A83" s="34"/>
      <c r="B83" s="35"/>
      <c r="C83" s="36" t="s">
        <v>17</v>
      </c>
      <c r="D83" s="36"/>
      <c r="E83" s="37"/>
      <c r="F83" s="38">
        <f>SUM(F69:F81)</f>
        <v>2838.82</v>
      </c>
      <c r="G83" s="39"/>
    </row>
    <row r="84" spans="1:7" ht="17.399999999999999" x14ac:dyDescent="0.3">
      <c r="A84" s="40"/>
      <c r="B84" s="41"/>
      <c r="C84" s="42" t="s">
        <v>18</v>
      </c>
      <c r="D84" s="42"/>
      <c r="E84" s="43"/>
      <c r="F84" s="44">
        <f>F83*0.16</f>
        <v>454.21120000000002</v>
      </c>
      <c r="G84" s="45"/>
    </row>
    <row r="85" spans="1:7" ht="17.399999999999999" x14ac:dyDescent="0.3">
      <c r="A85" s="40"/>
      <c r="B85" s="41"/>
      <c r="C85" s="46" t="s">
        <v>19</v>
      </c>
      <c r="D85" s="46"/>
      <c r="E85" s="47"/>
      <c r="F85" s="48">
        <f>F83+F84</f>
        <v>3293.0312000000004</v>
      </c>
      <c r="G85" s="49"/>
    </row>
    <row r="86" spans="1:7" ht="15.6" x14ac:dyDescent="0.3">
      <c r="A86" s="50" t="s">
        <v>20</v>
      </c>
      <c r="B86" s="51"/>
      <c r="C86" s="51" t="s">
        <v>21</v>
      </c>
      <c r="D86" s="51"/>
      <c r="E86" s="51" t="s">
        <v>22</v>
      </c>
      <c r="F86" s="51"/>
      <c r="G86" s="52"/>
    </row>
    <row r="87" spans="1:7" ht="15.6" x14ac:dyDescent="0.3">
      <c r="A87" s="63" t="s">
        <v>25</v>
      </c>
      <c r="B87" s="53"/>
      <c r="C87" s="53" t="s">
        <v>23</v>
      </c>
      <c r="D87" s="53"/>
      <c r="E87" s="53" t="s">
        <v>24</v>
      </c>
      <c r="F87" s="53"/>
      <c r="G87" s="54"/>
    </row>
    <row r="88" spans="1:7" x14ac:dyDescent="0.3">
      <c r="A88" s="55"/>
      <c r="B88" s="55"/>
      <c r="C88" s="55"/>
      <c r="D88" s="55"/>
      <c r="E88" s="55"/>
      <c r="F88" s="55"/>
      <c r="G88" s="55"/>
    </row>
  </sheetData>
  <mergeCells count="15">
    <mergeCell ref="B60:C63"/>
    <mergeCell ref="D60:G60"/>
    <mergeCell ref="E61:F61"/>
    <mergeCell ref="E62:F62"/>
    <mergeCell ref="E63:F63"/>
    <mergeCell ref="B30:C33"/>
    <mergeCell ref="D30:G30"/>
    <mergeCell ref="E31:F31"/>
    <mergeCell ref="E32:F32"/>
    <mergeCell ref="E33:F33"/>
    <mergeCell ref="D1:G1"/>
    <mergeCell ref="E2:F2"/>
    <mergeCell ref="E3:F3"/>
    <mergeCell ref="E4:F4"/>
    <mergeCell ref="A1:C4"/>
  </mergeCells>
  <dataValidations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A28 A57 A86" xr:uid="{A1C60DEF-8E65-4FE6-B2FA-8CE9B8AF74EB}">
      <formula1>0</formula1>
      <formula2>256</formula2>
    </dataValidation>
  </dataValidation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EB8F-C253-46EA-8B64-B9F13A19B4DE}">
  <dimension ref="A2:G276"/>
  <sheetViews>
    <sheetView workbookViewId="0">
      <selection activeCell="D248" sqref="A248:G277"/>
    </sheetView>
  </sheetViews>
  <sheetFormatPr baseColWidth="10" defaultRowHeight="14.4" x14ac:dyDescent="0.3"/>
  <cols>
    <col min="1" max="1" width="20.44140625" customWidth="1"/>
    <col min="2" max="2" width="19.77734375" customWidth="1"/>
    <col min="3" max="3" width="35.109375" customWidth="1"/>
    <col min="4" max="4" width="27.44140625" customWidth="1"/>
    <col min="5" max="5" width="15.44140625" customWidth="1"/>
    <col min="6" max="6" width="17.44140625" customWidth="1"/>
    <col min="7" max="7" width="26.88671875" customWidth="1"/>
  </cols>
  <sheetData>
    <row r="2" spans="1:7" ht="24.6" x14ac:dyDescent="0.4">
      <c r="A2" s="1"/>
      <c r="B2" s="355" t="s">
        <v>0</v>
      </c>
      <c r="C2" s="357"/>
      <c r="D2" s="364" t="s">
        <v>1</v>
      </c>
      <c r="E2" s="365"/>
      <c r="F2" s="365"/>
      <c r="G2" s="366"/>
    </row>
    <row r="3" spans="1:7" ht="21" x14ac:dyDescent="0.4">
      <c r="A3" s="2"/>
      <c r="B3" s="358"/>
      <c r="C3" s="360"/>
      <c r="D3" s="3" t="s">
        <v>2</v>
      </c>
      <c r="E3" s="368" t="s">
        <v>233</v>
      </c>
      <c r="F3" s="368"/>
      <c r="G3" s="4"/>
    </row>
    <row r="4" spans="1:7" ht="21" x14ac:dyDescent="0.4">
      <c r="A4" s="2"/>
      <c r="B4" s="358"/>
      <c r="C4" s="360"/>
      <c r="D4" s="3" t="s">
        <v>4</v>
      </c>
      <c r="E4" s="368">
        <v>44</v>
      </c>
      <c r="F4" s="368"/>
      <c r="G4" s="4"/>
    </row>
    <row r="5" spans="1:7" ht="30" x14ac:dyDescent="0.4">
      <c r="A5" s="5"/>
      <c r="B5" s="361"/>
      <c r="C5" s="363"/>
      <c r="D5" s="6" t="s">
        <v>5</v>
      </c>
      <c r="E5" s="370" t="s">
        <v>232</v>
      </c>
      <c r="F5" s="370"/>
      <c r="G5" s="7"/>
    </row>
    <row r="6" spans="1:7" ht="20.399999999999999" x14ac:dyDescent="0.35">
      <c r="A6" s="8" t="s">
        <v>6</v>
      </c>
      <c r="B6" s="9" t="s">
        <v>36</v>
      </c>
      <c r="C6" s="10"/>
      <c r="D6" s="10"/>
      <c r="E6" s="10"/>
      <c r="F6" s="10"/>
      <c r="G6" s="11"/>
    </row>
    <row r="7" spans="1:7" ht="20.399999999999999" x14ac:dyDescent="0.35">
      <c r="A7" s="8" t="s">
        <v>7</v>
      </c>
      <c r="B7" s="12" t="s">
        <v>98</v>
      </c>
      <c r="C7" s="13"/>
      <c r="D7" s="13"/>
      <c r="E7" s="13"/>
      <c r="F7" s="13"/>
      <c r="G7" s="14"/>
    </row>
    <row r="8" spans="1:7" ht="20.399999999999999" x14ac:dyDescent="0.35">
      <c r="A8" s="8" t="s">
        <v>8</v>
      </c>
      <c r="B8" s="12" t="s">
        <v>29</v>
      </c>
      <c r="C8" s="13"/>
      <c r="D8" s="13"/>
      <c r="E8" s="13"/>
      <c r="F8" s="13"/>
      <c r="G8" s="14"/>
    </row>
    <row r="9" spans="1:7" ht="20.399999999999999" x14ac:dyDescent="0.35">
      <c r="A9" s="8" t="s">
        <v>9</v>
      </c>
      <c r="B9" s="12" t="s">
        <v>99</v>
      </c>
      <c r="C9" s="13"/>
      <c r="D9" s="13"/>
      <c r="E9" s="13"/>
      <c r="F9" s="13"/>
      <c r="G9" s="14"/>
    </row>
    <row r="10" spans="1:7" ht="15" x14ac:dyDescent="0.3">
      <c r="A10" s="57" t="s">
        <v>10</v>
      </c>
      <c r="B10" s="57" t="s">
        <v>11</v>
      </c>
      <c r="C10" s="57" t="s">
        <v>12</v>
      </c>
      <c r="D10" s="57" t="s">
        <v>13</v>
      </c>
      <c r="E10" s="57" t="s">
        <v>14</v>
      </c>
      <c r="F10" s="57" t="s">
        <v>15</v>
      </c>
      <c r="G10" s="57" t="s">
        <v>16</v>
      </c>
    </row>
    <row r="11" spans="1:7" ht="15.6" x14ac:dyDescent="0.3">
      <c r="A11" s="15">
        <v>1</v>
      </c>
      <c r="B11" s="16" t="s">
        <v>100</v>
      </c>
      <c r="C11" s="16" t="s">
        <v>101</v>
      </c>
      <c r="D11" s="123" t="s">
        <v>113</v>
      </c>
      <c r="E11" s="18">
        <v>1568.7</v>
      </c>
      <c r="F11" s="18">
        <f t="shared" ref="F11:F25" si="0">A11*E11</f>
        <v>1568.7</v>
      </c>
      <c r="G11" s="20"/>
    </row>
    <row r="12" spans="1:7" ht="15.6" x14ac:dyDescent="0.3">
      <c r="A12" s="21">
        <v>5</v>
      </c>
      <c r="B12" s="22" t="s">
        <v>100</v>
      </c>
      <c r="C12" s="22" t="s">
        <v>102</v>
      </c>
      <c r="D12" s="58" t="s">
        <v>114</v>
      </c>
      <c r="E12" s="24">
        <v>480.8</v>
      </c>
      <c r="F12" s="24">
        <f t="shared" si="0"/>
        <v>2404</v>
      </c>
      <c r="G12" s="20"/>
    </row>
    <row r="13" spans="1:7" ht="15.6" x14ac:dyDescent="0.3">
      <c r="A13" s="21">
        <v>2</v>
      </c>
      <c r="B13" s="22" t="s">
        <v>100</v>
      </c>
      <c r="C13" s="22" t="s">
        <v>103</v>
      </c>
      <c r="D13" s="58" t="s">
        <v>115</v>
      </c>
      <c r="E13" s="24">
        <v>360.3</v>
      </c>
      <c r="F13" s="24">
        <f t="shared" si="0"/>
        <v>720.6</v>
      </c>
      <c r="G13" s="20"/>
    </row>
    <row r="14" spans="1:7" ht="15.6" x14ac:dyDescent="0.3">
      <c r="A14" s="21"/>
      <c r="B14" s="59"/>
      <c r="C14" s="59"/>
      <c r="D14" s="58"/>
      <c r="E14" s="24"/>
      <c r="F14" s="24">
        <f t="shared" si="0"/>
        <v>0</v>
      </c>
      <c r="G14" s="26"/>
    </row>
    <row r="15" spans="1:7" ht="31.2" x14ac:dyDescent="0.3">
      <c r="A15" s="21">
        <v>13</v>
      </c>
      <c r="B15" s="59" t="s">
        <v>100</v>
      </c>
      <c r="C15" s="59" t="s">
        <v>111</v>
      </c>
      <c r="D15" s="58" t="s">
        <v>117</v>
      </c>
      <c r="E15" s="24">
        <v>15.67</v>
      </c>
      <c r="F15" s="24">
        <f t="shared" si="0"/>
        <v>203.71</v>
      </c>
      <c r="G15" s="26"/>
    </row>
    <row r="16" spans="1:7" ht="31.2" x14ac:dyDescent="0.3">
      <c r="A16" s="21">
        <v>13</v>
      </c>
      <c r="B16" s="59" t="s">
        <v>39</v>
      </c>
      <c r="C16" s="59" t="s">
        <v>112</v>
      </c>
      <c r="D16" s="58" t="s">
        <v>118</v>
      </c>
      <c r="E16" s="24">
        <v>41.69</v>
      </c>
      <c r="F16" s="24">
        <f t="shared" si="0"/>
        <v>541.97</v>
      </c>
      <c r="G16" s="26"/>
    </row>
    <row r="17" spans="1:7" ht="15.6" x14ac:dyDescent="0.3">
      <c r="A17" s="21"/>
      <c r="B17" s="59"/>
      <c r="C17" s="59"/>
      <c r="D17" s="66"/>
      <c r="E17" s="24"/>
      <c r="F17" s="24"/>
      <c r="G17" s="26"/>
    </row>
    <row r="18" spans="1:7" ht="15.6" x14ac:dyDescent="0.3">
      <c r="A18" s="27"/>
      <c r="B18" s="59"/>
      <c r="C18" s="59"/>
      <c r="D18" s="65"/>
      <c r="E18" s="24"/>
      <c r="F18" s="24">
        <f t="shared" si="0"/>
        <v>0</v>
      </c>
      <c r="G18" s="26"/>
    </row>
    <row r="19" spans="1:7" ht="15.6" x14ac:dyDescent="0.3">
      <c r="A19" s="27"/>
      <c r="B19" s="59"/>
      <c r="C19" s="59"/>
      <c r="D19" s="65"/>
      <c r="E19" s="24"/>
      <c r="F19" s="24">
        <f t="shared" si="0"/>
        <v>0</v>
      </c>
      <c r="G19" s="26"/>
    </row>
    <row r="20" spans="1:7" ht="15.6" x14ac:dyDescent="0.3">
      <c r="A20" s="27"/>
      <c r="B20" s="22"/>
      <c r="C20" s="22"/>
      <c r="D20" s="23"/>
      <c r="E20" s="24"/>
      <c r="F20" s="24">
        <f t="shared" si="0"/>
        <v>0</v>
      </c>
      <c r="G20" s="26"/>
    </row>
    <row r="21" spans="1:7" ht="15.6" x14ac:dyDescent="0.3">
      <c r="A21" s="27"/>
      <c r="B21" s="22"/>
      <c r="C21" s="22"/>
      <c r="D21" s="23"/>
      <c r="E21" s="24"/>
      <c r="F21" s="24">
        <f t="shared" si="0"/>
        <v>0</v>
      </c>
      <c r="G21" s="26"/>
    </row>
    <row r="22" spans="1:7" ht="15.6" x14ac:dyDescent="0.3">
      <c r="A22" s="27"/>
      <c r="B22" s="22"/>
      <c r="C22" s="22"/>
      <c r="D22" s="23"/>
      <c r="E22" s="24"/>
      <c r="F22" s="24">
        <f t="shared" si="0"/>
        <v>0</v>
      </c>
      <c r="G22" s="26"/>
    </row>
    <row r="23" spans="1:7" ht="15.6" x14ac:dyDescent="0.3">
      <c r="A23" s="27"/>
      <c r="B23" s="22"/>
      <c r="C23" s="22"/>
      <c r="D23" s="23"/>
      <c r="E23" s="24"/>
      <c r="F23" s="24">
        <f t="shared" si="0"/>
        <v>0</v>
      </c>
      <c r="G23" s="26"/>
    </row>
    <row r="24" spans="1:7" ht="15.6" x14ac:dyDescent="0.3">
      <c r="A24" s="27"/>
      <c r="B24" s="22"/>
      <c r="C24" s="22"/>
      <c r="D24" s="23"/>
      <c r="E24" s="24"/>
      <c r="F24" s="24">
        <f t="shared" si="0"/>
        <v>0</v>
      </c>
      <c r="G24" s="26"/>
    </row>
    <row r="25" spans="1:7" ht="15.6" x14ac:dyDescent="0.3">
      <c r="A25" s="28"/>
      <c r="B25" s="29"/>
      <c r="C25" s="29"/>
      <c r="D25" s="30"/>
      <c r="E25" s="31"/>
      <c r="F25" s="32">
        <f t="shared" si="0"/>
        <v>0</v>
      </c>
      <c r="G25" s="33"/>
    </row>
    <row r="26" spans="1:7" ht="17.399999999999999" x14ac:dyDescent="0.3">
      <c r="A26" s="34"/>
      <c r="B26" s="35"/>
      <c r="C26" s="36" t="s">
        <v>17</v>
      </c>
      <c r="D26" s="36"/>
      <c r="E26" s="37"/>
      <c r="F26" s="38">
        <f>SUM(F11:F24)</f>
        <v>5438.9800000000005</v>
      </c>
      <c r="G26" s="39"/>
    </row>
    <row r="27" spans="1:7" ht="17.399999999999999" x14ac:dyDescent="0.3">
      <c r="A27" s="40"/>
      <c r="B27" s="41"/>
      <c r="C27" s="42" t="s">
        <v>18</v>
      </c>
      <c r="D27" s="42"/>
      <c r="E27" s="43"/>
      <c r="F27" s="44">
        <f>F26*0.16</f>
        <v>870.23680000000013</v>
      </c>
      <c r="G27" s="45"/>
    </row>
    <row r="28" spans="1:7" ht="17.399999999999999" x14ac:dyDescent="0.3">
      <c r="A28" s="40"/>
      <c r="B28" s="41"/>
      <c r="C28" s="46" t="s">
        <v>19</v>
      </c>
      <c r="D28" s="46"/>
      <c r="E28" s="47"/>
      <c r="F28" s="48">
        <f>F26+F27</f>
        <v>6309.2168000000001</v>
      </c>
      <c r="G28" s="49"/>
    </row>
    <row r="29" spans="1:7" ht="15.6" x14ac:dyDescent="0.3">
      <c r="A29" s="50" t="s">
        <v>20</v>
      </c>
      <c r="B29" s="51"/>
      <c r="C29" s="51" t="s">
        <v>21</v>
      </c>
      <c r="D29" s="51"/>
      <c r="E29" s="51" t="s">
        <v>22</v>
      </c>
      <c r="F29" s="51"/>
      <c r="G29" s="52"/>
    </row>
    <row r="30" spans="1:7" ht="15.6" x14ac:dyDescent="0.3">
      <c r="A30" s="63" t="s">
        <v>25</v>
      </c>
      <c r="B30" s="53"/>
      <c r="C30" s="53" t="s">
        <v>23</v>
      </c>
      <c r="D30" s="53"/>
      <c r="E30" s="53" t="s">
        <v>24</v>
      </c>
      <c r="F30" s="53"/>
      <c r="G30" s="54"/>
    </row>
    <row r="31" spans="1:7" x14ac:dyDescent="0.3">
      <c r="A31" s="55"/>
      <c r="B31" s="55"/>
      <c r="C31" s="55"/>
      <c r="D31" s="55"/>
      <c r="E31" s="55"/>
      <c r="F31" s="55"/>
      <c r="G31" s="55"/>
    </row>
    <row r="33" spans="1:7" ht="24.6" x14ac:dyDescent="0.4">
      <c r="A33" s="1"/>
      <c r="B33" s="355" t="s">
        <v>0</v>
      </c>
      <c r="C33" s="357"/>
      <c r="D33" s="364" t="s">
        <v>1</v>
      </c>
      <c r="E33" s="365"/>
      <c r="F33" s="365"/>
      <c r="G33" s="366"/>
    </row>
    <row r="34" spans="1:7" ht="21" x14ac:dyDescent="0.4">
      <c r="A34" s="2"/>
      <c r="B34" s="358"/>
      <c r="C34" s="360"/>
      <c r="D34" s="3" t="s">
        <v>2</v>
      </c>
      <c r="E34" s="368" t="s">
        <v>233</v>
      </c>
      <c r="F34" s="368"/>
      <c r="G34" s="4"/>
    </row>
    <row r="35" spans="1:7" ht="21" x14ac:dyDescent="0.4">
      <c r="A35" s="2"/>
      <c r="B35" s="358"/>
      <c r="C35" s="360"/>
      <c r="D35" s="3" t="s">
        <v>4</v>
      </c>
      <c r="E35" s="368">
        <v>44</v>
      </c>
      <c r="F35" s="368"/>
      <c r="G35" s="4"/>
    </row>
    <row r="36" spans="1:7" ht="30" x14ac:dyDescent="0.4">
      <c r="A36" s="5"/>
      <c r="B36" s="361"/>
      <c r="C36" s="363"/>
      <c r="D36" s="6" t="s">
        <v>5</v>
      </c>
      <c r="E36" s="370" t="s">
        <v>234</v>
      </c>
      <c r="F36" s="370"/>
      <c r="G36" s="7"/>
    </row>
    <row r="37" spans="1:7" ht="20.399999999999999" x14ac:dyDescent="0.35">
      <c r="A37" s="8" t="s">
        <v>6</v>
      </c>
      <c r="B37" s="9" t="s">
        <v>36</v>
      </c>
      <c r="C37" s="10"/>
      <c r="D37" s="10"/>
      <c r="E37" s="10"/>
      <c r="F37" s="10"/>
      <c r="G37" s="11"/>
    </row>
    <row r="38" spans="1:7" ht="20.399999999999999" x14ac:dyDescent="0.35">
      <c r="A38" s="8" t="s">
        <v>7</v>
      </c>
      <c r="B38" s="12" t="s">
        <v>98</v>
      </c>
      <c r="C38" s="13"/>
      <c r="D38" s="13"/>
      <c r="E38" s="13"/>
      <c r="F38" s="13"/>
      <c r="G38" s="14"/>
    </row>
    <row r="39" spans="1:7" ht="20.399999999999999" x14ac:dyDescent="0.35">
      <c r="A39" s="8" t="s">
        <v>8</v>
      </c>
      <c r="B39" s="12" t="s">
        <v>29</v>
      </c>
      <c r="C39" s="13"/>
      <c r="D39" s="13"/>
      <c r="E39" s="13"/>
      <c r="F39" s="13"/>
      <c r="G39" s="14"/>
    </row>
    <row r="40" spans="1:7" ht="20.399999999999999" x14ac:dyDescent="0.35">
      <c r="A40" s="8" t="s">
        <v>9</v>
      </c>
      <c r="B40" s="12" t="s">
        <v>99</v>
      </c>
      <c r="C40" s="13"/>
      <c r="D40" s="13"/>
      <c r="E40" s="13"/>
      <c r="F40" s="13"/>
      <c r="G40" s="14"/>
    </row>
    <row r="41" spans="1:7" ht="15" x14ac:dyDescent="0.3">
      <c r="A41" s="57" t="s">
        <v>10</v>
      </c>
      <c r="B41" s="57" t="s">
        <v>11</v>
      </c>
      <c r="C41" s="57" t="s">
        <v>12</v>
      </c>
      <c r="D41" s="57" t="s">
        <v>13</v>
      </c>
      <c r="E41" s="57" t="s">
        <v>14</v>
      </c>
      <c r="F41" s="57" t="s">
        <v>15</v>
      </c>
      <c r="G41" s="57" t="s">
        <v>16</v>
      </c>
    </row>
    <row r="42" spans="1:7" ht="15.6" x14ac:dyDescent="0.3">
      <c r="A42" s="15">
        <v>50</v>
      </c>
      <c r="B42" s="16" t="s">
        <v>100</v>
      </c>
      <c r="C42" s="16" t="s">
        <v>235</v>
      </c>
      <c r="D42" s="123" t="s">
        <v>236</v>
      </c>
      <c r="E42" s="18">
        <v>23.6</v>
      </c>
      <c r="F42" s="18">
        <f t="shared" ref="F42:F47" si="1">A42*E42</f>
        <v>1180</v>
      </c>
      <c r="G42" s="20"/>
    </row>
    <row r="43" spans="1:7" ht="15.6" x14ac:dyDescent="0.3">
      <c r="A43" s="21">
        <v>50</v>
      </c>
      <c r="B43" s="22" t="s">
        <v>100</v>
      </c>
      <c r="C43" s="22" t="s">
        <v>237</v>
      </c>
      <c r="D43" s="58" t="s">
        <v>238</v>
      </c>
      <c r="E43" s="24">
        <v>19.3</v>
      </c>
      <c r="F43" s="24">
        <f t="shared" si="1"/>
        <v>965</v>
      </c>
      <c r="G43" s="20"/>
    </row>
    <row r="44" spans="1:7" ht="15.6" x14ac:dyDescent="0.3">
      <c r="A44" s="21"/>
      <c r="B44" s="22"/>
      <c r="C44" s="22"/>
      <c r="D44" s="58"/>
      <c r="E44" s="24"/>
      <c r="F44" s="24">
        <f t="shared" si="1"/>
        <v>0</v>
      </c>
      <c r="G44" s="20"/>
    </row>
    <row r="45" spans="1:7" ht="15.6" x14ac:dyDescent="0.3">
      <c r="A45" s="21"/>
      <c r="B45" s="59"/>
      <c r="C45" s="59"/>
      <c r="D45" s="58"/>
      <c r="E45" s="24"/>
      <c r="F45" s="24">
        <f t="shared" si="1"/>
        <v>0</v>
      </c>
      <c r="G45" s="26"/>
    </row>
    <row r="46" spans="1:7" ht="15.6" x14ac:dyDescent="0.3">
      <c r="A46" s="21"/>
      <c r="B46" s="59"/>
      <c r="C46" s="59"/>
      <c r="D46" s="58"/>
      <c r="E46" s="24"/>
      <c r="F46" s="24">
        <f t="shared" si="1"/>
        <v>0</v>
      </c>
      <c r="G46" s="26"/>
    </row>
    <row r="47" spans="1:7" ht="15.6" x14ac:dyDescent="0.3">
      <c r="A47" s="21"/>
      <c r="B47" s="59"/>
      <c r="C47" s="59"/>
      <c r="D47" s="58"/>
      <c r="E47" s="24"/>
      <c r="F47" s="24">
        <f t="shared" si="1"/>
        <v>0</v>
      </c>
      <c r="G47" s="26"/>
    </row>
    <row r="48" spans="1:7" ht="15.6" x14ac:dyDescent="0.3">
      <c r="A48" s="21"/>
      <c r="B48" s="59"/>
      <c r="C48" s="59"/>
      <c r="D48" s="66"/>
      <c r="E48" s="24"/>
      <c r="F48" s="24"/>
      <c r="G48" s="26"/>
    </row>
    <row r="49" spans="1:7" ht="15.6" x14ac:dyDescent="0.3">
      <c r="A49" s="27"/>
      <c r="B49" s="59"/>
      <c r="C49" s="59"/>
      <c r="D49" s="65"/>
      <c r="E49" s="24"/>
      <c r="F49" s="24">
        <f t="shared" ref="F49:F56" si="2">A49*E49</f>
        <v>0</v>
      </c>
      <c r="G49" s="26"/>
    </row>
    <row r="50" spans="1:7" ht="15.6" x14ac:dyDescent="0.3">
      <c r="A50" s="27"/>
      <c r="B50" s="59"/>
      <c r="C50" s="59"/>
      <c r="D50" s="65"/>
      <c r="E50" s="24"/>
      <c r="F50" s="24">
        <f t="shared" si="2"/>
        <v>0</v>
      </c>
      <c r="G50" s="26"/>
    </row>
    <row r="51" spans="1:7" ht="15.6" x14ac:dyDescent="0.3">
      <c r="A51" s="27"/>
      <c r="B51" s="22"/>
      <c r="C51" s="22"/>
      <c r="D51" s="23"/>
      <c r="E51" s="24"/>
      <c r="F51" s="24">
        <f t="shared" si="2"/>
        <v>0</v>
      </c>
      <c r="G51" s="26"/>
    </row>
    <row r="52" spans="1:7" ht="15.6" x14ac:dyDescent="0.3">
      <c r="A52" s="27"/>
      <c r="B52" s="22"/>
      <c r="C52" s="22"/>
      <c r="D52" s="23"/>
      <c r="E52" s="24"/>
      <c r="F52" s="24">
        <f t="shared" si="2"/>
        <v>0</v>
      </c>
      <c r="G52" s="26"/>
    </row>
    <row r="53" spans="1:7" ht="15.6" x14ac:dyDescent="0.3">
      <c r="A53" s="27"/>
      <c r="B53" s="22"/>
      <c r="C53" s="22"/>
      <c r="D53" s="23"/>
      <c r="E53" s="24"/>
      <c r="F53" s="24">
        <f t="shared" si="2"/>
        <v>0</v>
      </c>
      <c r="G53" s="26"/>
    </row>
    <row r="54" spans="1:7" ht="15.6" x14ac:dyDescent="0.3">
      <c r="A54" s="27"/>
      <c r="B54" s="22"/>
      <c r="C54" s="22"/>
      <c r="D54" s="23"/>
      <c r="E54" s="24"/>
      <c r="F54" s="24">
        <f t="shared" si="2"/>
        <v>0</v>
      </c>
      <c r="G54" s="26"/>
    </row>
    <row r="55" spans="1:7" ht="15.6" x14ac:dyDescent="0.3">
      <c r="A55" s="27"/>
      <c r="B55" s="22"/>
      <c r="C55" s="22"/>
      <c r="D55" s="23"/>
      <c r="E55" s="24"/>
      <c r="F55" s="24">
        <f t="shared" si="2"/>
        <v>0</v>
      </c>
      <c r="G55" s="26"/>
    </row>
    <row r="56" spans="1:7" ht="15.6" x14ac:dyDescent="0.3">
      <c r="A56" s="28"/>
      <c r="B56" s="29"/>
      <c r="C56" s="29"/>
      <c r="D56" s="30"/>
      <c r="E56" s="31"/>
      <c r="F56" s="32">
        <f t="shared" si="2"/>
        <v>0</v>
      </c>
      <c r="G56" s="33"/>
    </row>
    <row r="57" spans="1:7" ht="17.399999999999999" x14ac:dyDescent="0.3">
      <c r="A57" s="34"/>
      <c r="B57" s="35"/>
      <c r="C57" s="36" t="s">
        <v>17</v>
      </c>
      <c r="D57" s="36"/>
      <c r="E57" s="37"/>
      <c r="F57" s="38">
        <f>SUM(F42:F55)</f>
        <v>2145</v>
      </c>
      <c r="G57" s="39"/>
    </row>
    <row r="58" spans="1:7" ht="17.399999999999999" x14ac:dyDescent="0.3">
      <c r="A58" s="40"/>
      <c r="B58" s="41"/>
      <c r="C58" s="42" t="s">
        <v>18</v>
      </c>
      <c r="D58" s="42"/>
      <c r="E58" s="43"/>
      <c r="F58" s="44">
        <f>F57*0.16</f>
        <v>343.2</v>
      </c>
      <c r="G58" s="45"/>
    </row>
    <row r="59" spans="1:7" ht="17.399999999999999" x14ac:dyDescent="0.3">
      <c r="A59" s="40"/>
      <c r="B59" s="41"/>
      <c r="C59" s="46" t="s">
        <v>19</v>
      </c>
      <c r="D59" s="46"/>
      <c r="E59" s="47"/>
      <c r="F59" s="48">
        <f>F57+F58</f>
        <v>2488.1999999999998</v>
      </c>
      <c r="G59" s="49"/>
    </row>
    <row r="60" spans="1:7" ht="15.6" x14ac:dyDescent="0.3">
      <c r="A60" s="50" t="s">
        <v>20</v>
      </c>
      <c r="B60" s="51"/>
      <c r="C60" s="51" t="s">
        <v>21</v>
      </c>
      <c r="D60" s="51"/>
      <c r="E60" s="51" t="s">
        <v>22</v>
      </c>
      <c r="F60" s="51"/>
      <c r="G60" s="52"/>
    </row>
    <row r="61" spans="1:7" ht="15.6" x14ac:dyDescent="0.3">
      <c r="A61" s="63" t="s">
        <v>25</v>
      </c>
      <c r="B61" s="53"/>
      <c r="C61" s="53" t="s">
        <v>23</v>
      </c>
      <c r="D61" s="53"/>
      <c r="E61" s="53" t="s">
        <v>24</v>
      </c>
      <c r="F61" s="53"/>
      <c r="G61" s="54"/>
    </row>
    <row r="62" spans="1:7" x14ac:dyDescent="0.3">
      <c r="A62" s="55"/>
      <c r="B62" s="55"/>
      <c r="C62" s="55"/>
      <c r="D62" s="55"/>
      <c r="E62" s="55"/>
      <c r="F62" s="55"/>
      <c r="G62" s="55"/>
    </row>
    <row r="63" spans="1:7" ht="24.6" x14ac:dyDescent="0.4">
      <c r="A63" s="1"/>
      <c r="B63" s="355" t="s">
        <v>0</v>
      </c>
      <c r="C63" s="357"/>
      <c r="D63" s="364" t="s">
        <v>1</v>
      </c>
      <c r="E63" s="365"/>
      <c r="F63" s="365"/>
      <c r="G63" s="366"/>
    </row>
    <row r="64" spans="1:7" ht="21" x14ac:dyDescent="0.4">
      <c r="A64" s="2"/>
      <c r="B64" s="358"/>
      <c r="C64" s="360"/>
      <c r="D64" s="3" t="s">
        <v>2</v>
      </c>
      <c r="E64" s="368" t="s">
        <v>239</v>
      </c>
      <c r="F64" s="368"/>
      <c r="G64" s="4"/>
    </row>
    <row r="65" spans="1:7" ht="21" x14ac:dyDescent="0.4">
      <c r="A65" s="2"/>
      <c r="B65" s="358"/>
      <c r="C65" s="360"/>
      <c r="D65" s="3" t="s">
        <v>4</v>
      </c>
      <c r="E65" s="368">
        <v>44</v>
      </c>
      <c r="F65" s="368"/>
      <c r="G65" s="4"/>
    </row>
    <row r="66" spans="1:7" ht="30" x14ac:dyDescent="0.4">
      <c r="A66" s="5"/>
      <c r="B66" s="361"/>
      <c r="C66" s="363"/>
      <c r="D66" s="6" t="s">
        <v>5</v>
      </c>
      <c r="E66" s="370" t="s">
        <v>240</v>
      </c>
      <c r="F66" s="370"/>
      <c r="G66" s="7"/>
    </row>
    <row r="67" spans="1:7" ht="20.399999999999999" x14ac:dyDescent="0.35">
      <c r="A67" s="8" t="s">
        <v>6</v>
      </c>
      <c r="B67" s="9" t="s">
        <v>36</v>
      </c>
      <c r="C67" s="10"/>
      <c r="D67" s="10"/>
      <c r="E67" s="10"/>
      <c r="F67" s="10"/>
      <c r="G67" s="11"/>
    </row>
    <row r="68" spans="1:7" ht="20.399999999999999" x14ac:dyDescent="0.35">
      <c r="A68" s="8" t="s">
        <v>7</v>
      </c>
      <c r="B68" s="12" t="s">
        <v>241</v>
      </c>
      <c r="C68" s="13"/>
      <c r="D68" s="13"/>
      <c r="E68" s="13"/>
      <c r="F68" s="13"/>
      <c r="G68" s="14"/>
    </row>
    <row r="69" spans="1:7" ht="20.399999999999999" x14ac:dyDescent="0.35">
      <c r="A69" s="8" t="s">
        <v>8</v>
      </c>
      <c r="B69" s="12" t="s">
        <v>29</v>
      </c>
      <c r="C69" s="13"/>
      <c r="D69" s="13"/>
      <c r="E69" s="13"/>
      <c r="F69" s="13"/>
      <c r="G69" s="14"/>
    </row>
    <row r="70" spans="1:7" ht="20.399999999999999" x14ac:dyDescent="0.35">
      <c r="A70" s="8" t="s">
        <v>9</v>
      </c>
      <c r="B70" s="12" t="s">
        <v>130</v>
      </c>
      <c r="C70" s="13"/>
      <c r="D70" s="13"/>
      <c r="E70" s="13"/>
      <c r="F70" s="13"/>
      <c r="G70" s="14"/>
    </row>
    <row r="71" spans="1:7" ht="15" x14ac:dyDescent="0.3">
      <c r="A71" s="57" t="s">
        <v>10</v>
      </c>
      <c r="B71" s="57" t="s">
        <v>11</v>
      </c>
      <c r="C71" s="57" t="s">
        <v>12</v>
      </c>
      <c r="D71" s="57" t="s">
        <v>13</v>
      </c>
      <c r="E71" s="57" t="s">
        <v>14</v>
      </c>
      <c r="F71" s="57" t="s">
        <v>15</v>
      </c>
      <c r="G71" s="57" t="s">
        <v>16</v>
      </c>
    </row>
    <row r="72" spans="1:7" ht="15.6" x14ac:dyDescent="0.3">
      <c r="A72" s="15">
        <v>40</v>
      </c>
      <c r="B72" s="16" t="s">
        <v>30</v>
      </c>
      <c r="C72" s="16" t="s">
        <v>131</v>
      </c>
      <c r="D72" s="17"/>
      <c r="E72" s="78">
        <v>787.07</v>
      </c>
      <c r="F72" s="78">
        <f t="shared" ref="F72:F86" si="3">A72*E72</f>
        <v>31482.800000000003</v>
      </c>
      <c r="G72" s="79"/>
    </row>
    <row r="73" spans="1:7" ht="15.6" x14ac:dyDescent="0.3">
      <c r="A73" s="21">
        <v>40</v>
      </c>
      <c r="B73" s="22" t="s">
        <v>30</v>
      </c>
      <c r="C73" s="22" t="s">
        <v>133</v>
      </c>
      <c r="D73" s="23"/>
      <c r="E73" s="80">
        <v>120</v>
      </c>
      <c r="F73" s="80">
        <f t="shared" si="3"/>
        <v>4800</v>
      </c>
      <c r="G73" s="79"/>
    </row>
    <row r="74" spans="1:7" ht="15.6" x14ac:dyDescent="0.3">
      <c r="A74" s="21">
        <v>10</v>
      </c>
      <c r="B74" s="22" t="s">
        <v>30</v>
      </c>
      <c r="C74" s="22" t="s">
        <v>132</v>
      </c>
      <c r="D74" s="23"/>
      <c r="E74" s="80">
        <v>76</v>
      </c>
      <c r="F74" s="80">
        <f t="shared" si="3"/>
        <v>760</v>
      </c>
      <c r="G74" s="79"/>
    </row>
    <row r="75" spans="1:7" ht="15.6" x14ac:dyDescent="0.3">
      <c r="A75" s="21">
        <v>30</v>
      </c>
      <c r="B75" s="59" t="s">
        <v>30</v>
      </c>
      <c r="C75" s="59" t="s">
        <v>134</v>
      </c>
      <c r="D75" s="65"/>
      <c r="E75" s="80">
        <v>40</v>
      </c>
      <c r="F75" s="80">
        <f t="shared" si="3"/>
        <v>1200</v>
      </c>
      <c r="G75" s="81"/>
    </row>
    <row r="76" spans="1:7" ht="15.6" x14ac:dyDescent="0.3">
      <c r="A76" s="21">
        <v>30</v>
      </c>
      <c r="B76" s="59" t="s">
        <v>30</v>
      </c>
      <c r="C76" s="59" t="s">
        <v>135</v>
      </c>
      <c r="D76" s="65"/>
      <c r="E76" s="80">
        <v>230</v>
      </c>
      <c r="F76" s="80">
        <f t="shared" si="3"/>
        <v>6900</v>
      </c>
      <c r="G76" s="81"/>
    </row>
    <row r="77" spans="1:7" ht="15.6" x14ac:dyDescent="0.3">
      <c r="A77" s="21"/>
      <c r="B77" s="59"/>
      <c r="C77" s="59"/>
      <c r="D77" s="65"/>
      <c r="E77" s="80"/>
      <c r="F77" s="80">
        <f t="shared" si="3"/>
        <v>0</v>
      </c>
      <c r="G77" s="81"/>
    </row>
    <row r="78" spans="1:7" ht="15.6" x14ac:dyDescent="0.3">
      <c r="A78" s="21"/>
      <c r="B78" s="59"/>
      <c r="C78" s="59"/>
      <c r="D78" s="66"/>
      <c r="E78" s="80"/>
      <c r="F78" s="80">
        <f t="shared" si="3"/>
        <v>0</v>
      </c>
      <c r="G78" s="81"/>
    </row>
    <row r="79" spans="1:7" ht="15.6" x14ac:dyDescent="0.3">
      <c r="A79" s="27"/>
      <c r="B79" s="59"/>
      <c r="C79" s="59"/>
      <c r="D79" s="65"/>
      <c r="E79" s="80"/>
      <c r="F79" s="80">
        <f t="shared" si="3"/>
        <v>0</v>
      </c>
      <c r="G79" s="81"/>
    </row>
    <row r="80" spans="1:7" ht="15.6" x14ac:dyDescent="0.3">
      <c r="A80" s="27"/>
      <c r="B80" s="59"/>
      <c r="C80" s="59"/>
      <c r="D80" s="65"/>
      <c r="E80" s="80"/>
      <c r="F80" s="80">
        <f t="shared" si="3"/>
        <v>0</v>
      </c>
      <c r="G80" s="81"/>
    </row>
    <row r="81" spans="1:7" ht="15.6" x14ac:dyDescent="0.3">
      <c r="A81" s="27"/>
      <c r="B81" s="22"/>
      <c r="C81" s="22"/>
      <c r="D81" s="23"/>
      <c r="E81" s="80"/>
      <c r="F81" s="80">
        <f t="shared" si="3"/>
        <v>0</v>
      </c>
      <c r="G81" s="81"/>
    </row>
    <row r="82" spans="1:7" ht="15.6" x14ac:dyDescent="0.3">
      <c r="A82" s="27"/>
      <c r="B82" s="22"/>
      <c r="C82" s="22"/>
      <c r="D82" s="23"/>
      <c r="E82" s="80"/>
      <c r="F82" s="80">
        <f t="shared" si="3"/>
        <v>0</v>
      </c>
      <c r="G82" s="81"/>
    </row>
    <row r="83" spans="1:7" ht="15.6" x14ac:dyDescent="0.3">
      <c r="A83" s="27"/>
      <c r="B83" s="22"/>
      <c r="C83" s="22"/>
      <c r="D83" s="23"/>
      <c r="E83" s="80"/>
      <c r="F83" s="80">
        <f t="shared" si="3"/>
        <v>0</v>
      </c>
      <c r="G83" s="81"/>
    </row>
    <row r="84" spans="1:7" ht="15.6" x14ac:dyDescent="0.3">
      <c r="A84" s="27"/>
      <c r="B84" s="22"/>
      <c r="C84" s="22"/>
      <c r="D84" s="23"/>
      <c r="E84" s="80"/>
      <c r="F84" s="80">
        <f t="shared" si="3"/>
        <v>0</v>
      </c>
      <c r="G84" s="81"/>
    </row>
    <row r="85" spans="1:7" ht="15.6" x14ac:dyDescent="0.3">
      <c r="A85" s="27"/>
      <c r="B85" s="22"/>
      <c r="C85" s="22"/>
      <c r="D85" s="23"/>
      <c r="E85" s="80"/>
      <c r="F85" s="80">
        <f t="shared" si="3"/>
        <v>0</v>
      </c>
      <c r="G85" s="81"/>
    </row>
    <row r="86" spans="1:7" ht="15.6" x14ac:dyDescent="0.3">
      <c r="A86" s="28"/>
      <c r="B86" s="29"/>
      <c r="C86" s="29"/>
      <c r="D86" s="30"/>
      <c r="E86" s="82"/>
      <c r="F86" s="83">
        <f t="shared" si="3"/>
        <v>0</v>
      </c>
      <c r="G86" s="84"/>
    </row>
    <row r="87" spans="1:7" ht="17.399999999999999" x14ac:dyDescent="0.3">
      <c r="A87" s="34"/>
      <c r="B87" s="35"/>
      <c r="C87" s="36" t="s">
        <v>17</v>
      </c>
      <c r="D87" s="36"/>
      <c r="E87" s="85"/>
      <c r="F87" s="86">
        <f>SUM(F72:F85)</f>
        <v>45142.8</v>
      </c>
      <c r="G87" s="87"/>
    </row>
    <row r="88" spans="1:7" ht="17.399999999999999" x14ac:dyDescent="0.3">
      <c r="A88" s="40"/>
      <c r="B88" s="41"/>
      <c r="C88" s="42" t="s">
        <v>18</v>
      </c>
      <c r="D88" s="42"/>
      <c r="E88" s="88"/>
      <c r="F88" s="89">
        <f>+F87*0.16</f>
        <v>7222.8480000000009</v>
      </c>
      <c r="G88" s="90"/>
    </row>
    <row r="89" spans="1:7" ht="17.399999999999999" x14ac:dyDescent="0.3">
      <c r="A89" s="40"/>
      <c r="B89" s="41"/>
      <c r="C89" s="46" t="s">
        <v>19</v>
      </c>
      <c r="D89" s="46"/>
      <c r="E89" s="91"/>
      <c r="F89" s="92">
        <f>F87+F88</f>
        <v>52365.648000000001</v>
      </c>
      <c r="G89" s="93"/>
    </row>
    <row r="90" spans="1:7" ht="15.6" x14ac:dyDescent="0.3">
      <c r="A90" s="50" t="s">
        <v>20</v>
      </c>
      <c r="B90" s="51"/>
      <c r="C90" s="51" t="s">
        <v>21</v>
      </c>
      <c r="D90" s="51"/>
      <c r="E90" s="51" t="s">
        <v>22</v>
      </c>
      <c r="F90" s="51"/>
      <c r="G90" s="52"/>
    </row>
    <row r="91" spans="1:7" ht="15.6" x14ac:dyDescent="0.3">
      <c r="A91" s="63" t="s">
        <v>25</v>
      </c>
      <c r="B91" s="53"/>
      <c r="C91" s="53" t="s">
        <v>23</v>
      </c>
      <c r="D91" s="53"/>
      <c r="E91" s="53" t="s">
        <v>24</v>
      </c>
      <c r="F91" s="53"/>
      <c r="G91" s="54"/>
    </row>
    <row r="92" spans="1:7" x14ac:dyDescent="0.3">
      <c r="A92" s="55"/>
      <c r="B92" s="55"/>
      <c r="C92" s="55"/>
      <c r="D92" s="55"/>
      <c r="E92" s="55"/>
      <c r="F92" s="55"/>
      <c r="G92" s="55"/>
    </row>
    <row r="94" spans="1:7" ht="24.6" x14ac:dyDescent="0.3">
      <c r="A94" s="62"/>
      <c r="B94" s="355" t="s">
        <v>0</v>
      </c>
      <c r="C94" s="357"/>
      <c r="D94" s="364" t="s">
        <v>1</v>
      </c>
      <c r="E94" s="365"/>
      <c r="F94" s="365"/>
      <c r="G94" s="366"/>
    </row>
    <row r="95" spans="1:7" ht="21" x14ac:dyDescent="0.4">
      <c r="A95" s="2"/>
      <c r="B95" s="358"/>
      <c r="C95" s="360"/>
      <c r="D95" s="3" t="s">
        <v>2</v>
      </c>
      <c r="E95" s="368" t="s">
        <v>239</v>
      </c>
      <c r="F95" s="368"/>
      <c r="G95" s="4"/>
    </row>
    <row r="96" spans="1:7" ht="21" x14ac:dyDescent="0.4">
      <c r="A96" s="2"/>
      <c r="B96" s="358"/>
      <c r="C96" s="360"/>
      <c r="D96" s="3" t="s">
        <v>4</v>
      </c>
      <c r="E96" s="368">
        <v>44</v>
      </c>
      <c r="F96" s="368"/>
      <c r="G96" s="4"/>
    </row>
    <row r="97" spans="1:7" ht="30" x14ac:dyDescent="0.4">
      <c r="A97" s="5"/>
      <c r="B97" s="361"/>
      <c r="C97" s="363"/>
      <c r="D97" s="6" t="s">
        <v>5</v>
      </c>
      <c r="E97" s="370" t="s">
        <v>242</v>
      </c>
      <c r="F97" s="370"/>
      <c r="G97" s="7"/>
    </row>
    <row r="98" spans="1:7" ht="20.399999999999999" x14ac:dyDescent="0.35">
      <c r="A98" s="8" t="s">
        <v>6</v>
      </c>
      <c r="B98" s="9" t="s">
        <v>36</v>
      </c>
      <c r="C98" s="10"/>
      <c r="D98" s="10"/>
      <c r="E98" s="10"/>
      <c r="F98" s="10"/>
      <c r="G98" s="11"/>
    </row>
    <row r="99" spans="1:7" ht="20.399999999999999" x14ac:dyDescent="0.35">
      <c r="A99" s="8" t="s">
        <v>7</v>
      </c>
      <c r="B99" s="12" t="s">
        <v>243</v>
      </c>
      <c r="C99" s="13"/>
      <c r="D99" s="13"/>
      <c r="E99" s="13"/>
      <c r="F99" s="13"/>
      <c r="G99" s="14"/>
    </row>
    <row r="100" spans="1:7" ht="20.399999999999999" x14ac:dyDescent="0.35">
      <c r="A100" s="8" t="s">
        <v>8</v>
      </c>
      <c r="B100" s="12" t="s">
        <v>125</v>
      </c>
      <c r="C100" s="13"/>
      <c r="D100" s="13"/>
      <c r="E100" s="13"/>
      <c r="F100" s="13"/>
      <c r="G100" s="14"/>
    </row>
    <row r="101" spans="1:7" ht="20.399999999999999" x14ac:dyDescent="0.35">
      <c r="A101" s="8" t="s">
        <v>9</v>
      </c>
      <c r="B101" s="12" t="s">
        <v>38</v>
      </c>
      <c r="C101" s="13"/>
      <c r="D101" s="13"/>
      <c r="E101" s="13"/>
      <c r="F101" s="13"/>
      <c r="G101" s="14"/>
    </row>
    <row r="102" spans="1:7" ht="15" x14ac:dyDescent="0.3">
      <c r="A102" s="57" t="s">
        <v>10</v>
      </c>
      <c r="B102" s="57" t="s">
        <v>11</v>
      </c>
      <c r="C102" s="57" t="s">
        <v>12</v>
      </c>
      <c r="D102" s="57" t="s">
        <v>13</v>
      </c>
      <c r="E102" s="57" t="s">
        <v>14</v>
      </c>
      <c r="F102" s="57" t="s">
        <v>15</v>
      </c>
      <c r="G102" s="57" t="s">
        <v>16</v>
      </c>
    </row>
    <row r="103" spans="1:7" ht="15.6" x14ac:dyDescent="0.3">
      <c r="A103" s="15">
        <v>10</v>
      </c>
      <c r="B103" s="16" t="s">
        <v>39</v>
      </c>
      <c r="C103" s="16" t="s">
        <v>59</v>
      </c>
      <c r="D103" s="60" t="s">
        <v>40</v>
      </c>
      <c r="E103" s="78">
        <v>54.91</v>
      </c>
      <c r="F103" s="94">
        <f t="shared" ref="F103:F122" si="4">A103*E103</f>
        <v>549.09999999999991</v>
      </c>
      <c r="G103" s="96"/>
    </row>
    <row r="104" spans="1:7" ht="15.6" x14ac:dyDescent="0.3">
      <c r="A104" s="21">
        <v>20</v>
      </c>
      <c r="B104" s="22" t="s">
        <v>30</v>
      </c>
      <c r="C104" s="22" t="s">
        <v>50</v>
      </c>
      <c r="D104" s="61" t="s">
        <v>40</v>
      </c>
      <c r="E104" s="80">
        <v>9.74</v>
      </c>
      <c r="F104" s="95">
        <f t="shared" si="4"/>
        <v>194.8</v>
      </c>
      <c r="G104" s="96"/>
    </row>
    <row r="105" spans="1:7" ht="15.6" x14ac:dyDescent="0.3">
      <c r="A105" s="21">
        <v>15</v>
      </c>
      <c r="B105" s="22" t="s">
        <v>30</v>
      </c>
      <c r="C105" s="22" t="s">
        <v>46</v>
      </c>
      <c r="D105" s="61" t="s">
        <v>40</v>
      </c>
      <c r="E105" s="80">
        <v>4.5</v>
      </c>
      <c r="F105" s="95">
        <f t="shared" si="4"/>
        <v>67.5</v>
      </c>
      <c r="G105" s="96"/>
    </row>
    <row r="106" spans="1:7" ht="15.6" x14ac:dyDescent="0.3">
      <c r="A106" s="21">
        <v>10</v>
      </c>
      <c r="B106" s="22" t="s">
        <v>30</v>
      </c>
      <c r="C106" s="22" t="s">
        <v>47</v>
      </c>
      <c r="D106" s="61" t="s">
        <v>40</v>
      </c>
      <c r="E106" s="80">
        <v>4.88</v>
      </c>
      <c r="F106" s="95">
        <f t="shared" si="4"/>
        <v>48.8</v>
      </c>
      <c r="G106" s="96"/>
    </row>
    <row r="107" spans="1:7" ht="15.6" x14ac:dyDescent="0.3">
      <c r="A107" s="21">
        <v>20</v>
      </c>
      <c r="B107" s="22" t="s">
        <v>30</v>
      </c>
      <c r="C107" s="22" t="s">
        <v>49</v>
      </c>
      <c r="D107" s="61" t="s">
        <v>40</v>
      </c>
      <c r="E107" s="80">
        <v>13.36</v>
      </c>
      <c r="F107" s="95">
        <f t="shared" si="4"/>
        <v>267.2</v>
      </c>
      <c r="G107" s="96"/>
    </row>
    <row r="108" spans="1:7" ht="15.6" x14ac:dyDescent="0.3">
      <c r="A108" s="21">
        <v>10</v>
      </c>
      <c r="B108" s="22" t="s">
        <v>30</v>
      </c>
      <c r="C108" s="22" t="s">
        <v>44</v>
      </c>
      <c r="D108" s="61" t="s">
        <v>40</v>
      </c>
      <c r="E108" s="80">
        <v>4.5599999999999996</v>
      </c>
      <c r="F108" s="95">
        <f t="shared" si="4"/>
        <v>45.599999999999994</v>
      </c>
      <c r="G108" s="96"/>
    </row>
    <row r="109" spans="1:7" ht="15.6" x14ac:dyDescent="0.3">
      <c r="A109" s="21"/>
      <c r="B109" s="22"/>
      <c r="C109" s="22"/>
      <c r="D109" s="61"/>
      <c r="E109" s="80"/>
      <c r="F109" s="95">
        <f t="shared" si="4"/>
        <v>0</v>
      </c>
      <c r="G109" s="96"/>
    </row>
    <row r="110" spans="1:7" ht="15.6" x14ac:dyDescent="0.3">
      <c r="A110" s="21"/>
      <c r="B110" s="22"/>
      <c r="C110" s="22"/>
      <c r="D110" s="61"/>
      <c r="E110" s="80"/>
      <c r="F110" s="95">
        <f t="shared" si="4"/>
        <v>0</v>
      </c>
      <c r="G110" s="96"/>
    </row>
    <row r="111" spans="1:7" ht="15.6" x14ac:dyDescent="0.3">
      <c r="A111" s="21"/>
      <c r="B111" s="22"/>
      <c r="C111" s="22"/>
      <c r="D111" s="61"/>
      <c r="E111" s="80"/>
      <c r="F111" s="95">
        <f t="shared" si="4"/>
        <v>0</v>
      </c>
      <c r="G111" s="96"/>
    </row>
    <row r="112" spans="1:7" ht="15.6" x14ac:dyDescent="0.3">
      <c r="A112" s="21"/>
      <c r="B112" s="22"/>
      <c r="C112" s="22"/>
      <c r="D112" s="61"/>
      <c r="E112" s="80"/>
      <c r="F112" s="95">
        <f t="shared" si="4"/>
        <v>0</v>
      </c>
      <c r="G112" s="96"/>
    </row>
    <row r="113" spans="1:7" ht="15.6" x14ac:dyDescent="0.3">
      <c r="A113" s="21"/>
      <c r="B113" s="22"/>
      <c r="C113" s="22"/>
      <c r="D113" s="61"/>
      <c r="E113" s="80"/>
      <c r="F113" s="95">
        <f t="shared" si="4"/>
        <v>0</v>
      </c>
      <c r="G113" s="96"/>
    </row>
    <row r="114" spans="1:7" ht="15.6" x14ac:dyDescent="0.3">
      <c r="A114" s="21"/>
      <c r="B114" s="22"/>
      <c r="C114" s="59"/>
      <c r="D114" s="61"/>
      <c r="E114" s="80"/>
      <c r="F114" s="95">
        <f t="shared" si="4"/>
        <v>0</v>
      </c>
      <c r="G114" s="97"/>
    </row>
    <row r="115" spans="1:7" ht="15.6" x14ac:dyDescent="0.3">
      <c r="A115" s="27"/>
      <c r="B115" s="22"/>
      <c r="C115" s="59"/>
      <c r="D115" s="61"/>
      <c r="E115" s="80"/>
      <c r="F115" s="95">
        <f t="shared" si="4"/>
        <v>0</v>
      </c>
      <c r="G115" s="97"/>
    </row>
    <row r="116" spans="1:7" ht="15.6" x14ac:dyDescent="0.3">
      <c r="A116" s="27"/>
      <c r="B116" s="22"/>
      <c r="C116" s="59"/>
      <c r="D116" s="61"/>
      <c r="E116" s="80"/>
      <c r="F116" s="95">
        <f t="shared" si="4"/>
        <v>0</v>
      </c>
      <c r="G116" s="97"/>
    </row>
    <row r="117" spans="1:7" ht="15.6" x14ac:dyDescent="0.3">
      <c r="A117" s="27"/>
      <c r="B117" s="22"/>
      <c r="C117" s="22"/>
      <c r="D117" s="61"/>
      <c r="E117" s="80"/>
      <c r="F117" s="95">
        <f t="shared" si="4"/>
        <v>0</v>
      </c>
      <c r="G117" s="97"/>
    </row>
    <row r="118" spans="1:7" ht="15.6" x14ac:dyDescent="0.3">
      <c r="A118" s="27"/>
      <c r="B118" s="22"/>
      <c r="C118" s="22"/>
      <c r="D118" s="61"/>
      <c r="E118" s="80"/>
      <c r="F118" s="95">
        <f t="shared" si="4"/>
        <v>0</v>
      </c>
      <c r="G118" s="97"/>
    </row>
    <row r="119" spans="1:7" ht="15.6" x14ac:dyDescent="0.3">
      <c r="A119" s="27"/>
      <c r="B119" s="22"/>
      <c r="C119" s="22"/>
      <c r="D119" s="61"/>
      <c r="E119" s="80"/>
      <c r="F119" s="95">
        <f t="shared" si="4"/>
        <v>0</v>
      </c>
      <c r="G119" s="97"/>
    </row>
    <row r="120" spans="1:7" ht="15.6" x14ac:dyDescent="0.3">
      <c r="A120" s="27"/>
      <c r="B120" s="22"/>
      <c r="C120" s="22"/>
      <c r="D120" s="58"/>
      <c r="E120" s="80"/>
      <c r="F120" s="95">
        <f t="shared" si="4"/>
        <v>0</v>
      </c>
      <c r="G120" s="97"/>
    </row>
    <row r="121" spans="1:7" ht="15.6" x14ac:dyDescent="0.3">
      <c r="A121" s="27"/>
      <c r="B121" s="22"/>
      <c r="C121" s="22"/>
      <c r="D121" s="23"/>
      <c r="E121" s="80"/>
      <c r="F121" s="95">
        <f t="shared" si="4"/>
        <v>0</v>
      </c>
      <c r="G121" s="97"/>
    </row>
    <row r="122" spans="1:7" ht="15.6" x14ac:dyDescent="0.3">
      <c r="A122" s="28"/>
      <c r="B122" s="29"/>
      <c r="C122" s="29"/>
      <c r="D122" s="30"/>
      <c r="E122" s="82"/>
      <c r="F122" s="83">
        <f t="shared" si="4"/>
        <v>0</v>
      </c>
      <c r="G122" s="98"/>
    </row>
    <row r="123" spans="1:7" ht="17.399999999999999" x14ac:dyDescent="0.3">
      <c r="A123" s="71"/>
      <c r="B123" s="72"/>
      <c r="C123" s="36" t="s">
        <v>17</v>
      </c>
      <c r="D123" s="36"/>
      <c r="E123" s="85"/>
      <c r="F123" s="86">
        <f>SUM(F103:F121)</f>
        <v>1172.9999999999998</v>
      </c>
      <c r="G123" s="101"/>
    </row>
    <row r="124" spans="1:7" ht="17.399999999999999" x14ac:dyDescent="0.3">
      <c r="A124" s="74"/>
      <c r="B124" s="75"/>
      <c r="C124" s="42" t="s">
        <v>18</v>
      </c>
      <c r="D124" s="42"/>
      <c r="E124" s="88"/>
      <c r="F124" s="89">
        <f>F123*0.16</f>
        <v>187.67999999999998</v>
      </c>
      <c r="G124" s="104"/>
    </row>
    <row r="125" spans="1:7" ht="17.399999999999999" x14ac:dyDescent="0.3">
      <c r="A125" s="74"/>
      <c r="B125" s="75"/>
      <c r="C125" s="46" t="s">
        <v>19</v>
      </c>
      <c r="D125" s="46"/>
      <c r="E125" s="91"/>
      <c r="F125" s="92">
        <f>F123+F124</f>
        <v>1360.6799999999998</v>
      </c>
      <c r="G125" s="107"/>
    </row>
    <row r="126" spans="1:7" ht="15.6" x14ac:dyDescent="0.3">
      <c r="A126" s="50" t="s">
        <v>20</v>
      </c>
      <c r="B126" s="51"/>
      <c r="C126" s="51" t="s">
        <v>21</v>
      </c>
      <c r="D126" s="51"/>
      <c r="E126" s="51" t="s">
        <v>22</v>
      </c>
      <c r="F126" s="51"/>
      <c r="G126" s="52"/>
    </row>
    <row r="127" spans="1:7" ht="15.6" x14ac:dyDescent="0.3">
      <c r="A127" s="63" t="s">
        <v>25</v>
      </c>
      <c r="B127" s="53"/>
      <c r="C127" s="53" t="s">
        <v>23</v>
      </c>
      <c r="D127" s="53"/>
      <c r="E127" s="53" t="s">
        <v>24</v>
      </c>
      <c r="F127" s="53"/>
      <c r="G127" s="54"/>
    </row>
    <row r="128" spans="1:7" x14ac:dyDescent="0.3">
      <c r="A128" s="55"/>
      <c r="B128" s="55"/>
      <c r="C128" s="55"/>
      <c r="D128" s="55"/>
      <c r="E128" s="55"/>
      <c r="F128" s="55"/>
      <c r="G128" s="55"/>
    </row>
    <row r="129" spans="1:7" ht="24.6" x14ac:dyDescent="0.3">
      <c r="A129" s="62"/>
      <c r="B129" s="355" t="s">
        <v>0</v>
      </c>
      <c r="C129" s="357"/>
      <c r="D129" s="364" t="s">
        <v>1</v>
      </c>
      <c r="E129" s="365"/>
      <c r="F129" s="365"/>
      <c r="G129" s="366"/>
    </row>
    <row r="130" spans="1:7" ht="21" x14ac:dyDescent="0.4">
      <c r="A130" s="2"/>
      <c r="B130" s="358"/>
      <c r="C130" s="360"/>
      <c r="D130" s="3" t="s">
        <v>2</v>
      </c>
      <c r="E130" s="368" t="s">
        <v>251</v>
      </c>
      <c r="F130" s="368"/>
      <c r="G130" s="4"/>
    </row>
    <row r="131" spans="1:7" ht="21" x14ac:dyDescent="0.4">
      <c r="A131" s="2"/>
      <c r="B131" s="358"/>
      <c r="C131" s="360"/>
      <c r="D131" s="3" t="s">
        <v>4</v>
      </c>
      <c r="E131" s="368">
        <v>44</v>
      </c>
      <c r="F131" s="368"/>
      <c r="G131" s="4"/>
    </row>
    <row r="132" spans="1:7" ht="30" x14ac:dyDescent="0.4">
      <c r="A132" s="5"/>
      <c r="B132" s="361"/>
      <c r="C132" s="363"/>
      <c r="D132" s="6" t="s">
        <v>5</v>
      </c>
      <c r="E132" s="370" t="s">
        <v>244</v>
      </c>
      <c r="F132" s="370"/>
      <c r="G132" s="7"/>
    </row>
    <row r="133" spans="1:7" ht="20.399999999999999" x14ac:dyDescent="0.35">
      <c r="A133" s="8" t="s">
        <v>6</v>
      </c>
      <c r="B133" s="9" t="s">
        <v>36</v>
      </c>
      <c r="C133" s="10"/>
      <c r="D133" s="10"/>
      <c r="E133" s="10"/>
      <c r="F133" s="10"/>
      <c r="G133" s="11"/>
    </row>
    <row r="134" spans="1:7" ht="20.399999999999999" x14ac:dyDescent="0.35">
      <c r="A134" s="8" t="s">
        <v>7</v>
      </c>
      <c r="B134" s="12" t="s">
        <v>245</v>
      </c>
      <c r="C134" s="13"/>
      <c r="D134" s="13"/>
      <c r="E134" s="13"/>
      <c r="F134" s="13"/>
      <c r="G134" s="14"/>
    </row>
    <row r="135" spans="1:7" ht="20.399999999999999" x14ac:dyDescent="0.35">
      <c r="A135" s="8" t="s">
        <v>8</v>
      </c>
      <c r="B135" s="12" t="s">
        <v>246</v>
      </c>
      <c r="C135" s="13"/>
      <c r="D135" s="13"/>
      <c r="E135" s="13"/>
      <c r="F135" s="13"/>
      <c r="G135" s="14"/>
    </row>
    <row r="136" spans="1:7" ht="20.399999999999999" x14ac:dyDescent="0.35">
      <c r="A136" s="8" t="s">
        <v>9</v>
      </c>
      <c r="B136" s="12" t="s">
        <v>38</v>
      </c>
      <c r="C136" s="13"/>
      <c r="D136" s="13"/>
      <c r="E136" s="13"/>
      <c r="F136" s="13"/>
      <c r="G136" s="14"/>
    </row>
    <row r="137" spans="1:7" ht="15" x14ac:dyDescent="0.3">
      <c r="A137" s="57" t="s">
        <v>10</v>
      </c>
      <c r="B137" s="57" t="s">
        <v>11</v>
      </c>
      <c r="C137" s="57" t="s">
        <v>12</v>
      </c>
      <c r="D137" s="57" t="s">
        <v>13</v>
      </c>
      <c r="E137" s="57" t="s">
        <v>14</v>
      </c>
      <c r="F137" s="57" t="s">
        <v>15</v>
      </c>
      <c r="G137" s="57" t="s">
        <v>16</v>
      </c>
    </row>
    <row r="138" spans="1:7" ht="15.6" x14ac:dyDescent="0.3">
      <c r="A138" s="15">
        <v>16</v>
      </c>
      <c r="B138" s="16" t="s">
        <v>39</v>
      </c>
      <c r="C138" s="16" t="s">
        <v>59</v>
      </c>
      <c r="D138" s="60" t="s">
        <v>40</v>
      </c>
      <c r="E138" s="18">
        <v>54.91</v>
      </c>
      <c r="F138" s="19">
        <f t="shared" ref="F138:F151" si="5">A138*E138</f>
        <v>878.56</v>
      </c>
      <c r="G138" s="20"/>
    </row>
    <row r="139" spans="1:7" ht="15.6" x14ac:dyDescent="0.3">
      <c r="A139" s="21">
        <v>24</v>
      </c>
      <c r="B139" s="22" t="s">
        <v>39</v>
      </c>
      <c r="C139" s="22" t="s">
        <v>41</v>
      </c>
      <c r="D139" s="61" t="s">
        <v>40</v>
      </c>
      <c r="E139" s="24">
        <v>55.49</v>
      </c>
      <c r="F139" s="25">
        <f t="shared" si="5"/>
        <v>1331.76</v>
      </c>
      <c r="G139" s="20"/>
    </row>
    <row r="140" spans="1:7" ht="15.6" x14ac:dyDescent="0.3">
      <c r="A140" s="21">
        <v>8</v>
      </c>
      <c r="B140" s="22" t="s">
        <v>39</v>
      </c>
      <c r="C140" s="22" t="s">
        <v>43</v>
      </c>
      <c r="D140" s="61" t="s">
        <v>40</v>
      </c>
      <c r="E140" s="24">
        <v>141.03</v>
      </c>
      <c r="F140" s="25">
        <f t="shared" si="5"/>
        <v>1128.24</v>
      </c>
      <c r="G140" s="20"/>
    </row>
    <row r="141" spans="1:7" ht="31.2" x14ac:dyDescent="0.3">
      <c r="A141" s="21">
        <v>10</v>
      </c>
      <c r="B141" s="22" t="s">
        <v>30</v>
      </c>
      <c r="C141" s="22" t="s">
        <v>257</v>
      </c>
      <c r="D141" s="61" t="s">
        <v>40</v>
      </c>
      <c r="E141" s="24">
        <v>16.329999999999998</v>
      </c>
      <c r="F141" s="25">
        <f t="shared" si="5"/>
        <v>163.29999999999998</v>
      </c>
      <c r="G141" s="20"/>
    </row>
    <row r="142" spans="1:7" ht="15.6" x14ac:dyDescent="0.3">
      <c r="A142" s="21">
        <v>40</v>
      </c>
      <c r="B142" s="22" t="s">
        <v>30</v>
      </c>
      <c r="C142" s="22" t="s">
        <v>46</v>
      </c>
      <c r="D142" s="61" t="s">
        <v>40</v>
      </c>
      <c r="E142" s="24">
        <v>3.42</v>
      </c>
      <c r="F142" s="25">
        <f t="shared" si="5"/>
        <v>136.80000000000001</v>
      </c>
      <c r="G142" s="20"/>
    </row>
    <row r="143" spans="1:7" ht="15.6" x14ac:dyDescent="0.3">
      <c r="A143" s="21">
        <v>40</v>
      </c>
      <c r="B143" s="22" t="s">
        <v>30</v>
      </c>
      <c r="C143" s="22" t="s">
        <v>47</v>
      </c>
      <c r="D143" s="61" t="s">
        <v>40</v>
      </c>
      <c r="E143" s="24">
        <v>3.42</v>
      </c>
      <c r="F143" s="25">
        <f t="shared" si="5"/>
        <v>136.80000000000001</v>
      </c>
      <c r="G143" s="20"/>
    </row>
    <row r="144" spans="1:7" ht="15.6" x14ac:dyDescent="0.3">
      <c r="A144" s="21">
        <v>16</v>
      </c>
      <c r="B144" s="22" t="s">
        <v>30</v>
      </c>
      <c r="C144" s="22" t="s">
        <v>48</v>
      </c>
      <c r="D144" s="61" t="s">
        <v>40</v>
      </c>
      <c r="E144" s="24">
        <v>10.94</v>
      </c>
      <c r="F144" s="25">
        <f t="shared" si="5"/>
        <v>175.04</v>
      </c>
      <c r="G144" s="20"/>
    </row>
    <row r="145" spans="1:7" ht="15.6" x14ac:dyDescent="0.3">
      <c r="A145" s="21">
        <v>24</v>
      </c>
      <c r="B145" s="22" t="s">
        <v>30</v>
      </c>
      <c r="C145" s="22" t="s">
        <v>49</v>
      </c>
      <c r="D145" s="61" t="s">
        <v>40</v>
      </c>
      <c r="E145" s="24">
        <v>13.36</v>
      </c>
      <c r="F145" s="25">
        <f t="shared" si="5"/>
        <v>320.64</v>
      </c>
      <c r="G145" s="20"/>
    </row>
    <row r="146" spans="1:7" ht="15.6" x14ac:dyDescent="0.3">
      <c r="A146" s="21">
        <v>16</v>
      </c>
      <c r="B146" s="22" t="s">
        <v>30</v>
      </c>
      <c r="C146" s="22" t="s">
        <v>50</v>
      </c>
      <c r="D146" s="61" t="s">
        <v>40</v>
      </c>
      <c r="E146" s="24">
        <v>9.74</v>
      </c>
      <c r="F146" s="25">
        <f t="shared" si="5"/>
        <v>155.84</v>
      </c>
      <c r="G146" s="20"/>
    </row>
    <row r="147" spans="1:7" ht="15.6" x14ac:dyDescent="0.3">
      <c r="A147" s="21">
        <v>20</v>
      </c>
      <c r="B147" s="22" t="s">
        <v>30</v>
      </c>
      <c r="C147" s="59" t="s">
        <v>176</v>
      </c>
      <c r="D147" s="61" t="s">
        <v>40</v>
      </c>
      <c r="E147" s="24">
        <v>1.78</v>
      </c>
      <c r="F147" s="25">
        <f t="shared" si="5"/>
        <v>35.6</v>
      </c>
      <c r="G147" s="26"/>
    </row>
    <row r="148" spans="1:7" ht="15.6" x14ac:dyDescent="0.3">
      <c r="A148" s="27">
        <v>20</v>
      </c>
      <c r="B148" s="22" t="s">
        <v>30</v>
      </c>
      <c r="C148" s="59" t="s">
        <v>247</v>
      </c>
      <c r="D148" s="61" t="s">
        <v>40</v>
      </c>
      <c r="E148" s="24">
        <v>2.12</v>
      </c>
      <c r="F148" s="25">
        <f t="shared" si="5"/>
        <v>42.400000000000006</v>
      </c>
      <c r="G148" s="26"/>
    </row>
    <row r="149" spans="1:7" ht="15.6" x14ac:dyDescent="0.3">
      <c r="A149" s="27">
        <v>20</v>
      </c>
      <c r="B149" s="22" t="s">
        <v>30</v>
      </c>
      <c r="C149" s="22" t="s">
        <v>55</v>
      </c>
      <c r="D149" s="61" t="s">
        <v>40</v>
      </c>
      <c r="E149" s="24">
        <v>15.91</v>
      </c>
      <c r="F149" s="25">
        <f t="shared" si="5"/>
        <v>318.2</v>
      </c>
      <c r="G149" s="26"/>
    </row>
    <row r="150" spans="1:7" ht="31.2" x14ac:dyDescent="0.3">
      <c r="A150" s="27"/>
      <c r="B150" s="22" t="s">
        <v>30</v>
      </c>
      <c r="C150" s="22" t="s">
        <v>58</v>
      </c>
      <c r="D150" s="23"/>
      <c r="E150" s="24">
        <v>145.99</v>
      </c>
      <c r="F150" s="25">
        <f t="shared" si="5"/>
        <v>0</v>
      </c>
      <c r="G150" s="26"/>
    </row>
    <row r="151" spans="1:7" ht="15.6" x14ac:dyDescent="0.3">
      <c r="A151" s="28"/>
      <c r="B151" s="29"/>
      <c r="C151" s="29"/>
      <c r="D151" s="30"/>
      <c r="E151" s="31"/>
      <c r="F151" s="32">
        <f t="shared" si="5"/>
        <v>0</v>
      </c>
      <c r="G151" s="33"/>
    </row>
    <row r="152" spans="1:7" ht="17.399999999999999" x14ac:dyDescent="0.3">
      <c r="A152" s="34"/>
      <c r="B152" s="35"/>
      <c r="C152" s="36" t="s">
        <v>17</v>
      </c>
      <c r="D152" s="36"/>
      <c r="E152" s="37"/>
      <c r="F152" s="38">
        <f>SUM(F138:F150)</f>
        <v>4823.18</v>
      </c>
      <c r="G152" s="39"/>
    </row>
    <row r="153" spans="1:7" ht="17.399999999999999" x14ac:dyDescent="0.3">
      <c r="A153" s="40"/>
      <c r="B153" s="41"/>
      <c r="C153" s="42" t="s">
        <v>18</v>
      </c>
      <c r="D153" s="42"/>
      <c r="E153" s="43"/>
      <c r="F153" s="44">
        <f>F152*0.16</f>
        <v>771.70880000000011</v>
      </c>
      <c r="G153" s="45"/>
    </row>
    <row r="154" spans="1:7" ht="17.399999999999999" x14ac:dyDescent="0.3">
      <c r="A154" s="40"/>
      <c r="B154" s="41"/>
      <c r="C154" s="46" t="s">
        <v>19</v>
      </c>
      <c r="D154" s="46"/>
      <c r="E154" s="47"/>
      <c r="F154" s="48">
        <f>F152+F153</f>
        <v>5594.8888000000006</v>
      </c>
      <c r="G154" s="49"/>
    </row>
    <row r="155" spans="1:7" ht="15.6" x14ac:dyDescent="0.3">
      <c r="A155" s="50" t="s">
        <v>20</v>
      </c>
      <c r="B155" s="51"/>
      <c r="C155" s="51" t="s">
        <v>21</v>
      </c>
      <c r="D155" s="51"/>
      <c r="E155" s="51" t="s">
        <v>22</v>
      </c>
      <c r="F155" s="51"/>
      <c r="G155" s="52"/>
    </row>
    <row r="156" spans="1:7" ht="15.6" x14ac:dyDescent="0.3">
      <c r="A156" s="63" t="s">
        <v>25</v>
      </c>
      <c r="B156" s="53"/>
      <c r="C156" s="53" t="s">
        <v>23</v>
      </c>
      <c r="D156" s="53"/>
      <c r="E156" s="53" t="s">
        <v>24</v>
      </c>
      <c r="F156" s="53"/>
      <c r="G156" s="54"/>
    </row>
    <row r="157" spans="1:7" x14ac:dyDescent="0.3">
      <c r="A157" s="55"/>
      <c r="B157" s="55"/>
      <c r="C157" s="55"/>
      <c r="D157" s="55"/>
      <c r="E157" s="55"/>
      <c r="F157" s="55"/>
      <c r="G157" s="55"/>
    </row>
    <row r="158" spans="1:7" ht="24.6" x14ac:dyDescent="0.3">
      <c r="A158" s="62"/>
      <c r="B158" s="355" t="s">
        <v>0</v>
      </c>
      <c r="C158" s="357"/>
      <c r="D158" s="364" t="s">
        <v>1</v>
      </c>
      <c r="E158" s="365"/>
      <c r="F158" s="365"/>
      <c r="G158" s="366"/>
    </row>
    <row r="159" spans="1:7" ht="21" x14ac:dyDescent="0.4">
      <c r="A159" s="2"/>
      <c r="B159" s="358"/>
      <c r="C159" s="360"/>
      <c r="D159" s="3" t="s">
        <v>2</v>
      </c>
      <c r="E159" s="368" t="s">
        <v>251</v>
      </c>
      <c r="F159" s="368"/>
      <c r="G159" s="4"/>
    </row>
    <row r="160" spans="1:7" ht="21" x14ac:dyDescent="0.4">
      <c r="A160" s="2"/>
      <c r="B160" s="358"/>
      <c r="C160" s="360"/>
      <c r="D160" s="3" t="s">
        <v>4</v>
      </c>
      <c r="E160" s="368">
        <v>44</v>
      </c>
      <c r="F160" s="368"/>
      <c r="G160" s="4"/>
    </row>
    <row r="161" spans="1:7" ht="30" x14ac:dyDescent="0.4">
      <c r="A161" s="5"/>
      <c r="B161" s="361"/>
      <c r="C161" s="363"/>
      <c r="D161" s="6" t="s">
        <v>5</v>
      </c>
      <c r="E161" s="370" t="s">
        <v>250</v>
      </c>
      <c r="F161" s="370"/>
      <c r="G161" s="7"/>
    </row>
    <row r="162" spans="1:7" ht="20.399999999999999" x14ac:dyDescent="0.35">
      <c r="A162" s="8" t="s">
        <v>6</v>
      </c>
      <c r="B162" s="9" t="s">
        <v>27</v>
      </c>
      <c r="C162" s="10"/>
      <c r="D162" s="10"/>
      <c r="E162" s="10"/>
      <c r="F162" s="10"/>
      <c r="G162" s="11"/>
    </row>
    <row r="163" spans="1:7" ht="20.399999999999999" x14ac:dyDescent="0.35">
      <c r="A163" s="8" t="s">
        <v>7</v>
      </c>
      <c r="B163" s="12" t="s">
        <v>248</v>
      </c>
      <c r="C163" s="13"/>
      <c r="D163" s="13"/>
      <c r="E163" s="13"/>
      <c r="F163" s="13"/>
      <c r="G163" s="14"/>
    </row>
    <row r="164" spans="1:7" ht="20.399999999999999" x14ac:dyDescent="0.35">
      <c r="A164" s="8" t="s">
        <v>8</v>
      </c>
      <c r="B164" s="12" t="s">
        <v>246</v>
      </c>
      <c r="C164" s="13"/>
      <c r="D164" s="13"/>
      <c r="E164" s="13"/>
      <c r="F164" s="13"/>
      <c r="G164" s="14"/>
    </row>
    <row r="165" spans="1:7" ht="20.399999999999999" x14ac:dyDescent="0.35">
      <c r="A165" s="8" t="s">
        <v>9</v>
      </c>
      <c r="B165" s="12" t="s">
        <v>83</v>
      </c>
      <c r="C165" s="13"/>
      <c r="D165" s="13"/>
      <c r="E165" s="13"/>
      <c r="F165" s="13"/>
      <c r="G165" s="14"/>
    </row>
    <row r="166" spans="1:7" ht="15" x14ac:dyDescent="0.3">
      <c r="A166" s="57" t="s">
        <v>10</v>
      </c>
      <c r="B166" s="57" t="s">
        <v>11</v>
      </c>
      <c r="C166" s="57" t="s">
        <v>12</v>
      </c>
      <c r="D166" s="57" t="s">
        <v>13</v>
      </c>
      <c r="E166" s="57" t="s">
        <v>14</v>
      </c>
      <c r="F166" s="57" t="s">
        <v>15</v>
      </c>
      <c r="G166" s="57" t="s">
        <v>16</v>
      </c>
    </row>
    <row r="167" spans="1:7" ht="15.6" x14ac:dyDescent="0.3">
      <c r="A167" s="15">
        <v>4</v>
      </c>
      <c r="B167" s="60" t="s">
        <v>81</v>
      </c>
      <c r="C167" s="16" t="s">
        <v>63</v>
      </c>
      <c r="D167" s="60" t="s">
        <v>82</v>
      </c>
      <c r="E167" s="18">
        <f>29.17*4</f>
        <v>116.68</v>
      </c>
      <c r="F167" s="19">
        <f t="shared" ref="F167:F183" si="6">A167*E167</f>
        <v>466.72</v>
      </c>
      <c r="G167" s="20"/>
    </row>
    <row r="168" spans="1:7" ht="15.6" x14ac:dyDescent="0.3">
      <c r="A168" s="21">
        <v>28</v>
      </c>
      <c r="B168" s="61" t="s">
        <v>81</v>
      </c>
      <c r="C168" s="22" t="s">
        <v>64</v>
      </c>
      <c r="D168" s="61" t="s">
        <v>82</v>
      </c>
      <c r="E168" s="24">
        <f>11.48*4</f>
        <v>45.92</v>
      </c>
      <c r="F168" s="25">
        <f t="shared" si="6"/>
        <v>1285.76</v>
      </c>
      <c r="G168" s="20"/>
    </row>
    <row r="169" spans="1:7" ht="15.6" x14ac:dyDescent="0.3">
      <c r="A169" s="21">
        <v>12</v>
      </c>
      <c r="B169" s="61" t="s">
        <v>81</v>
      </c>
      <c r="C169" s="22" t="s">
        <v>65</v>
      </c>
      <c r="D169" s="61" t="s">
        <v>82</v>
      </c>
      <c r="E169" s="24">
        <f>18.39*4</f>
        <v>73.56</v>
      </c>
      <c r="F169" s="25">
        <f t="shared" si="6"/>
        <v>882.72</v>
      </c>
      <c r="G169" s="20"/>
    </row>
    <row r="170" spans="1:7" ht="15.6" x14ac:dyDescent="0.3">
      <c r="A170" s="21">
        <v>32</v>
      </c>
      <c r="B170" s="61" t="s">
        <v>30</v>
      </c>
      <c r="C170" s="22" t="s">
        <v>66</v>
      </c>
      <c r="D170" s="61" t="s">
        <v>82</v>
      </c>
      <c r="E170" s="24">
        <v>3.14</v>
      </c>
      <c r="F170" s="25">
        <f t="shared" si="6"/>
        <v>100.48</v>
      </c>
      <c r="G170" s="20"/>
    </row>
    <row r="171" spans="1:7" ht="15.6" x14ac:dyDescent="0.3">
      <c r="A171" s="21">
        <v>90</v>
      </c>
      <c r="B171" s="61" t="s">
        <v>30</v>
      </c>
      <c r="C171" s="22" t="s">
        <v>67</v>
      </c>
      <c r="D171" s="61" t="s">
        <v>82</v>
      </c>
      <c r="E171" s="24">
        <v>2.11</v>
      </c>
      <c r="F171" s="25">
        <f t="shared" si="6"/>
        <v>189.89999999999998</v>
      </c>
      <c r="G171" s="20"/>
    </row>
    <row r="172" spans="1:7" ht="15.6" x14ac:dyDescent="0.3">
      <c r="A172" s="21">
        <v>5</v>
      </c>
      <c r="B172" s="61" t="s">
        <v>30</v>
      </c>
      <c r="C172" s="22" t="s">
        <v>249</v>
      </c>
      <c r="D172" s="61" t="s">
        <v>82</v>
      </c>
      <c r="E172" s="24">
        <v>6.04</v>
      </c>
      <c r="F172" s="25">
        <f t="shared" si="6"/>
        <v>30.2</v>
      </c>
      <c r="G172" s="20"/>
    </row>
    <row r="173" spans="1:7" ht="15.6" x14ac:dyDescent="0.3">
      <c r="A173" s="21">
        <v>5</v>
      </c>
      <c r="B173" s="61" t="s">
        <v>30</v>
      </c>
      <c r="C173" s="22" t="s">
        <v>70</v>
      </c>
      <c r="D173" s="61" t="s">
        <v>82</v>
      </c>
      <c r="E173" s="24">
        <v>2.4900000000000002</v>
      </c>
      <c r="F173" s="25">
        <f t="shared" si="6"/>
        <v>12.450000000000001</v>
      </c>
      <c r="G173" s="20"/>
    </row>
    <row r="174" spans="1:7" ht="15.6" x14ac:dyDescent="0.3">
      <c r="A174" s="21">
        <v>32</v>
      </c>
      <c r="B174" s="61" t="s">
        <v>30</v>
      </c>
      <c r="C174" s="22" t="s">
        <v>73</v>
      </c>
      <c r="D174" s="61" t="s">
        <v>82</v>
      </c>
      <c r="E174" s="24">
        <v>2.14</v>
      </c>
      <c r="F174" s="25">
        <f t="shared" si="6"/>
        <v>68.48</v>
      </c>
      <c r="G174" s="20"/>
    </row>
    <row r="175" spans="1:7" ht="15.6" x14ac:dyDescent="0.3">
      <c r="A175" s="21">
        <v>16</v>
      </c>
      <c r="B175" s="61" t="s">
        <v>30</v>
      </c>
      <c r="C175" s="59" t="s">
        <v>74</v>
      </c>
      <c r="D175" s="61" t="s">
        <v>82</v>
      </c>
      <c r="E175" s="24">
        <v>3.74</v>
      </c>
      <c r="F175" s="25">
        <f t="shared" si="6"/>
        <v>59.84</v>
      </c>
      <c r="G175" s="26"/>
    </row>
    <row r="176" spans="1:7" ht="15.6" x14ac:dyDescent="0.3">
      <c r="A176" s="27">
        <v>4</v>
      </c>
      <c r="B176" s="61" t="s">
        <v>30</v>
      </c>
      <c r="C176" s="59" t="s">
        <v>75</v>
      </c>
      <c r="D176" s="61" t="s">
        <v>82</v>
      </c>
      <c r="E176" s="24">
        <v>5.86</v>
      </c>
      <c r="F176" s="25">
        <f t="shared" si="6"/>
        <v>23.44</v>
      </c>
      <c r="G176" s="26"/>
    </row>
    <row r="177" spans="1:7" ht="15.6" x14ac:dyDescent="0.3">
      <c r="A177" s="27">
        <v>50</v>
      </c>
      <c r="B177" s="61" t="s">
        <v>30</v>
      </c>
      <c r="C177" s="59" t="s">
        <v>76</v>
      </c>
      <c r="D177" s="61" t="s">
        <v>82</v>
      </c>
      <c r="E177" s="24">
        <v>1.94</v>
      </c>
      <c r="F177" s="25">
        <f t="shared" si="6"/>
        <v>97</v>
      </c>
      <c r="G177" s="26"/>
    </row>
    <row r="178" spans="1:7" ht="15.6" x14ac:dyDescent="0.3">
      <c r="A178" s="27">
        <v>10</v>
      </c>
      <c r="B178" s="61" t="s">
        <v>30</v>
      </c>
      <c r="C178" s="22" t="s">
        <v>77</v>
      </c>
      <c r="D178" s="61" t="s">
        <v>82</v>
      </c>
      <c r="E178" s="24">
        <v>2.87</v>
      </c>
      <c r="F178" s="25">
        <f t="shared" si="6"/>
        <v>28.700000000000003</v>
      </c>
      <c r="G178" s="26"/>
    </row>
    <row r="179" spans="1:7" ht="15.6" x14ac:dyDescent="0.3">
      <c r="A179" s="27">
        <v>10</v>
      </c>
      <c r="B179" s="61" t="s">
        <v>30</v>
      </c>
      <c r="C179" s="22" t="s">
        <v>78</v>
      </c>
      <c r="D179" s="61" t="s">
        <v>82</v>
      </c>
      <c r="E179" s="24">
        <v>8.33</v>
      </c>
      <c r="F179" s="25">
        <f t="shared" si="6"/>
        <v>83.3</v>
      </c>
      <c r="G179" s="26"/>
    </row>
    <row r="180" spans="1:7" ht="15.6" x14ac:dyDescent="0.3">
      <c r="A180" s="27">
        <v>40</v>
      </c>
      <c r="B180" s="61" t="s">
        <v>30</v>
      </c>
      <c r="C180" s="22" t="s">
        <v>79</v>
      </c>
      <c r="D180" s="61" t="s">
        <v>82</v>
      </c>
      <c r="E180" s="24">
        <v>2.91</v>
      </c>
      <c r="F180" s="25">
        <f t="shared" si="6"/>
        <v>116.4</v>
      </c>
      <c r="G180" s="26"/>
    </row>
    <row r="181" spans="1:7" ht="15.6" x14ac:dyDescent="0.3">
      <c r="A181" s="27"/>
      <c r="B181" s="61"/>
      <c r="C181" s="22"/>
      <c r="D181" s="61"/>
      <c r="E181" s="24"/>
      <c r="F181" s="25">
        <f t="shared" si="6"/>
        <v>0</v>
      </c>
      <c r="G181" s="26"/>
    </row>
    <row r="182" spans="1:7" ht="15.6" x14ac:dyDescent="0.3">
      <c r="A182" s="27"/>
      <c r="B182" s="22"/>
      <c r="C182" s="22"/>
      <c r="D182" s="23"/>
      <c r="E182" s="24"/>
      <c r="F182" s="25">
        <f t="shared" si="6"/>
        <v>0</v>
      </c>
      <c r="G182" s="26"/>
    </row>
    <row r="183" spans="1:7" ht="15.6" x14ac:dyDescent="0.3">
      <c r="A183" s="28"/>
      <c r="B183" s="29"/>
      <c r="C183" s="29"/>
      <c r="D183" s="30"/>
      <c r="E183" s="31"/>
      <c r="F183" s="32">
        <f t="shared" si="6"/>
        <v>0</v>
      </c>
      <c r="G183" s="33"/>
    </row>
    <row r="184" spans="1:7" ht="17.399999999999999" x14ac:dyDescent="0.3">
      <c r="A184" s="34"/>
      <c r="B184" s="35"/>
      <c r="C184" s="36" t="s">
        <v>17</v>
      </c>
      <c r="D184" s="36"/>
      <c r="E184" s="37"/>
      <c r="F184" s="38">
        <f>SUM(F167:F182)</f>
        <v>3445.39</v>
      </c>
      <c r="G184" s="39"/>
    </row>
    <row r="185" spans="1:7" ht="17.399999999999999" x14ac:dyDescent="0.3">
      <c r="A185" s="40"/>
      <c r="B185" s="41"/>
      <c r="C185" s="42" t="s">
        <v>18</v>
      </c>
      <c r="D185" s="42"/>
      <c r="E185" s="43"/>
      <c r="F185" s="44">
        <f>F184*0.16</f>
        <v>551.26239999999996</v>
      </c>
      <c r="G185" s="45"/>
    </row>
    <row r="186" spans="1:7" ht="17.399999999999999" x14ac:dyDescent="0.3">
      <c r="A186" s="40"/>
      <c r="B186" s="41"/>
      <c r="C186" s="46" t="s">
        <v>19</v>
      </c>
      <c r="D186" s="46"/>
      <c r="E186" s="47"/>
      <c r="F186" s="48">
        <f>F184+F185</f>
        <v>3996.6523999999999</v>
      </c>
      <c r="G186" s="49"/>
    </row>
    <row r="187" spans="1:7" ht="15.6" x14ac:dyDescent="0.3">
      <c r="A187" s="50" t="s">
        <v>20</v>
      </c>
      <c r="B187" s="51"/>
      <c r="C187" s="51" t="s">
        <v>21</v>
      </c>
      <c r="D187" s="51"/>
      <c r="E187" s="51" t="s">
        <v>22</v>
      </c>
      <c r="F187" s="51"/>
      <c r="G187" s="52"/>
    </row>
    <row r="188" spans="1:7" ht="15.6" x14ac:dyDescent="0.3">
      <c r="A188" s="64" t="s">
        <v>25</v>
      </c>
      <c r="B188" s="53"/>
      <c r="C188" s="53" t="s">
        <v>23</v>
      </c>
      <c r="D188" s="53"/>
      <c r="E188" s="53" t="s">
        <v>24</v>
      </c>
      <c r="F188" s="53"/>
      <c r="G188" s="54"/>
    </row>
    <row r="189" spans="1:7" x14ac:dyDescent="0.3">
      <c r="A189" s="55"/>
      <c r="B189" s="55"/>
      <c r="C189" s="55"/>
      <c r="D189" s="55"/>
      <c r="E189" s="55"/>
      <c r="F189" s="55"/>
      <c r="G189" s="55"/>
    </row>
    <row r="191" spans="1:7" ht="24.6" x14ac:dyDescent="0.4">
      <c r="A191" s="1"/>
      <c r="B191" s="355" t="s">
        <v>0</v>
      </c>
      <c r="C191" s="357"/>
      <c r="D191" s="364" t="s">
        <v>1</v>
      </c>
      <c r="E191" s="365"/>
      <c r="F191" s="365"/>
      <c r="G191" s="366"/>
    </row>
    <row r="192" spans="1:7" ht="21" x14ac:dyDescent="0.4">
      <c r="A192" s="2"/>
      <c r="B192" s="358"/>
      <c r="C192" s="360"/>
      <c r="D192" s="3" t="s">
        <v>2</v>
      </c>
      <c r="E192" s="368" t="s">
        <v>261</v>
      </c>
      <c r="F192" s="368"/>
      <c r="G192" s="4"/>
    </row>
    <row r="193" spans="1:7" ht="21" x14ac:dyDescent="0.4">
      <c r="A193" s="2"/>
      <c r="B193" s="358"/>
      <c r="C193" s="360"/>
      <c r="D193" s="3" t="s">
        <v>4</v>
      </c>
      <c r="E193" s="368">
        <v>44</v>
      </c>
      <c r="F193" s="368"/>
      <c r="G193" s="4"/>
    </row>
    <row r="194" spans="1:7" ht="30" x14ac:dyDescent="0.4">
      <c r="A194" s="5"/>
      <c r="B194" s="361"/>
      <c r="C194" s="363"/>
      <c r="D194" s="6" t="s">
        <v>5</v>
      </c>
      <c r="E194" s="370" t="s">
        <v>252</v>
      </c>
      <c r="F194" s="370"/>
      <c r="G194" s="7"/>
    </row>
    <row r="195" spans="1:7" ht="20.399999999999999" x14ac:dyDescent="0.35">
      <c r="A195" s="8" t="s">
        <v>6</v>
      </c>
      <c r="B195" s="9" t="s">
        <v>36</v>
      </c>
      <c r="C195" s="10"/>
      <c r="D195" s="10"/>
      <c r="E195" s="10"/>
      <c r="F195" s="10"/>
      <c r="G195" s="11"/>
    </row>
    <row r="196" spans="1:7" ht="20.399999999999999" x14ac:dyDescent="0.35">
      <c r="A196" s="8" t="s">
        <v>7</v>
      </c>
      <c r="B196" s="12" t="s">
        <v>253</v>
      </c>
      <c r="C196" s="13"/>
      <c r="D196" s="13"/>
      <c r="E196" s="13"/>
      <c r="F196" s="13"/>
      <c r="G196" s="14"/>
    </row>
    <row r="197" spans="1:7" ht="20.399999999999999" x14ac:dyDescent="0.35">
      <c r="A197" s="8" t="s">
        <v>8</v>
      </c>
      <c r="B197" s="12" t="s">
        <v>246</v>
      </c>
      <c r="C197" s="13"/>
      <c r="D197" s="13"/>
      <c r="E197" s="13"/>
      <c r="F197" s="13"/>
      <c r="G197" s="14"/>
    </row>
    <row r="198" spans="1:7" ht="20.399999999999999" x14ac:dyDescent="0.35">
      <c r="A198" s="8" t="s">
        <v>9</v>
      </c>
      <c r="B198" s="12" t="s">
        <v>38</v>
      </c>
      <c r="C198" s="13"/>
      <c r="D198" s="13"/>
      <c r="E198" s="13"/>
      <c r="F198" s="13"/>
      <c r="G198" s="14"/>
    </row>
    <row r="199" spans="1:7" ht="15" x14ac:dyDescent="0.3">
      <c r="A199" s="57" t="s">
        <v>10</v>
      </c>
      <c r="B199" s="57" t="s">
        <v>11</v>
      </c>
      <c r="C199" s="57" t="s">
        <v>12</v>
      </c>
      <c r="D199" s="57" t="s">
        <v>13</v>
      </c>
      <c r="E199" s="57" t="s">
        <v>14</v>
      </c>
      <c r="F199" s="57" t="s">
        <v>15</v>
      </c>
      <c r="G199" s="57" t="s">
        <v>16</v>
      </c>
    </row>
    <row r="200" spans="1:7" ht="15.6" x14ac:dyDescent="0.3">
      <c r="A200" s="15">
        <v>5</v>
      </c>
      <c r="B200" s="16" t="s">
        <v>30</v>
      </c>
      <c r="C200" s="16" t="s">
        <v>254</v>
      </c>
      <c r="D200" s="17" t="s">
        <v>163</v>
      </c>
      <c r="E200" s="18">
        <v>7.03</v>
      </c>
      <c r="F200" s="19">
        <f t="shared" ref="F200:F211" si="7">A200*E200</f>
        <v>35.15</v>
      </c>
      <c r="G200" s="20"/>
    </row>
    <row r="201" spans="1:7" ht="15.6" x14ac:dyDescent="0.3">
      <c r="A201" s="21">
        <v>5</v>
      </c>
      <c r="B201" s="22" t="s">
        <v>30</v>
      </c>
      <c r="C201" s="22" t="s">
        <v>66</v>
      </c>
      <c r="D201" s="23" t="s">
        <v>163</v>
      </c>
      <c r="E201" s="24">
        <v>8.44</v>
      </c>
      <c r="F201" s="25">
        <f t="shared" si="7"/>
        <v>42.199999999999996</v>
      </c>
      <c r="G201" s="20"/>
    </row>
    <row r="202" spans="1:7" ht="15.6" x14ac:dyDescent="0.3">
      <c r="A202" s="21"/>
      <c r="B202" s="22"/>
      <c r="C202" s="22"/>
      <c r="D202" s="23"/>
      <c r="E202" s="24"/>
      <c r="F202" s="25">
        <f t="shared" si="7"/>
        <v>0</v>
      </c>
      <c r="G202" s="20"/>
    </row>
    <row r="203" spans="1:7" ht="15.6" x14ac:dyDescent="0.3">
      <c r="A203" s="21">
        <v>5</v>
      </c>
      <c r="B203" s="59" t="s">
        <v>30</v>
      </c>
      <c r="C203" s="59" t="s">
        <v>255</v>
      </c>
      <c r="D203" s="65" t="s">
        <v>163</v>
      </c>
      <c r="E203" s="24">
        <v>5.81</v>
      </c>
      <c r="F203" s="25">
        <f t="shared" si="7"/>
        <v>29.049999999999997</v>
      </c>
      <c r="G203" s="26"/>
    </row>
    <row r="204" spans="1:7" ht="15.6" x14ac:dyDescent="0.3">
      <c r="A204" s="27">
        <v>5</v>
      </c>
      <c r="B204" s="59" t="s">
        <v>30</v>
      </c>
      <c r="C204" s="59" t="s">
        <v>203</v>
      </c>
      <c r="D204" s="65" t="s">
        <v>163</v>
      </c>
      <c r="E204" s="24">
        <v>7.68</v>
      </c>
      <c r="F204" s="25">
        <f t="shared" si="7"/>
        <v>38.4</v>
      </c>
      <c r="G204" s="26"/>
    </row>
    <row r="205" spans="1:7" ht="15.6" x14ac:dyDescent="0.3">
      <c r="A205" s="27">
        <v>6</v>
      </c>
      <c r="B205" s="59" t="s">
        <v>256</v>
      </c>
      <c r="C205" s="59" t="s">
        <v>65</v>
      </c>
      <c r="D205" s="65" t="s">
        <v>163</v>
      </c>
      <c r="E205" s="24">
        <v>429.2</v>
      </c>
      <c r="F205" s="25">
        <f t="shared" si="7"/>
        <v>2575.1999999999998</v>
      </c>
      <c r="G205" s="26"/>
    </row>
    <row r="206" spans="1:7" ht="15.6" x14ac:dyDescent="0.3">
      <c r="A206" s="27"/>
      <c r="B206" s="22"/>
      <c r="C206" s="22"/>
      <c r="D206" s="23"/>
      <c r="E206" s="24"/>
      <c r="F206" s="25">
        <f t="shared" si="7"/>
        <v>0</v>
      </c>
      <c r="G206" s="26"/>
    </row>
    <row r="207" spans="1:7" ht="15.6" x14ac:dyDescent="0.3">
      <c r="A207" s="27"/>
      <c r="B207" s="22"/>
      <c r="C207" s="22"/>
      <c r="D207" s="23"/>
      <c r="E207" s="24"/>
      <c r="F207" s="25">
        <f t="shared" si="7"/>
        <v>0</v>
      </c>
      <c r="G207" s="26"/>
    </row>
    <row r="208" spans="1:7" ht="15.6" x14ac:dyDescent="0.3">
      <c r="A208" s="27"/>
      <c r="B208" s="22"/>
      <c r="C208" s="22"/>
      <c r="D208" s="23"/>
      <c r="E208" s="24"/>
      <c r="F208" s="25">
        <f t="shared" si="7"/>
        <v>0</v>
      </c>
      <c r="G208" s="26"/>
    </row>
    <row r="209" spans="1:7" ht="15.6" x14ac:dyDescent="0.3">
      <c r="A209" s="27"/>
      <c r="B209" s="22"/>
      <c r="C209" s="22"/>
      <c r="D209" s="23"/>
      <c r="E209" s="24"/>
      <c r="F209" s="25">
        <f t="shared" si="7"/>
        <v>0</v>
      </c>
      <c r="G209" s="26"/>
    </row>
    <row r="210" spans="1:7" ht="15.6" x14ac:dyDescent="0.3">
      <c r="A210" s="27"/>
      <c r="B210" s="22"/>
      <c r="C210" s="22"/>
      <c r="D210" s="23"/>
      <c r="E210" s="24"/>
      <c r="F210" s="25">
        <f t="shared" si="7"/>
        <v>0</v>
      </c>
      <c r="G210" s="26"/>
    </row>
    <row r="211" spans="1:7" ht="15.6" x14ac:dyDescent="0.3">
      <c r="A211" s="28"/>
      <c r="B211" s="29"/>
      <c r="C211" s="29"/>
      <c r="D211" s="30"/>
      <c r="E211" s="31"/>
      <c r="F211" s="32">
        <f t="shared" si="7"/>
        <v>0</v>
      </c>
      <c r="G211" s="33"/>
    </row>
    <row r="212" spans="1:7" ht="17.399999999999999" x14ac:dyDescent="0.3">
      <c r="A212" s="34"/>
      <c r="B212" s="35"/>
      <c r="C212" s="36" t="s">
        <v>17</v>
      </c>
      <c r="D212" s="36"/>
      <c r="E212" s="37"/>
      <c r="F212" s="38">
        <f>SUM(F200:F210)</f>
        <v>2720</v>
      </c>
      <c r="G212" s="39"/>
    </row>
    <row r="213" spans="1:7" ht="17.399999999999999" x14ac:dyDescent="0.3">
      <c r="A213" s="40"/>
      <c r="B213" s="41"/>
      <c r="C213" s="42" t="s">
        <v>18</v>
      </c>
      <c r="D213" s="42"/>
      <c r="E213" s="43"/>
      <c r="F213" s="44">
        <f>F212*0.16</f>
        <v>435.2</v>
      </c>
      <c r="G213" s="45"/>
    </row>
    <row r="214" spans="1:7" ht="17.399999999999999" x14ac:dyDescent="0.3">
      <c r="A214" s="40"/>
      <c r="B214" s="41"/>
      <c r="C214" s="46" t="s">
        <v>19</v>
      </c>
      <c r="D214" s="46"/>
      <c r="E214" s="47"/>
      <c r="F214" s="48">
        <f>F212+F213</f>
        <v>3155.2</v>
      </c>
      <c r="G214" s="49"/>
    </row>
    <row r="215" spans="1:7" ht="15.6" x14ac:dyDescent="0.3">
      <c r="A215" s="50" t="s">
        <v>20</v>
      </c>
      <c r="B215" s="51"/>
      <c r="C215" s="51" t="s">
        <v>21</v>
      </c>
      <c r="D215" s="51"/>
      <c r="E215" s="51" t="s">
        <v>22</v>
      </c>
      <c r="F215" s="51"/>
      <c r="G215" s="52"/>
    </row>
    <row r="216" spans="1:7" ht="15.6" x14ac:dyDescent="0.3">
      <c r="A216" s="63" t="s">
        <v>25</v>
      </c>
      <c r="B216" s="53"/>
      <c r="C216" s="53" t="s">
        <v>23</v>
      </c>
      <c r="D216" s="53"/>
      <c r="E216" s="53" t="s">
        <v>24</v>
      </c>
      <c r="F216" s="53"/>
      <c r="G216" s="54"/>
    </row>
    <row r="217" spans="1:7" x14ac:dyDescent="0.3">
      <c r="A217" s="55"/>
      <c r="B217" s="55"/>
      <c r="C217" s="55"/>
      <c r="D217" s="55"/>
      <c r="E217" s="55"/>
      <c r="F217" s="55"/>
      <c r="G217" s="55"/>
    </row>
    <row r="218" spans="1:7" ht="24.6" x14ac:dyDescent="0.4">
      <c r="A218" s="1"/>
      <c r="B218" s="355" t="s">
        <v>0</v>
      </c>
      <c r="C218" s="357"/>
      <c r="D218" s="364" t="s">
        <v>1</v>
      </c>
      <c r="E218" s="365"/>
      <c r="F218" s="365"/>
      <c r="G218" s="366"/>
    </row>
    <row r="219" spans="1:7" ht="21" x14ac:dyDescent="0.4">
      <c r="A219" s="2"/>
      <c r="B219" s="358"/>
      <c r="C219" s="360"/>
      <c r="D219" s="3" t="s">
        <v>2</v>
      </c>
      <c r="E219" s="368" t="s">
        <v>251</v>
      </c>
      <c r="F219" s="368"/>
      <c r="G219" s="4"/>
    </row>
    <row r="220" spans="1:7" ht="21" x14ac:dyDescent="0.4">
      <c r="A220" s="2"/>
      <c r="B220" s="358"/>
      <c r="C220" s="360"/>
      <c r="D220" s="3" t="s">
        <v>4</v>
      </c>
      <c r="E220" s="368">
        <v>44</v>
      </c>
      <c r="F220" s="368"/>
      <c r="G220" s="4"/>
    </row>
    <row r="221" spans="1:7" ht="30" x14ac:dyDescent="0.4">
      <c r="A221" s="5"/>
      <c r="B221" s="361"/>
      <c r="C221" s="363"/>
      <c r="D221" s="6" t="s">
        <v>5</v>
      </c>
      <c r="E221" s="370" t="s">
        <v>258</v>
      </c>
      <c r="F221" s="370"/>
      <c r="G221" s="7"/>
    </row>
    <row r="222" spans="1:7" ht="20.399999999999999" x14ac:dyDescent="0.35">
      <c r="A222" s="8" t="s">
        <v>6</v>
      </c>
      <c r="B222" s="9" t="s">
        <v>36</v>
      </c>
      <c r="C222" s="10"/>
      <c r="D222" s="10"/>
      <c r="E222" s="10"/>
      <c r="F222" s="10"/>
      <c r="G222" s="11"/>
    </row>
    <row r="223" spans="1:7" ht="20.399999999999999" x14ac:dyDescent="0.35">
      <c r="A223" s="8" t="s">
        <v>7</v>
      </c>
      <c r="B223" s="12" t="s">
        <v>98</v>
      </c>
      <c r="C223" s="13" t="s">
        <v>245</v>
      </c>
      <c r="D223" s="13"/>
      <c r="E223" s="13"/>
      <c r="F223" s="13"/>
      <c r="G223" s="14"/>
    </row>
    <row r="224" spans="1:7" ht="20.399999999999999" x14ac:dyDescent="0.35">
      <c r="A224" s="8" t="s">
        <v>8</v>
      </c>
      <c r="B224" s="12" t="s">
        <v>246</v>
      </c>
      <c r="C224" s="13"/>
      <c r="D224" s="13"/>
      <c r="E224" s="13"/>
      <c r="F224" s="13"/>
      <c r="G224" s="14"/>
    </row>
    <row r="225" spans="1:7" ht="20.399999999999999" x14ac:dyDescent="0.35">
      <c r="A225" s="8" t="s">
        <v>9</v>
      </c>
      <c r="B225" s="12" t="s">
        <v>99</v>
      </c>
      <c r="C225" s="13"/>
      <c r="D225" s="13"/>
      <c r="E225" s="13"/>
      <c r="F225" s="13"/>
      <c r="G225" s="14"/>
    </row>
    <row r="226" spans="1:7" ht="15" x14ac:dyDescent="0.3">
      <c r="A226" s="57" t="s">
        <v>10</v>
      </c>
      <c r="B226" s="57" t="s">
        <v>11</v>
      </c>
      <c r="C226" s="57" t="s">
        <v>12</v>
      </c>
      <c r="D226" s="57" t="s">
        <v>13</v>
      </c>
      <c r="E226" s="57" t="s">
        <v>14</v>
      </c>
      <c r="F226" s="57" t="s">
        <v>15</v>
      </c>
      <c r="G226" s="57" t="s">
        <v>16</v>
      </c>
    </row>
    <row r="227" spans="1:7" ht="15.6" x14ac:dyDescent="0.3">
      <c r="A227" s="15"/>
      <c r="B227" s="16"/>
      <c r="C227" s="16"/>
      <c r="D227" s="17"/>
      <c r="E227" s="18"/>
      <c r="F227" s="18">
        <f t="shared" ref="F227:F241" si="8">A227*E227</f>
        <v>0</v>
      </c>
      <c r="G227" s="20"/>
    </row>
    <row r="228" spans="1:7" ht="15.6" x14ac:dyDescent="0.3">
      <c r="A228" s="21">
        <v>4</v>
      </c>
      <c r="B228" s="22" t="s">
        <v>100</v>
      </c>
      <c r="C228" s="22" t="s">
        <v>102</v>
      </c>
      <c r="D228" s="23" t="s">
        <v>114</v>
      </c>
      <c r="E228" s="24">
        <v>480.8</v>
      </c>
      <c r="F228" s="24">
        <f t="shared" si="8"/>
        <v>1923.2</v>
      </c>
      <c r="G228" s="20"/>
    </row>
    <row r="229" spans="1:7" ht="15.6" x14ac:dyDescent="0.3">
      <c r="A229" s="21">
        <v>4</v>
      </c>
      <c r="B229" s="22" t="s">
        <v>100</v>
      </c>
      <c r="C229" s="22" t="s">
        <v>103</v>
      </c>
      <c r="D229" s="23" t="s">
        <v>115</v>
      </c>
      <c r="E229" s="24">
        <v>360.3</v>
      </c>
      <c r="F229" s="24">
        <f t="shared" si="8"/>
        <v>1441.2</v>
      </c>
      <c r="G229" s="20"/>
    </row>
    <row r="230" spans="1:7" ht="15.6" x14ac:dyDescent="0.3">
      <c r="A230" s="21"/>
      <c r="B230" s="59"/>
      <c r="C230" s="59"/>
      <c r="D230" s="65"/>
      <c r="E230" s="24"/>
      <c r="F230" s="24">
        <f t="shared" si="8"/>
        <v>0</v>
      </c>
      <c r="G230" s="26"/>
    </row>
    <row r="231" spans="1:7" ht="15.6" x14ac:dyDescent="0.3">
      <c r="A231" s="21"/>
      <c r="B231" s="59"/>
      <c r="C231" s="59"/>
      <c r="D231" s="65"/>
      <c r="E231" s="24"/>
      <c r="F231" s="24">
        <f t="shared" si="8"/>
        <v>0</v>
      </c>
      <c r="G231" s="26"/>
    </row>
    <row r="232" spans="1:7" ht="15.6" x14ac:dyDescent="0.3">
      <c r="A232" s="21"/>
      <c r="B232" s="59"/>
      <c r="C232" s="59"/>
      <c r="D232" s="65"/>
      <c r="E232" s="24"/>
      <c r="F232" s="24">
        <f t="shared" si="8"/>
        <v>0</v>
      </c>
      <c r="G232" s="26"/>
    </row>
    <row r="233" spans="1:7" ht="15.6" x14ac:dyDescent="0.3">
      <c r="A233" s="21"/>
      <c r="B233" s="59"/>
      <c r="C233" s="59"/>
      <c r="D233" s="66"/>
      <c r="E233" s="24"/>
      <c r="F233" s="24">
        <f t="shared" si="8"/>
        <v>0</v>
      </c>
      <c r="G233" s="26"/>
    </row>
    <row r="234" spans="1:7" ht="15.6" x14ac:dyDescent="0.3">
      <c r="A234" s="27"/>
      <c r="B234" s="59"/>
      <c r="C234" s="59"/>
      <c r="D234" s="65"/>
      <c r="E234" s="24"/>
      <c r="F234" s="24">
        <f t="shared" si="8"/>
        <v>0</v>
      </c>
      <c r="G234" s="26"/>
    </row>
    <row r="235" spans="1:7" ht="15.6" x14ac:dyDescent="0.3">
      <c r="A235" s="27"/>
      <c r="B235" s="59"/>
      <c r="C235" s="59"/>
      <c r="D235" s="65"/>
      <c r="E235" s="24"/>
      <c r="F235" s="24">
        <f t="shared" si="8"/>
        <v>0</v>
      </c>
      <c r="G235" s="26"/>
    </row>
    <row r="236" spans="1:7" ht="15.6" x14ac:dyDescent="0.3">
      <c r="A236" s="27"/>
      <c r="B236" s="22"/>
      <c r="C236" s="22"/>
      <c r="D236" s="23"/>
      <c r="E236" s="24"/>
      <c r="F236" s="24">
        <f t="shared" si="8"/>
        <v>0</v>
      </c>
      <c r="G236" s="26"/>
    </row>
    <row r="237" spans="1:7" ht="15.6" x14ac:dyDescent="0.3">
      <c r="A237" s="27"/>
      <c r="B237" s="22"/>
      <c r="C237" s="22"/>
      <c r="D237" s="23"/>
      <c r="E237" s="24"/>
      <c r="F237" s="24">
        <f t="shared" si="8"/>
        <v>0</v>
      </c>
      <c r="G237" s="26"/>
    </row>
    <row r="238" spans="1:7" ht="15.6" x14ac:dyDescent="0.3">
      <c r="A238" s="27"/>
      <c r="B238" s="22"/>
      <c r="C238" s="22"/>
      <c r="D238" s="23"/>
      <c r="E238" s="24"/>
      <c r="F238" s="24">
        <f t="shared" si="8"/>
        <v>0</v>
      </c>
      <c r="G238" s="26"/>
    </row>
    <row r="239" spans="1:7" ht="15.6" x14ac:dyDescent="0.3">
      <c r="A239" s="27"/>
      <c r="B239" s="22"/>
      <c r="C239" s="22"/>
      <c r="D239" s="23"/>
      <c r="E239" s="24"/>
      <c r="F239" s="24">
        <f t="shared" si="8"/>
        <v>0</v>
      </c>
      <c r="G239" s="26"/>
    </row>
    <row r="240" spans="1:7" ht="15.6" x14ac:dyDescent="0.3">
      <c r="A240" s="27"/>
      <c r="B240" s="22"/>
      <c r="C240" s="22"/>
      <c r="D240" s="23"/>
      <c r="E240" s="24"/>
      <c r="F240" s="24">
        <f t="shared" si="8"/>
        <v>0</v>
      </c>
      <c r="G240" s="26"/>
    </row>
    <row r="241" spans="1:7" ht="15.6" x14ac:dyDescent="0.3">
      <c r="A241" s="28"/>
      <c r="B241" s="29"/>
      <c r="C241" s="29"/>
      <c r="D241" s="30"/>
      <c r="E241" s="31"/>
      <c r="F241" s="32">
        <f t="shared" si="8"/>
        <v>0</v>
      </c>
      <c r="G241" s="33"/>
    </row>
    <row r="242" spans="1:7" ht="17.399999999999999" x14ac:dyDescent="0.3">
      <c r="A242" s="34"/>
      <c r="B242" s="35"/>
      <c r="C242" s="36" t="s">
        <v>17</v>
      </c>
      <c r="D242" s="36"/>
      <c r="E242" s="37"/>
      <c r="F242" s="38">
        <f>SUM(F227:F240)</f>
        <v>3364.4</v>
      </c>
      <c r="G242" s="39"/>
    </row>
    <row r="243" spans="1:7" ht="17.399999999999999" x14ac:dyDescent="0.3">
      <c r="A243" s="40"/>
      <c r="B243" s="41"/>
      <c r="C243" s="42" t="s">
        <v>18</v>
      </c>
      <c r="D243" s="42"/>
      <c r="E243" s="43"/>
      <c r="F243" s="44">
        <f>F242*0.16</f>
        <v>538.30399999999997</v>
      </c>
      <c r="G243" s="45"/>
    </row>
    <row r="244" spans="1:7" ht="17.399999999999999" x14ac:dyDescent="0.3">
      <c r="A244" s="40"/>
      <c r="B244" s="41"/>
      <c r="C244" s="46" t="s">
        <v>19</v>
      </c>
      <c r="D244" s="46"/>
      <c r="E244" s="47"/>
      <c r="F244" s="48">
        <f>F242+F243</f>
        <v>3902.7040000000002</v>
      </c>
      <c r="G244" s="49"/>
    </row>
    <row r="245" spans="1:7" ht="15.6" x14ac:dyDescent="0.3">
      <c r="A245" s="50" t="s">
        <v>20</v>
      </c>
      <c r="B245" s="51"/>
      <c r="C245" s="51" t="s">
        <v>21</v>
      </c>
      <c r="D245" s="51"/>
      <c r="E245" s="51" t="s">
        <v>22</v>
      </c>
      <c r="F245" s="51"/>
      <c r="G245" s="52"/>
    </row>
    <row r="246" spans="1:7" ht="15.6" x14ac:dyDescent="0.3">
      <c r="A246" s="63" t="s">
        <v>25</v>
      </c>
      <c r="B246" s="53"/>
      <c r="C246" s="53" t="s">
        <v>23</v>
      </c>
      <c r="D246" s="53"/>
      <c r="E246" s="53" t="s">
        <v>24</v>
      </c>
      <c r="F246" s="53"/>
      <c r="G246" s="54"/>
    </row>
    <row r="247" spans="1:7" x14ac:dyDescent="0.3">
      <c r="A247" s="55"/>
      <c r="B247" s="55"/>
      <c r="C247" s="55"/>
      <c r="D247" s="55"/>
      <c r="E247" s="55"/>
      <c r="F247" s="55"/>
      <c r="G247" s="55"/>
    </row>
    <row r="248" spans="1:7" ht="24.6" x14ac:dyDescent="0.3">
      <c r="A248" s="62"/>
      <c r="B248" s="355" t="s">
        <v>0</v>
      </c>
      <c r="C248" s="357"/>
      <c r="D248" s="364" t="s">
        <v>1</v>
      </c>
      <c r="E248" s="365"/>
      <c r="F248" s="365"/>
      <c r="G248" s="366"/>
    </row>
    <row r="249" spans="1:7" ht="21" x14ac:dyDescent="0.4">
      <c r="A249" s="2"/>
      <c r="B249" s="358"/>
      <c r="C249" s="360"/>
      <c r="D249" s="3" t="s">
        <v>2</v>
      </c>
      <c r="E249" s="368" t="s">
        <v>251</v>
      </c>
      <c r="F249" s="368"/>
      <c r="G249" s="4"/>
    </row>
    <row r="250" spans="1:7" ht="21" x14ac:dyDescent="0.4">
      <c r="A250" s="2"/>
      <c r="B250" s="358"/>
      <c r="C250" s="360"/>
      <c r="D250" s="3" t="s">
        <v>4</v>
      </c>
      <c r="E250" s="368">
        <v>44</v>
      </c>
      <c r="F250" s="368"/>
      <c r="G250" s="4"/>
    </row>
    <row r="251" spans="1:7" ht="30" x14ac:dyDescent="0.4">
      <c r="A251" s="5"/>
      <c r="B251" s="361"/>
      <c r="C251" s="363"/>
      <c r="D251" s="6" t="s">
        <v>5</v>
      </c>
      <c r="E251" s="370" t="s">
        <v>260</v>
      </c>
      <c r="F251" s="370"/>
      <c r="G251" s="7"/>
    </row>
    <row r="252" spans="1:7" ht="20.399999999999999" x14ac:dyDescent="0.35">
      <c r="A252" s="8" t="s">
        <v>6</v>
      </c>
      <c r="B252" s="9" t="s">
        <v>36</v>
      </c>
      <c r="C252" s="10"/>
      <c r="D252" s="10"/>
      <c r="E252" s="10"/>
      <c r="F252" s="10"/>
      <c r="G252" s="11"/>
    </row>
    <row r="253" spans="1:7" ht="20.399999999999999" x14ac:dyDescent="0.35">
      <c r="A253" s="8" t="s">
        <v>7</v>
      </c>
      <c r="B253" s="12" t="s">
        <v>259</v>
      </c>
      <c r="C253" s="13"/>
      <c r="D253" s="13"/>
      <c r="E253" s="13"/>
      <c r="F253" s="13"/>
      <c r="G253" s="14"/>
    </row>
    <row r="254" spans="1:7" ht="20.399999999999999" x14ac:dyDescent="0.35">
      <c r="A254" s="8" t="s">
        <v>8</v>
      </c>
      <c r="B254" s="12" t="s">
        <v>29</v>
      </c>
      <c r="C254" s="13"/>
      <c r="D254" s="13"/>
      <c r="E254" s="13"/>
      <c r="F254" s="13"/>
      <c r="G254" s="14"/>
    </row>
    <row r="255" spans="1:7" ht="20.399999999999999" x14ac:dyDescent="0.35">
      <c r="A255" s="8" t="s">
        <v>9</v>
      </c>
      <c r="B255" s="12" t="s">
        <v>85</v>
      </c>
      <c r="C255" s="13"/>
      <c r="D255" s="13"/>
      <c r="E255" s="13"/>
      <c r="F255" s="13"/>
      <c r="G255" s="14"/>
    </row>
    <row r="256" spans="1:7" ht="15" x14ac:dyDescent="0.3">
      <c r="A256" s="57" t="s">
        <v>10</v>
      </c>
      <c r="B256" s="57" t="s">
        <v>11</v>
      </c>
      <c r="C256" s="57" t="s">
        <v>12</v>
      </c>
      <c r="D256" s="57" t="s">
        <v>13</v>
      </c>
      <c r="E256" s="57" t="s">
        <v>14</v>
      </c>
      <c r="F256" s="57" t="s">
        <v>15</v>
      </c>
      <c r="G256" s="57" t="s">
        <v>16</v>
      </c>
    </row>
    <row r="257" spans="1:7" ht="31.2" x14ac:dyDescent="0.3">
      <c r="A257" s="21">
        <v>1500</v>
      </c>
      <c r="B257" s="61" t="s">
        <v>30</v>
      </c>
      <c r="C257" s="22" t="s">
        <v>88</v>
      </c>
      <c r="D257" s="61"/>
      <c r="E257" s="24">
        <v>0.95</v>
      </c>
      <c r="F257" s="25">
        <f t="shared" ref="F257:F270" si="9">A257*E257</f>
        <v>1425</v>
      </c>
      <c r="G257" s="20"/>
    </row>
    <row r="258" spans="1:7" ht="15.6" x14ac:dyDescent="0.3">
      <c r="A258" s="21"/>
      <c r="B258" s="61"/>
      <c r="C258" s="22"/>
      <c r="D258" s="61"/>
      <c r="E258" s="24"/>
      <c r="F258" s="25">
        <f t="shared" si="9"/>
        <v>0</v>
      </c>
      <c r="G258" s="20"/>
    </row>
    <row r="259" spans="1:7" ht="15.6" x14ac:dyDescent="0.3">
      <c r="A259" s="21"/>
      <c r="B259" s="61"/>
      <c r="C259" s="22"/>
      <c r="D259" s="61"/>
      <c r="E259" s="24"/>
      <c r="F259" s="25">
        <f t="shared" si="9"/>
        <v>0</v>
      </c>
      <c r="G259" s="20"/>
    </row>
    <row r="260" spans="1:7" ht="15.6" x14ac:dyDescent="0.3">
      <c r="A260" s="21"/>
      <c r="B260" s="61"/>
      <c r="C260" s="22"/>
      <c r="D260" s="61"/>
      <c r="E260" s="24"/>
      <c r="F260" s="25">
        <f t="shared" si="9"/>
        <v>0</v>
      </c>
      <c r="G260" s="20"/>
    </row>
    <row r="261" spans="1:7" ht="15.6" x14ac:dyDescent="0.3">
      <c r="A261" s="21"/>
      <c r="B261" s="61"/>
      <c r="C261" s="22"/>
      <c r="D261" s="61"/>
      <c r="E261" s="24"/>
      <c r="F261" s="25">
        <f t="shared" si="9"/>
        <v>0</v>
      </c>
      <c r="G261" s="20"/>
    </row>
    <row r="262" spans="1:7" ht="15.6" x14ac:dyDescent="0.3">
      <c r="A262" s="21"/>
      <c r="B262" s="61"/>
      <c r="C262" s="59"/>
      <c r="D262" s="61"/>
      <c r="E262" s="24"/>
      <c r="F262" s="25">
        <f t="shared" si="9"/>
        <v>0</v>
      </c>
      <c r="G262" s="26"/>
    </row>
    <row r="263" spans="1:7" ht="15.6" x14ac:dyDescent="0.3">
      <c r="A263" s="27"/>
      <c r="B263" s="61"/>
      <c r="C263" s="59"/>
      <c r="D263" s="61"/>
      <c r="E263" s="24"/>
      <c r="F263" s="25">
        <f t="shared" si="9"/>
        <v>0</v>
      </c>
      <c r="G263" s="26"/>
    </row>
    <row r="264" spans="1:7" ht="15.6" x14ac:dyDescent="0.3">
      <c r="A264" s="27"/>
      <c r="B264" s="61"/>
      <c r="C264" s="59"/>
      <c r="D264" s="61"/>
      <c r="E264" s="24"/>
      <c r="F264" s="25">
        <f t="shared" si="9"/>
        <v>0</v>
      </c>
      <c r="G264" s="26"/>
    </row>
    <row r="265" spans="1:7" ht="15.6" x14ac:dyDescent="0.3">
      <c r="A265" s="27"/>
      <c r="B265" s="61"/>
      <c r="C265" s="22"/>
      <c r="D265" s="61"/>
      <c r="E265" s="24"/>
      <c r="F265" s="25">
        <f t="shared" si="9"/>
        <v>0</v>
      </c>
      <c r="G265" s="26"/>
    </row>
    <row r="266" spans="1:7" ht="15.6" x14ac:dyDescent="0.3">
      <c r="A266" s="27"/>
      <c r="B266" s="61"/>
      <c r="C266" s="22"/>
      <c r="D266" s="61"/>
      <c r="E266" s="24"/>
      <c r="F266" s="25">
        <f t="shared" si="9"/>
        <v>0</v>
      </c>
      <c r="G266" s="26"/>
    </row>
    <row r="267" spans="1:7" ht="15.6" x14ac:dyDescent="0.3">
      <c r="A267" s="27"/>
      <c r="B267" s="61"/>
      <c r="C267" s="22"/>
      <c r="D267" s="61"/>
      <c r="E267" s="24"/>
      <c r="F267" s="25">
        <f t="shared" si="9"/>
        <v>0</v>
      </c>
      <c r="G267" s="26"/>
    </row>
    <row r="268" spans="1:7" ht="15.6" x14ac:dyDescent="0.3">
      <c r="A268" s="27"/>
      <c r="B268" s="61"/>
      <c r="C268" s="22"/>
      <c r="D268" s="61"/>
      <c r="E268" s="24"/>
      <c r="F268" s="25">
        <f t="shared" si="9"/>
        <v>0</v>
      </c>
      <c r="G268" s="26"/>
    </row>
    <row r="269" spans="1:7" ht="15.6" x14ac:dyDescent="0.3">
      <c r="A269" s="27"/>
      <c r="B269" s="22"/>
      <c r="C269" s="22"/>
      <c r="D269" s="23"/>
      <c r="E269" s="24"/>
      <c r="F269" s="25">
        <f t="shared" si="9"/>
        <v>0</v>
      </c>
      <c r="G269" s="26"/>
    </row>
    <row r="270" spans="1:7" ht="15.6" x14ac:dyDescent="0.3">
      <c r="A270" s="28"/>
      <c r="B270" s="29"/>
      <c r="C270" s="29"/>
      <c r="D270" s="30"/>
      <c r="E270" s="31"/>
      <c r="F270" s="32">
        <f t="shared" si="9"/>
        <v>0</v>
      </c>
      <c r="G270" s="33"/>
    </row>
    <row r="271" spans="1:7" ht="17.399999999999999" x14ac:dyDescent="0.3">
      <c r="A271" s="34"/>
      <c r="B271" s="35"/>
      <c r="C271" s="36" t="s">
        <v>17</v>
      </c>
      <c r="D271" s="36"/>
      <c r="E271" s="37"/>
      <c r="F271" s="38">
        <f>SUM(F257:F269)</f>
        <v>1425</v>
      </c>
      <c r="G271" s="39"/>
    </row>
    <row r="272" spans="1:7" ht="17.399999999999999" x14ac:dyDescent="0.3">
      <c r="A272" s="40"/>
      <c r="B272" s="41"/>
      <c r="C272" s="42" t="s">
        <v>18</v>
      </c>
      <c r="D272" s="42"/>
      <c r="E272" s="43"/>
      <c r="F272" s="44">
        <f>F271*0.16</f>
        <v>228</v>
      </c>
      <c r="G272" s="45"/>
    </row>
    <row r="273" spans="1:7" ht="17.399999999999999" x14ac:dyDescent="0.3">
      <c r="A273" s="40"/>
      <c r="B273" s="41"/>
      <c r="C273" s="46" t="s">
        <v>19</v>
      </c>
      <c r="D273" s="46"/>
      <c r="E273" s="47"/>
      <c r="F273" s="48">
        <f>F271+F272</f>
        <v>1653</v>
      </c>
      <c r="G273" s="49"/>
    </row>
    <row r="274" spans="1:7" ht="15.6" x14ac:dyDescent="0.3">
      <c r="A274" s="50" t="s">
        <v>20</v>
      </c>
      <c r="B274" s="51"/>
      <c r="C274" s="51" t="s">
        <v>21</v>
      </c>
      <c r="D274" s="51"/>
      <c r="E274" s="51" t="s">
        <v>22</v>
      </c>
      <c r="F274" s="51"/>
      <c r="G274" s="52"/>
    </row>
    <row r="275" spans="1:7" ht="15.6" x14ac:dyDescent="0.3">
      <c r="A275" s="64" t="s">
        <v>25</v>
      </c>
      <c r="B275" s="53"/>
      <c r="C275" s="53" t="s">
        <v>23</v>
      </c>
      <c r="D275" s="53"/>
      <c r="E275" s="53" t="s">
        <v>24</v>
      </c>
      <c r="F275" s="53"/>
      <c r="G275" s="54"/>
    </row>
    <row r="276" spans="1:7" x14ac:dyDescent="0.3">
      <c r="A276" s="55"/>
      <c r="B276" s="55"/>
      <c r="C276" s="55"/>
      <c r="D276" s="55"/>
      <c r="E276" s="55"/>
      <c r="F276" s="55"/>
      <c r="G276" s="55"/>
    </row>
  </sheetData>
  <mergeCells count="45">
    <mergeCell ref="B94:C97"/>
    <mergeCell ref="D94:G94"/>
    <mergeCell ref="E95:F95"/>
    <mergeCell ref="E96:F96"/>
    <mergeCell ref="E97:F97"/>
    <mergeCell ref="B63:C66"/>
    <mergeCell ref="D63:G63"/>
    <mergeCell ref="E64:F64"/>
    <mergeCell ref="E65:F65"/>
    <mergeCell ref="E66:F66"/>
    <mergeCell ref="B33:C36"/>
    <mergeCell ref="D33:G33"/>
    <mergeCell ref="E34:F34"/>
    <mergeCell ref="E35:F35"/>
    <mergeCell ref="E36:F36"/>
    <mergeCell ref="B2:C5"/>
    <mergeCell ref="D2:G2"/>
    <mergeCell ref="E3:F3"/>
    <mergeCell ref="E4:F4"/>
    <mergeCell ref="E5:F5"/>
    <mergeCell ref="B129:C132"/>
    <mergeCell ref="D129:G129"/>
    <mergeCell ref="E130:F130"/>
    <mergeCell ref="E131:F131"/>
    <mergeCell ref="E132:F132"/>
    <mergeCell ref="B158:C161"/>
    <mergeCell ref="D158:G158"/>
    <mergeCell ref="E159:F159"/>
    <mergeCell ref="E160:F160"/>
    <mergeCell ref="E161:F161"/>
    <mergeCell ref="B191:C194"/>
    <mergeCell ref="D191:G191"/>
    <mergeCell ref="E192:F192"/>
    <mergeCell ref="E193:F193"/>
    <mergeCell ref="E194:F194"/>
    <mergeCell ref="B218:C221"/>
    <mergeCell ref="D218:G218"/>
    <mergeCell ref="E219:F219"/>
    <mergeCell ref="E220:F220"/>
    <mergeCell ref="E221:F221"/>
    <mergeCell ref="B248:C251"/>
    <mergeCell ref="D248:G248"/>
    <mergeCell ref="E249:F249"/>
    <mergeCell ref="E250:F250"/>
    <mergeCell ref="E251:F251"/>
  </mergeCells>
  <dataValidations disablePrompts="1"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A29 A60 A90 A126 A155 A187 A215 A245 A274" xr:uid="{EA60F977-DB70-4D28-9B92-D7CF42FE0D75}">
      <formula1>0</formula1>
      <formula2>256</formula2>
    </dataValidation>
  </dataValidation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F84B5-08A2-4A52-BA73-AA74148735DB}">
  <dimension ref="A2:G311"/>
  <sheetViews>
    <sheetView topLeftCell="A288" workbookViewId="0">
      <selection activeCell="B21" sqref="B20:B21"/>
    </sheetView>
  </sheetViews>
  <sheetFormatPr baseColWidth="10" defaultRowHeight="14.4" x14ac:dyDescent="0.3"/>
  <cols>
    <col min="1" max="1" width="23.21875" customWidth="1"/>
    <col min="2" max="2" width="24.77734375" customWidth="1"/>
    <col min="3" max="3" width="42" customWidth="1"/>
    <col min="4" max="4" width="28.5546875" customWidth="1"/>
    <col min="5" max="5" width="19.33203125" customWidth="1"/>
    <col min="6" max="6" width="18.44140625" customWidth="1"/>
    <col min="7" max="7" width="26.77734375" customWidth="1"/>
  </cols>
  <sheetData>
    <row r="2" spans="1:7" ht="25.2" x14ac:dyDescent="0.4">
      <c r="A2" s="1"/>
      <c r="B2" s="445" t="s">
        <v>0</v>
      </c>
      <c r="C2" s="446"/>
      <c r="D2" s="451" t="s">
        <v>1</v>
      </c>
      <c r="E2" s="452"/>
      <c r="F2" s="452"/>
      <c r="G2" s="453"/>
    </row>
    <row r="3" spans="1:7" ht="21" x14ac:dyDescent="0.4">
      <c r="A3" s="2"/>
      <c r="B3" s="447"/>
      <c r="C3" s="448"/>
      <c r="D3" s="3" t="s">
        <v>2</v>
      </c>
      <c r="E3" s="368" t="s">
        <v>211</v>
      </c>
      <c r="F3" s="368"/>
      <c r="G3" s="4"/>
    </row>
    <row r="4" spans="1:7" ht="21" x14ac:dyDescent="0.4">
      <c r="A4" s="2"/>
      <c r="B4" s="447"/>
      <c r="C4" s="448"/>
      <c r="D4" s="3" t="s">
        <v>4</v>
      </c>
      <c r="E4" s="368">
        <v>43</v>
      </c>
      <c r="F4" s="368"/>
      <c r="G4" s="4"/>
    </row>
    <row r="5" spans="1:7" ht="31.2" x14ac:dyDescent="0.4">
      <c r="A5" s="5"/>
      <c r="B5" s="449"/>
      <c r="C5" s="450"/>
      <c r="D5" s="215" t="s">
        <v>5</v>
      </c>
      <c r="E5" s="454" t="s">
        <v>212</v>
      </c>
      <c r="F5" s="454"/>
      <c r="G5" s="216"/>
    </row>
    <row r="6" spans="1:7" ht="20.399999999999999" x14ac:dyDescent="0.35">
      <c r="A6" s="8" t="s">
        <v>6</v>
      </c>
      <c r="B6" s="9" t="s">
        <v>36</v>
      </c>
      <c r="C6" s="10"/>
      <c r="D6" s="10"/>
      <c r="E6" s="10"/>
      <c r="F6" s="10"/>
      <c r="G6" s="11"/>
    </row>
    <row r="7" spans="1:7" ht="20.399999999999999" x14ac:dyDescent="0.35">
      <c r="A7" s="8" t="s">
        <v>7</v>
      </c>
      <c r="B7" s="12"/>
      <c r="C7" s="13"/>
      <c r="D7" s="13"/>
      <c r="E7" s="13"/>
      <c r="F7" s="13"/>
      <c r="G7" s="14"/>
    </row>
    <row r="8" spans="1:7" ht="20.399999999999999" x14ac:dyDescent="0.35">
      <c r="A8" s="8" t="s">
        <v>8</v>
      </c>
      <c r="B8" s="12" t="s">
        <v>29</v>
      </c>
      <c r="C8" s="13"/>
      <c r="D8" s="13"/>
      <c r="E8" s="13"/>
      <c r="F8" s="13"/>
      <c r="G8" s="14"/>
    </row>
    <row r="9" spans="1:7" ht="20.399999999999999" x14ac:dyDescent="0.35">
      <c r="A9" s="8" t="s">
        <v>9</v>
      </c>
      <c r="B9" s="12" t="s">
        <v>130</v>
      </c>
      <c r="C9" s="13"/>
      <c r="D9" s="13"/>
      <c r="E9" s="13"/>
      <c r="F9" s="13"/>
      <c r="G9" s="14"/>
    </row>
    <row r="10" spans="1:7" ht="15.6" x14ac:dyDescent="0.3">
      <c r="A10" s="217" t="s">
        <v>10</v>
      </c>
      <c r="B10" s="217" t="s">
        <v>11</v>
      </c>
      <c r="C10" s="217" t="s">
        <v>12</v>
      </c>
      <c r="D10" s="217" t="s">
        <v>13</v>
      </c>
      <c r="E10" s="217" t="s">
        <v>14</v>
      </c>
      <c r="F10" s="217" t="s">
        <v>15</v>
      </c>
      <c r="G10" s="217" t="s">
        <v>16</v>
      </c>
    </row>
    <row r="11" spans="1:7" ht="15.6" x14ac:dyDescent="0.3">
      <c r="A11" s="15">
        <v>14</v>
      </c>
      <c r="B11" s="16" t="s">
        <v>30</v>
      </c>
      <c r="C11" s="16" t="s">
        <v>131</v>
      </c>
      <c r="D11" s="17"/>
      <c r="E11" s="78">
        <v>787.07</v>
      </c>
      <c r="F11" s="78">
        <f t="shared" ref="F11:F25" si="0">A11*E11</f>
        <v>11018.980000000001</v>
      </c>
      <c r="G11" s="79"/>
    </row>
    <row r="12" spans="1:7" ht="15.6" x14ac:dyDescent="0.3">
      <c r="A12" s="21">
        <v>50</v>
      </c>
      <c r="B12" s="22" t="s">
        <v>30</v>
      </c>
      <c r="C12" s="22" t="s">
        <v>133</v>
      </c>
      <c r="D12" s="23"/>
      <c r="E12" s="80">
        <v>120</v>
      </c>
      <c r="F12" s="80">
        <f t="shared" si="0"/>
        <v>6000</v>
      </c>
      <c r="G12" s="79"/>
    </row>
    <row r="13" spans="1:7" ht="15.6" x14ac:dyDescent="0.3">
      <c r="A13" s="21">
        <v>50</v>
      </c>
      <c r="B13" s="22" t="s">
        <v>30</v>
      </c>
      <c r="C13" s="22" t="s">
        <v>132</v>
      </c>
      <c r="D13" s="23"/>
      <c r="E13" s="80">
        <v>76</v>
      </c>
      <c r="F13" s="80">
        <f t="shared" si="0"/>
        <v>3800</v>
      </c>
      <c r="G13" s="79"/>
    </row>
    <row r="14" spans="1:7" ht="15.6" x14ac:dyDescent="0.3">
      <c r="A14" s="21">
        <v>40</v>
      </c>
      <c r="B14" s="59" t="s">
        <v>30</v>
      </c>
      <c r="C14" s="59" t="s">
        <v>134</v>
      </c>
      <c r="D14" s="65"/>
      <c r="E14" s="80">
        <v>40</v>
      </c>
      <c r="F14" s="80">
        <f t="shared" si="0"/>
        <v>1600</v>
      </c>
      <c r="G14" s="81"/>
    </row>
    <row r="15" spans="1:7" ht="15.6" x14ac:dyDescent="0.3">
      <c r="A15" s="21">
        <v>40</v>
      </c>
      <c r="B15" s="59" t="s">
        <v>30</v>
      </c>
      <c r="C15" s="59" t="s">
        <v>135</v>
      </c>
      <c r="D15" s="65"/>
      <c r="E15" s="80">
        <v>230</v>
      </c>
      <c r="F15" s="80">
        <f t="shared" si="0"/>
        <v>9200</v>
      </c>
      <c r="G15" s="81"/>
    </row>
    <row r="16" spans="1:7" ht="15.6" x14ac:dyDescent="0.3">
      <c r="A16" s="21"/>
      <c r="B16" s="59"/>
      <c r="C16" s="59"/>
      <c r="D16" s="65"/>
      <c r="E16" s="80"/>
      <c r="F16" s="80">
        <f t="shared" si="0"/>
        <v>0</v>
      </c>
      <c r="G16" s="81"/>
    </row>
    <row r="17" spans="1:7" ht="15.6" x14ac:dyDescent="0.3">
      <c r="A17" s="21"/>
      <c r="B17" s="59"/>
      <c r="C17" s="59"/>
      <c r="D17" s="66"/>
      <c r="E17" s="80"/>
      <c r="F17" s="80">
        <f t="shared" si="0"/>
        <v>0</v>
      </c>
      <c r="G17" s="81"/>
    </row>
    <row r="18" spans="1:7" ht="15.6" x14ac:dyDescent="0.3">
      <c r="A18" s="27"/>
      <c r="B18" s="59"/>
      <c r="C18" s="59"/>
      <c r="D18" s="65"/>
      <c r="E18" s="80"/>
      <c r="F18" s="80">
        <f t="shared" si="0"/>
        <v>0</v>
      </c>
      <c r="G18" s="81"/>
    </row>
    <row r="19" spans="1:7" ht="15.6" x14ac:dyDescent="0.3">
      <c r="A19" s="27"/>
      <c r="B19" s="59"/>
      <c r="C19" s="59"/>
      <c r="D19" s="65"/>
      <c r="E19" s="80"/>
      <c r="F19" s="80">
        <f t="shared" si="0"/>
        <v>0</v>
      </c>
      <c r="G19" s="81"/>
    </row>
    <row r="20" spans="1:7" ht="15.6" x14ac:dyDescent="0.3">
      <c r="A20" s="27"/>
      <c r="B20" s="22"/>
      <c r="C20" s="22"/>
      <c r="D20" s="23"/>
      <c r="E20" s="80"/>
      <c r="F20" s="80">
        <f t="shared" si="0"/>
        <v>0</v>
      </c>
      <c r="G20" s="81"/>
    </row>
    <row r="21" spans="1:7" ht="15.6" x14ac:dyDescent="0.3">
      <c r="A21" s="27"/>
      <c r="B21" s="22"/>
      <c r="C21" s="22"/>
      <c r="D21" s="23"/>
      <c r="E21" s="80"/>
      <c r="F21" s="80">
        <f t="shared" si="0"/>
        <v>0</v>
      </c>
      <c r="G21" s="81"/>
    </row>
    <row r="22" spans="1:7" ht="15.6" x14ac:dyDescent="0.3">
      <c r="A22" s="27"/>
      <c r="B22" s="22"/>
      <c r="C22" s="22"/>
      <c r="D22" s="23"/>
      <c r="E22" s="80"/>
      <c r="F22" s="80">
        <f t="shared" si="0"/>
        <v>0</v>
      </c>
      <c r="G22" s="81"/>
    </row>
    <row r="23" spans="1:7" ht="15.6" x14ac:dyDescent="0.3">
      <c r="A23" s="27"/>
      <c r="B23" s="22"/>
      <c r="C23" s="22"/>
      <c r="D23" s="23"/>
      <c r="E23" s="80"/>
      <c r="F23" s="80">
        <f t="shared" si="0"/>
        <v>0</v>
      </c>
      <c r="G23" s="81"/>
    </row>
    <row r="24" spans="1:7" ht="15.6" x14ac:dyDescent="0.3">
      <c r="A24" s="27"/>
      <c r="B24" s="22"/>
      <c r="C24" s="22"/>
      <c r="D24" s="23"/>
      <c r="E24" s="80"/>
      <c r="F24" s="80">
        <f t="shared" si="0"/>
        <v>0</v>
      </c>
      <c r="G24" s="81"/>
    </row>
    <row r="25" spans="1:7" ht="15.6" x14ac:dyDescent="0.3">
      <c r="A25" s="28"/>
      <c r="B25" s="29"/>
      <c r="C25" s="29"/>
      <c r="D25" s="30"/>
      <c r="E25" s="82"/>
      <c r="F25" s="83">
        <f t="shared" si="0"/>
        <v>0</v>
      </c>
      <c r="G25" s="84"/>
    </row>
    <row r="26" spans="1:7" ht="17.399999999999999" x14ac:dyDescent="0.3">
      <c r="A26" s="34"/>
      <c r="B26" s="35"/>
      <c r="C26" s="36" t="s">
        <v>17</v>
      </c>
      <c r="D26" s="36"/>
      <c r="E26" s="85"/>
      <c r="F26" s="86">
        <f>SUM(F11:F24)</f>
        <v>31618.980000000003</v>
      </c>
      <c r="G26" s="87"/>
    </row>
    <row r="27" spans="1:7" ht="17.399999999999999" x14ac:dyDescent="0.3">
      <c r="A27" s="40"/>
      <c r="B27" s="41"/>
      <c r="C27" s="42" t="s">
        <v>18</v>
      </c>
      <c r="D27" s="42"/>
      <c r="E27" s="88"/>
      <c r="F27" s="89">
        <f>+F26*0.16</f>
        <v>5059.0368000000008</v>
      </c>
      <c r="G27" s="90"/>
    </row>
    <row r="28" spans="1:7" ht="17.399999999999999" x14ac:dyDescent="0.3">
      <c r="A28" s="40"/>
      <c r="B28" s="41"/>
      <c r="C28" s="46" t="s">
        <v>19</v>
      </c>
      <c r="D28" s="46"/>
      <c r="E28" s="91"/>
      <c r="F28" s="92">
        <f>F26+F27</f>
        <v>36678.016800000005</v>
      </c>
      <c r="G28" s="93"/>
    </row>
    <row r="29" spans="1:7" ht="15.6" x14ac:dyDescent="0.3">
      <c r="A29" s="50" t="s">
        <v>20</v>
      </c>
      <c r="B29" s="51"/>
      <c r="C29" s="51" t="s">
        <v>21</v>
      </c>
      <c r="D29" s="51"/>
      <c r="E29" s="51" t="s">
        <v>22</v>
      </c>
      <c r="F29" s="51"/>
      <c r="G29" s="52"/>
    </row>
    <row r="30" spans="1:7" ht="15.6" x14ac:dyDescent="0.3">
      <c r="A30" s="63" t="s">
        <v>25</v>
      </c>
      <c r="B30" s="53"/>
      <c r="C30" s="53" t="s">
        <v>23</v>
      </c>
      <c r="D30" s="53"/>
      <c r="E30" s="53" t="s">
        <v>24</v>
      </c>
      <c r="F30" s="53"/>
      <c r="G30" s="54"/>
    </row>
    <row r="31" spans="1:7" x14ac:dyDescent="0.3">
      <c r="A31" s="55"/>
      <c r="B31" s="55"/>
      <c r="C31" s="55"/>
      <c r="D31" s="55"/>
      <c r="E31" s="55"/>
      <c r="F31" s="55"/>
      <c r="G31" s="55"/>
    </row>
    <row r="32" spans="1:7" ht="24.6" x14ac:dyDescent="0.3">
      <c r="A32" s="62"/>
      <c r="B32" s="355" t="s">
        <v>0</v>
      </c>
      <c r="C32" s="357"/>
      <c r="D32" s="364" t="s">
        <v>1</v>
      </c>
      <c r="E32" s="365"/>
      <c r="F32" s="365"/>
      <c r="G32" s="366"/>
    </row>
    <row r="33" spans="1:7" ht="21" x14ac:dyDescent="0.4">
      <c r="A33" s="2"/>
      <c r="B33" s="358"/>
      <c r="C33" s="360"/>
      <c r="D33" s="3" t="s">
        <v>2</v>
      </c>
      <c r="E33" s="368" t="s">
        <v>211</v>
      </c>
      <c r="F33" s="368"/>
      <c r="G33" s="4"/>
    </row>
    <row r="34" spans="1:7" ht="21" x14ac:dyDescent="0.4">
      <c r="A34" s="2"/>
      <c r="B34" s="358"/>
      <c r="C34" s="360"/>
      <c r="D34" s="3" t="s">
        <v>4</v>
      </c>
      <c r="E34" s="368">
        <v>43</v>
      </c>
      <c r="F34" s="368"/>
      <c r="G34" s="4"/>
    </row>
    <row r="35" spans="1:7" ht="30" x14ac:dyDescent="0.4">
      <c r="A35" s="5"/>
      <c r="B35" s="361"/>
      <c r="C35" s="363"/>
      <c r="D35" s="6" t="s">
        <v>5</v>
      </c>
      <c r="E35" s="370" t="s">
        <v>210</v>
      </c>
      <c r="F35" s="370"/>
      <c r="G35" s="7"/>
    </row>
    <row r="36" spans="1:7" ht="20.399999999999999" x14ac:dyDescent="0.35">
      <c r="A36" s="8" t="s">
        <v>6</v>
      </c>
      <c r="B36" s="9" t="s">
        <v>36</v>
      </c>
      <c r="C36" s="10"/>
      <c r="D36" s="10"/>
      <c r="E36" s="10"/>
      <c r="F36" s="10"/>
      <c r="G36" s="11"/>
    </row>
    <row r="37" spans="1:7" ht="20.399999999999999" x14ac:dyDescent="0.35">
      <c r="A37" s="8" t="s">
        <v>7</v>
      </c>
      <c r="B37" s="12" t="s">
        <v>216</v>
      </c>
      <c r="C37" s="13"/>
      <c r="D37" s="13"/>
      <c r="E37" s="13"/>
      <c r="F37" s="13"/>
      <c r="G37" s="14"/>
    </row>
    <row r="38" spans="1:7" ht="20.399999999999999" x14ac:dyDescent="0.35">
      <c r="A38" s="8" t="s">
        <v>8</v>
      </c>
      <c r="B38" s="12" t="s">
        <v>125</v>
      </c>
      <c r="C38" s="13"/>
      <c r="D38" s="13"/>
      <c r="E38" s="13"/>
      <c r="F38" s="13"/>
      <c r="G38" s="14"/>
    </row>
    <row r="39" spans="1:7" ht="20.399999999999999" x14ac:dyDescent="0.35">
      <c r="A39" s="8" t="s">
        <v>9</v>
      </c>
      <c r="B39" s="12" t="s">
        <v>38</v>
      </c>
      <c r="C39" s="13"/>
      <c r="D39" s="13"/>
      <c r="E39" s="13"/>
      <c r="F39" s="13"/>
      <c r="G39" s="14"/>
    </row>
    <row r="40" spans="1:7" ht="15" x14ac:dyDescent="0.3">
      <c r="A40" s="57" t="s">
        <v>10</v>
      </c>
      <c r="B40" s="57" t="s">
        <v>11</v>
      </c>
      <c r="C40" s="57" t="s">
        <v>12</v>
      </c>
      <c r="D40" s="57" t="s">
        <v>13</v>
      </c>
      <c r="E40" s="57" t="s">
        <v>14</v>
      </c>
      <c r="F40" s="57" t="s">
        <v>15</v>
      </c>
      <c r="G40" s="57" t="s">
        <v>16</v>
      </c>
    </row>
    <row r="41" spans="1:7" ht="15.6" x14ac:dyDescent="0.3">
      <c r="A41" s="15">
        <v>20</v>
      </c>
      <c r="B41" s="16" t="s">
        <v>39</v>
      </c>
      <c r="C41" s="16" t="s">
        <v>59</v>
      </c>
      <c r="D41" s="60" t="s">
        <v>40</v>
      </c>
      <c r="E41" s="78">
        <v>54.91</v>
      </c>
      <c r="F41" s="94">
        <f t="shared" ref="F41:F60" si="1">A41*E41</f>
        <v>1098.1999999999998</v>
      </c>
      <c r="G41" s="96"/>
    </row>
    <row r="42" spans="1:7" ht="15.6" x14ac:dyDescent="0.3">
      <c r="A42" s="21">
        <v>8</v>
      </c>
      <c r="B42" s="22" t="s">
        <v>39</v>
      </c>
      <c r="C42" s="22" t="s">
        <v>41</v>
      </c>
      <c r="D42" s="61" t="s">
        <v>40</v>
      </c>
      <c r="E42" s="80">
        <v>55.49</v>
      </c>
      <c r="F42" s="95">
        <f t="shared" si="1"/>
        <v>443.92</v>
      </c>
      <c r="G42" s="96"/>
    </row>
    <row r="43" spans="1:7" ht="15.6" x14ac:dyDescent="0.3">
      <c r="A43" s="21"/>
      <c r="B43" s="22"/>
      <c r="C43" s="22"/>
      <c r="D43" s="61"/>
      <c r="E43" s="80"/>
      <c r="F43" s="95">
        <f t="shared" si="1"/>
        <v>0</v>
      </c>
      <c r="G43" s="96"/>
    </row>
    <row r="44" spans="1:7" ht="15.6" x14ac:dyDescent="0.3">
      <c r="A44" s="21">
        <v>35</v>
      </c>
      <c r="B44" s="22" t="s">
        <v>39</v>
      </c>
      <c r="C44" s="22" t="s">
        <v>43</v>
      </c>
      <c r="D44" s="61" t="s">
        <v>40</v>
      </c>
      <c r="E44" s="80">
        <v>141.03</v>
      </c>
      <c r="F44" s="95">
        <f t="shared" si="1"/>
        <v>4936.05</v>
      </c>
      <c r="G44" s="96"/>
    </row>
    <row r="45" spans="1:7" ht="15.6" x14ac:dyDescent="0.3">
      <c r="A45" s="21">
        <v>10</v>
      </c>
      <c r="B45" s="22" t="s">
        <v>30</v>
      </c>
      <c r="C45" s="22" t="s">
        <v>45</v>
      </c>
      <c r="D45" s="61" t="s">
        <v>40</v>
      </c>
      <c r="E45" s="80">
        <v>4.07</v>
      </c>
      <c r="F45" s="95">
        <f t="shared" si="1"/>
        <v>40.700000000000003</v>
      </c>
      <c r="G45" s="96"/>
    </row>
    <row r="46" spans="1:7" ht="15.6" x14ac:dyDescent="0.3">
      <c r="A46" s="21">
        <v>10</v>
      </c>
      <c r="B46" s="22" t="s">
        <v>30</v>
      </c>
      <c r="C46" s="22" t="s">
        <v>44</v>
      </c>
      <c r="D46" s="61" t="s">
        <v>40</v>
      </c>
      <c r="E46" s="80">
        <v>4.5599999999999996</v>
      </c>
      <c r="F46" s="95">
        <f t="shared" si="1"/>
        <v>45.599999999999994</v>
      </c>
      <c r="G46" s="96"/>
    </row>
    <row r="47" spans="1:7" ht="15.6" x14ac:dyDescent="0.3">
      <c r="A47" s="21">
        <v>15</v>
      </c>
      <c r="B47" s="22" t="s">
        <v>30</v>
      </c>
      <c r="C47" s="22" t="s">
        <v>46</v>
      </c>
      <c r="D47" s="61" t="s">
        <v>40</v>
      </c>
      <c r="E47" s="80">
        <v>3.42</v>
      </c>
      <c r="F47" s="95">
        <f t="shared" si="1"/>
        <v>51.3</v>
      </c>
      <c r="G47" s="96"/>
    </row>
    <row r="48" spans="1:7" ht="15.6" x14ac:dyDescent="0.3">
      <c r="A48" s="21">
        <v>10</v>
      </c>
      <c r="B48" s="22" t="s">
        <v>30</v>
      </c>
      <c r="C48" s="22" t="s">
        <v>47</v>
      </c>
      <c r="D48" s="61" t="s">
        <v>40</v>
      </c>
      <c r="E48" s="80">
        <v>3.42</v>
      </c>
      <c r="F48" s="95">
        <f t="shared" si="1"/>
        <v>34.200000000000003</v>
      </c>
      <c r="G48" s="96"/>
    </row>
    <row r="49" spans="1:7" ht="15.6" x14ac:dyDescent="0.3">
      <c r="A49" s="21">
        <v>15</v>
      </c>
      <c r="B49" s="22" t="s">
        <v>30</v>
      </c>
      <c r="C49" s="22" t="s">
        <v>48</v>
      </c>
      <c r="D49" s="61" t="s">
        <v>40</v>
      </c>
      <c r="E49" s="80">
        <v>10.94</v>
      </c>
      <c r="F49" s="95">
        <f t="shared" si="1"/>
        <v>164.1</v>
      </c>
      <c r="G49" s="96"/>
    </row>
    <row r="50" spans="1:7" ht="15.6" x14ac:dyDescent="0.3">
      <c r="A50" s="21">
        <v>20</v>
      </c>
      <c r="B50" s="22" t="s">
        <v>30</v>
      </c>
      <c r="C50" s="22" t="s">
        <v>49</v>
      </c>
      <c r="D50" s="61" t="s">
        <v>40</v>
      </c>
      <c r="E50" s="80">
        <v>13.36</v>
      </c>
      <c r="F50" s="95">
        <f t="shared" si="1"/>
        <v>267.2</v>
      </c>
      <c r="G50" s="96"/>
    </row>
    <row r="51" spans="1:7" ht="15.6" x14ac:dyDescent="0.3">
      <c r="A51" s="21">
        <v>20</v>
      </c>
      <c r="B51" s="22" t="s">
        <v>30</v>
      </c>
      <c r="C51" s="22" t="s">
        <v>50</v>
      </c>
      <c r="D51" s="61" t="s">
        <v>40</v>
      </c>
      <c r="E51" s="80">
        <v>9.74</v>
      </c>
      <c r="F51" s="95">
        <f t="shared" si="1"/>
        <v>194.8</v>
      </c>
      <c r="G51" s="96"/>
    </row>
    <row r="52" spans="1:7" ht="15.6" x14ac:dyDescent="0.3">
      <c r="A52" s="21">
        <v>10</v>
      </c>
      <c r="B52" s="22" t="s">
        <v>30</v>
      </c>
      <c r="C52" s="59" t="s">
        <v>51</v>
      </c>
      <c r="D52" s="61" t="s">
        <v>40</v>
      </c>
      <c r="E52" s="80">
        <v>2.64</v>
      </c>
      <c r="F52" s="95">
        <f t="shared" si="1"/>
        <v>26.400000000000002</v>
      </c>
      <c r="G52" s="97"/>
    </row>
    <row r="53" spans="1:7" ht="15.6" x14ac:dyDescent="0.3">
      <c r="A53" s="27"/>
      <c r="B53" s="22"/>
      <c r="C53" s="59"/>
      <c r="D53" s="61"/>
      <c r="E53" s="80"/>
      <c r="F53" s="95">
        <f t="shared" si="1"/>
        <v>0</v>
      </c>
      <c r="G53" s="97"/>
    </row>
    <row r="54" spans="1:7" ht="15.6" x14ac:dyDescent="0.3">
      <c r="A54" s="27">
        <v>10</v>
      </c>
      <c r="B54" s="22" t="s">
        <v>30</v>
      </c>
      <c r="C54" s="59" t="s">
        <v>53</v>
      </c>
      <c r="D54" s="61" t="s">
        <v>40</v>
      </c>
      <c r="E54" s="80">
        <v>6.86</v>
      </c>
      <c r="F54" s="95">
        <f t="shared" si="1"/>
        <v>68.600000000000009</v>
      </c>
      <c r="G54" s="97"/>
    </row>
    <row r="55" spans="1:7" ht="15.6" x14ac:dyDescent="0.3">
      <c r="A55" s="27">
        <v>10</v>
      </c>
      <c r="B55" s="22" t="s">
        <v>30</v>
      </c>
      <c r="C55" s="22" t="s">
        <v>54</v>
      </c>
      <c r="D55" s="61" t="s">
        <v>40</v>
      </c>
      <c r="E55" s="80">
        <v>26.9</v>
      </c>
      <c r="F55" s="95">
        <f t="shared" si="1"/>
        <v>269</v>
      </c>
      <c r="G55" s="97"/>
    </row>
    <row r="56" spans="1:7" ht="15.6" x14ac:dyDescent="0.3">
      <c r="A56" s="27">
        <v>15</v>
      </c>
      <c r="B56" s="22" t="s">
        <v>30</v>
      </c>
      <c r="C56" s="22" t="s">
        <v>55</v>
      </c>
      <c r="D56" s="61" t="s">
        <v>40</v>
      </c>
      <c r="E56" s="80">
        <v>15.91</v>
      </c>
      <c r="F56" s="95">
        <f t="shared" si="1"/>
        <v>238.65</v>
      </c>
      <c r="G56" s="97"/>
    </row>
    <row r="57" spans="1:7" ht="15.6" x14ac:dyDescent="0.3">
      <c r="A57" s="27"/>
      <c r="B57" s="22"/>
      <c r="C57" s="22"/>
      <c r="D57" s="61"/>
      <c r="E57" s="80"/>
      <c r="F57" s="95">
        <f t="shared" si="1"/>
        <v>0</v>
      </c>
      <c r="G57" s="97"/>
    </row>
    <row r="58" spans="1:7" ht="15.6" x14ac:dyDescent="0.3">
      <c r="A58" s="27">
        <v>10</v>
      </c>
      <c r="B58" s="22" t="s">
        <v>30</v>
      </c>
      <c r="C58" s="22" t="s">
        <v>57</v>
      </c>
      <c r="D58" s="58" t="s">
        <v>40</v>
      </c>
      <c r="E58" s="80">
        <v>13.52</v>
      </c>
      <c r="F58" s="95">
        <f t="shared" si="1"/>
        <v>135.19999999999999</v>
      </c>
      <c r="G58" s="97"/>
    </row>
    <row r="59" spans="1:7" ht="31.2" x14ac:dyDescent="0.3">
      <c r="A59" s="27">
        <v>10</v>
      </c>
      <c r="B59" s="22" t="s">
        <v>30</v>
      </c>
      <c r="C59" s="22" t="s">
        <v>58</v>
      </c>
      <c r="D59" s="23"/>
      <c r="E59" s="80">
        <v>145.99</v>
      </c>
      <c r="F59" s="95">
        <f t="shared" si="1"/>
        <v>1459.9</v>
      </c>
      <c r="G59" s="97"/>
    </row>
    <row r="60" spans="1:7" ht="15.6" x14ac:dyDescent="0.3">
      <c r="A60" s="28"/>
      <c r="B60" s="29"/>
      <c r="C60" s="29"/>
      <c r="D60" s="30"/>
      <c r="E60" s="82"/>
      <c r="F60" s="83">
        <f t="shared" si="1"/>
        <v>0</v>
      </c>
      <c r="G60" s="98"/>
    </row>
    <row r="61" spans="1:7" ht="17.399999999999999" x14ac:dyDescent="0.3">
      <c r="A61" s="71"/>
      <c r="B61" s="72"/>
      <c r="C61" s="36" t="s">
        <v>17</v>
      </c>
      <c r="D61" s="36"/>
      <c r="E61" s="85"/>
      <c r="F61" s="86">
        <f>SUM(F41:F59)</f>
        <v>9473.82</v>
      </c>
      <c r="G61" s="101"/>
    </row>
    <row r="62" spans="1:7" ht="17.399999999999999" x14ac:dyDescent="0.3">
      <c r="A62" s="74"/>
      <c r="B62" s="75"/>
      <c r="C62" s="42" t="s">
        <v>18</v>
      </c>
      <c r="D62" s="42"/>
      <c r="E62" s="88"/>
      <c r="F62" s="89">
        <f>F61*0.16</f>
        <v>1515.8111999999999</v>
      </c>
      <c r="G62" s="104"/>
    </row>
    <row r="63" spans="1:7" ht="17.399999999999999" x14ac:dyDescent="0.3">
      <c r="A63" s="74"/>
      <c r="B63" s="75"/>
      <c r="C63" s="46" t="s">
        <v>19</v>
      </c>
      <c r="D63" s="46"/>
      <c r="E63" s="91"/>
      <c r="F63" s="92">
        <f>F61+F62</f>
        <v>10989.6312</v>
      </c>
      <c r="G63" s="107"/>
    </row>
    <row r="64" spans="1:7" ht="15.6" x14ac:dyDescent="0.3">
      <c r="A64" s="50" t="s">
        <v>20</v>
      </c>
      <c r="B64" s="51"/>
      <c r="C64" s="51" t="s">
        <v>21</v>
      </c>
      <c r="D64" s="51"/>
      <c r="E64" s="51" t="s">
        <v>22</v>
      </c>
      <c r="F64" s="51"/>
      <c r="G64" s="52"/>
    </row>
    <row r="65" spans="1:7" ht="15.6" x14ac:dyDescent="0.3">
      <c r="A65" s="63" t="s">
        <v>25</v>
      </c>
      <c r="B65" s="53"/>
      <c r="C65" s="53" t="s">
        <v>23</v>
      </c>
      <c r="D65" s="53"/>
      <c r="E65" s="53" t="s">
        <v>24</v>
      </c>
      <c r="F65" s="53"/>
      <c r="G65" s="54"/>
    </row>
    <row r="66" spans="1:7" x14ac:dyDescent="0.3">
      <c r="A66" s="55"/>
      <c r="B66" s="55"/>
      <c r="C66" s="55"/>
      <c r="D66" s="55"/>
      <c r="E66" s="55"/>
      <c r="F66" s="55"/>
      <c r="G66" s="55"/>
    </row>
    <row r="67" spans="1:7" ht="24.6" x14ac:dyDescent="0.3">
      <c r="A67" s="62"/>
      <c r="B67" s="355" t="s">
        <v>0</v>
      </c>
      <c r="C67" s="357"/>
      <c r="D67" s="364" t="s">
        <v>1</v>
      </c>
      <c r="E67" s="365"/>
      <c r="F67" s="365"/>
      <c r="G67" s="366"/>
    </row>
    <row r="68" spans="1:7" ht="21" x14ac:dyDescent="0.4">
      <c r="A68" s="2"/>
      <c r="B68" s="358"/>
      <c r="C68" s="360"/>
      <c r="D68" s="3" t="s">
        <v>2</v>
      </c>
      <c r="E68" s="368" t="s">
        <v>213</v>
      </c>
      <c r="F68" s="368"/>
      <c r="G68" s="4"/>
    </row>
    <row r="69" spans="1:7" ht="21" x14ac:dyDescent="0.4">
      <c r="A69" s="2"/>
      <c r="B69" s="358"/>
      <c r="C69" s="360"/>
      <c r="D69" s="3" t="s">
        <v>4</v>
      </c>
      <c r="E69" s="368">
        <v>43</v>
      </c>
      <c r="F69" s="368"/>
      <c r="G69" s="4"/>
    </row>
    <row r="70" spans="1:7" ht="30" x14ac:dyDescent="0.4">
      <c r="A70" s="5"/>
      <c r="B70" s="361"/>
      <c r="C70" s="363"/>
      <c r="D70" s="6" t="s">
        <v>5</v>
      </c>
      <c r="E70" s="370" t="s">
        <v>214</v>
      </c>
      <c r="F70" s="370"/>
      <c r="G70" s="7"/>
    </row>
    <row r="71" spans="1:7" ht="20.399999999999999" x14ac:dyDescent="0.35">
      <c r="A71" s="8" t="s">
        <v>6</v>
      </c>
      <c r="B71" s="9" t="s">
        <v>36</v>
      </c>
      <c r="C71" s="10"/>
      <c r="D71" s="10"/>
      <c r="E71" s="10"/>
      <c r="F71" s="10"/>
      <c r="G71" s="11"/>
    </row>
    <row r="72" spans="1:7" ht="20.399999999999999" x14ac:dyDescent="0.35">
      <c r="A72" s="8" t="s">
        <v>7</v>
      </c>
      <c r="B72" s="12" t="s">
        <v>215</v>
      </c>
      <c r="C72" s="13"/>
      <c r="D72" s="13"/>
      <c r="E72" s="13"/>
      <c r="F72" s="13"/>
      <c r="G72" s="14"/>
    </row>
    <row r="73" spans="1:7" ht="20.399999999999999" x14ac:dyDescent="0.35">
      <c r="A73" s="8" t="s">
        <v>8</v>
      </c>
      <c r="B73" s="12" t="s">
        <v>125</v>
      </c>
      <c r="C73" s="13"/>
      <c r="D73" s="13"/>
      <c r="E73" s="13"/>
      <c r="F73" s="13"/>
      <c r="G73" s="14"/>
    </row>
    <row r="74" spans="1:7" ht="20.399999999999999" x14ac:dyDescent="0.35">
      <c r="A74" s="8" t="s">
        <v>9</v>
      </c>
      <c r="B74" s="12" t="s">
        <v>38</v>
      </c>
      <c r="C74" s="13"/>
      <c r="D74" s="13"/>
      <c r="E74" s="13"/>
      <c r="F74" s="13"/>
      <c r="G74" s="14"/>
    </row>
    <row r="75" spans="1:7" ht="15" x14ac:dyDescent="0.3">
      <c r="A75" s="57" t="s">
        <v>10</v>
      </c>
      <c r="B75" s="57" t="s">
        <v>11</v>
      </c>
      <c r="C75" s="57" t="s">
        <v>12</v>
      </c>
      <c r="D75" s="57" t="s">
        <v>13</v>
      </c>
      <c r="E75" s="57" t="s">
        <v>14</v>
      </c>
      <c r="F75" s="57" t="s">
        <v>15</v>
      </c>
      <c r="G75" s="57" t="s">
        <v>16</v>
      </c>
    </row>
    <row r="76" spans="1:7" ht="15.6" x14ac:dyDescent="0.3">
      <c r="A76" s="15">
        <v>14</v>
      </c>
      <c r="B76" s="16" t="s">
        <v>39</v>
      </c>
      <c r="C76" s="16" t="s">
        <v>59</v>
      </c>
      <c r="D76" s="60" t="s">
        <v>40</v>
      </c>
      <c r="E76" s="78">
        <v>54.91</v>
      </c>
      <c r="F76" s="94">
        <f t="shared" ref="F76:F95" si="2">A76*E76</f>
        <v>768.74</v>
      </c>
      <c r="G76" s="96"/>
    </row>
    <row r="77" spans="1:7" ht="15.6" x14ac:dyDescent="0.3">
      <c r="A77" s="21">
        <v>10</v>
      </c>
      <c r="B77" s="22" t="s">
        <v>39</v>
      </c>
      <c r="C77" s="22" t="s">
        <v>41</v>
      </c>
      <c r="D77" s="61" t="s">
        <v>40</v>
      </c>
      <c r="E77" s="80">
        <v>55.49</v>
      </c>
      <c r="F77" s="95">
        <f t="shared" si="2"/>
        <v>554.9</v>
      </c>
      <c r="G77" s="96"/>
    </row>
    <row r="78" spans="1:7" ht="15.6" x14ac:dyDescent="0.3">
      <c r="A78" s="21"/>
      <c r="B78" s="22"/>
      <c r="C78" s="22"/>
      <c r="D78" s="61"/>
      <c r="E78" s="80"/>
      <c r="F78" s="95">
        <f t="shared" si="2"/>
        <v>0</v>
      </c>
      <c r="G78" s="96"/>
    </row>
    <row r="79" spans="1:7" ht="15.6" x14ac:dyDescent="0.3">
      <c r="A79" s="21">
        <v>24</v>
      </c>
      <c r="B79" s="22" t="s">
        <v>39</v>
      </c>
      <c r="C79" s="22" t="s">
        <v>43</v>
      </c>
      <c r="D79" s="61" t="s">
        <v>40</v>
      </c>
      <c r="E79" s="80">
        <v>141.03</v>
      </c>
      <c r="F79" s="95">
        <f t="shared" si="2"/>
        <v>3384.7200000000003</v>
      </c>
      <c r="G79" s="96"/>
    </row>
    <row r="80" spans="1:7" ht="15.6" x14ac:dyDescent="0.3">
      <c r="A80" s="21">
        <v>6</v>
      </c>
      <c r="B80" s="22" t="s">
        <v>30</v>
      </c>
      <c r="C80" s="22" t="s">
        <v>45</v>
      </c>
      <c r="D80" s="61" t="s">
        <v>40</v>
      </c>
      <c r="E80" s="80">
        <v>4.07</v>
      </c>
      <c r="F80" s="95">
        <f t="shared" si="2"/>
        <v>24.42</v>
      </c>
      <c r="G80" s="96"/>
    </row>
    <row r="81" spans="1:7" ht="15.6" x14ac:dyDescent="0.3">
      <c r="A81" s="21">
        <v>10</v>
      </c>
      <c r="B81" s="22" t="s">
        <v>30</v>
      </c>
      <c r="C81" s="22" t="s">
        <v>44</v>
      </c>
      <c r="D81" s="61" t="s">
        <v>40</v>
      </c>
      <c r="E81" s="80">
        <v>4.5599999999999996</v>
      </c>
      <c r="F81" s="95">
        <f t="shared" si="2"/>
        <v>45.599999999999994</v>
      </c>
      <c r="G81" s="96"/>
    </row>
    <row r="82" spans="1:7" ht="15.6" x14ac:dyDescent="0.3">
      <c r="A82" s="21">
        <v>8</v>
      </c>
      <c r="B82" s="22" t="s">
        <v>30</v>
      </c>
      <c r="C82" s="22" t="s">
        <v>46</v>
      </c>
      <c r="D82" s="61" t="s">
        <v>40</v>
      </c>
      <c r="E82" s="80">
        <v>3.42</v>
      </c>
      <c r="F82" s="95">
        <f t="shared" si="2"/>
        <v>27.36</v>
      </c>
      <c r="G82" s="96"/>
    </row>
    <row r="83" spans="1:7" ht="15.6" x14ac:dyDescent="0.3">
      <c r="A83" s="21">
        <v>10</v>
      </c>
      <c r="B83" s="22" t="s">
        <v>30</v>
      </c>
      <c r="C83" s="22" t="s">
        <v>47</v>
      </c>
      <c r="D83" s="61" t="s">
        <v>40</v>
      </c>
      <c r="E83" s="80">
        <v>3.42</v>
      </c>
      <c r="F83" s="95">
        <f t="shared" si="2"/>
        <v>34.200000000000003</v>
      </c>
      <c r="G83" s="96"/>
    </row>
    <row r="84" spans="1:7" ht="15.6" x14ac:dyDescent="0.3">
      <c r="A84" s="21">
        <v>16</v>
      </c>
      <c r="B84" s="22" t="s">
        <v>30</v>
      </c>
      <c r="C84" s="22" t="s">
        <v>48</v>
      </c>
      <c r="D84" s="61" t="s">
        <v>40</v>
      </c>
      <c r="E84" s="80">
        <v>10.94</v>
      </c>
      <c r="F84" s="95">
        <f t="shared" si="2"/>
        <v>175.04</v>
      </c>
      <c r="G84" s="96"/>
    </row>
    <row r="85" spans="1:7" ht="15.6" x14ac:dyDescent="0.3">
      <c r="A85" s="21">
        <v>16</v>
      </c>
      <c r="B85" s="22" t="s">
        <v>30</v>
      </c>
      <c r="C85" s="22" t="s">
        <v>49</v>
      </c>
      <c r="D85" s="61" t="s">
        <v>40</v>
      </c>
      <c r="E85" s="80">
        <v>13.36</v>
      </c>
      <c r="F85" s="95">
        <f t="shared" si="2"/>
        <v>213.76</v>
      </c>
      <c r="G85" s="96"/>
    </row>
    <row r="86" spans="1:7" ht="15.6" x14ac:dyDescent="0.3">
      <c r="A86" s="21">
        <v>4</v>
      </c>
      <c r="B86" s="22" t="s">
        <v>30</v>
      </c>
      <c r="C86" s="22" t="s">
        <v>50</v>
      </c>
      <c r="D86" s="61" t="s">
        <v>40</v>
      </c>
      <c r="E86" s="80">
        <v>9.74</v>
      </c>
      <c r="F86" s="95">
        <f t="shared" si="2"/>
        <v>38.96</v>
      </c>
      <c r="G86" s="96"/>
    </row>
    <row r="87" spans="1:7" ht="15.6" x14ac:dyDescent="0.3">
      <c r="A87" s="21">
        <v>8</v>
      </c>
      <c r="B87" s="22" t="s">
        <v>30</v>
      </c>
      <c r="C87" s="59" t="s">
        <v>51</v>
      </c>
      <c r="D87" s="61" t="s">
        <v>40</v>
      </c>
      <c r="E87" s="80">
        <v>2.64</v>
      </c>
      <c r="F87" s="95">
        <f t="shared" si="2"/>
        <v>21.12</v>
      </c>
      <c r="G87" s="97"/>
    </row>
    <row r="88" spans="1:7" ht="15.6" x14ac:dyDescent="0.3">
      <c r="A88" s="27"/>
      <c r="B88" s="22"/>
      <c r="C88" s="59"/>
      <c r="D88" s="61"/>
      <c r="E88" s="80"/>
      <c r="F88" s="95">
        <f t="shared" si="2"/>
        <v>0</v>
      </c>
      <c r="G88" s="97"/>
    </row>
    <row r="89" spans="1:7" ht="15.6" x14ac:dyDescent="0.3">
      <c r="A89" s="27">
        <v>2</v>
      </c>
      <c r="B89" s="22" t="s">
        <v>30</v>
      </c>
      <c r="C89" s="59" t="s">
        <v>53</v>
      </c>
      <c r="D89" s="61" t="s">
        <v>40</v>
      </c>
      <c r="E89" s="80">
        <v>6.86</v>
      </c>
      <c r="F89" s="95">
        <f t="shared" si="2"/>
        <v>13.72</v>
      </c>
      <c r="G89" s="97"/>
    </row>
    <row r="90" spans="1:7" ht="15.6" x14ac:dyDescent="0.3">
      <c r="A90" s="27">
        <v>10</v>
      </c>
      <c r="B90" s="22" t="s">
        <v>30</v>
      </c>
      <c r="C90" s="22" t="s">
        <v>54</v>
      </c>
      <c r="D90" s="61" t="s">
        <v>40</v>
      </c>
      <c r="E90" s="80">
        <v>26.9</v>
      </c>
      <c r="F90" s="95">
        <f t="shared" si="2"/>
        <v>269</v>
      </c>
      <c r="G90" s="97"/>
    </row>
    <row r="91" spans="1:7" ht="15.6" x14ac:dyDescent="0.3">
      <c r="A91" s="27">
        <v>14</v>
      </c>
      <c r="B91" s="22" t="s">
        <v>30</v>
      </c>
      <c r="C91" s="22" t="s">
        <v>55</v>
      </c>
      <c r="D91" s="61" t="s">
        <v>40</v>
      </c>
      <c r="E91" s="80">
        <v>15.91</v>
      </c>
      <c r="F91" s="95">
        <f t="shared" si="2"/>
        <v>222.74</v>
      </c>
      <c r="G91" s="97"/>
    </row>
    <row r="92" spans="1:7" ht="15.6" x14ac:dyDescent="0.3">
      <c r="A92" s="27"/>
      <c r="B92" s="22"/>
      <c r="C92" s="22"/>
      <c r="D92" s="61"/>
      <c r="E92" s="80"/>
      <c r="F92" s="95">
        <f t="shared" si="2"/>
        <v>0</v>
      </c>
      <c r="G92" s="97"/>
    </row>
    <row r="93" spans="1:7" ht="15.6" x14ac:dyDescent="0.3">
      <c r="A93" s="27">
        <v>12</v>
      </c>
      <c r="B93" s="22" t="s">
        <v>30</v>
      </c>
      <c r="C93" s="22" t="s">
        <v>57</v>
      </c>
      <c r="D93" s="58" t="s">
        <v>40</v>
      </c>
      <c r="E93" s="80">
        <v>13.52</v>
      </c>
      <c r="F93" s="95">
        <f t="shared" si="2"/>
        <v>162.24</v>
      </c>
      <c r="G93" s="97"/>
    </row>
    <row r="94" spans="1:7" ht="31.2" x14ac:dyDescent="0.3">
      <c r="A94" s="27">
        <v>8</v>
      </c>
      <c r="B94" s="22" t="s">
        <v>30</v>
      </c>
      <c r="C94" s="22" t="s">
        <v>58</v>
      </c>
      <c r="D94" s="23"/>
      <c r="E94" s="80">
        <v>145.99</v>
      </c>
      <c r="F94" s="95">
        <f t="shared" si="2"/>
        <v>1167.92</v>
      </c>
      <c r="G94" s="97"/>
    </row>
    <row r="95" spans="1:7" ht="15.6" x14ac:dyDescent="0.3">
      <c r="A95" s="28"/>
      <c r="B95" s="29"/>
      <c r="C95" s="29"/>
      <c r="D95" s="30"/>
      <c r="E95" s="82"/>
      <c r="F95" s="83">
        <f t="shared" si="2"/>
        <v>0</v>
      </c>
      <c r="G95" s="98"/>
    </row>
    <row r="96" spans="1:7" ht="17.399999999999999" x14ac:dyDescent="0.3">
      <c r="A96" s="71"/>
      <c r="B96" s="72"/>
      <c r="C96" s="36" t="s">
        <v>17</v>
      </c>
      <c r="D96" s="36"/>
      <c r="E96" s="85"/>
      <c r="F96" s="86">
        <f>SUM(F76:F94)</f>
        <v>7124.4400000000005</v>
      </c>
      <c r="G96" s="101"/>
    </row>
    <row r="97" spans="1:7" ht="17.399999999999999" x14ac:dyDescent="0.3">
      <c r="A97" s="74"/>
      <c r="B97" s="75"/>
      <c r="C97" s="42" t="s">
        <v>18</v>
      </c>
      <c r="D97" s="42"/>
      <c r="E97" s="88"/>
      <c r="F97" s="89">
        <f>F96*0.16</f>
        <v>1139.9104000000002</v>
      </c>
      <c r="G97" s="104"/>
    </row>
    <row r="98" spans="1:7" ht="17.399999999999999" x14ac:dyDescent="0.3">
      <c r="A98" s="74"/>
      <c r="B98" s="75"/>
      <c r="C98" s="46" t="s">
        <v>19</v>
      </c>
      <c r="D98" s="46"/>
      <c r="E98" s="91"/>
      <c r="F98" s="92">
        <f>F96+F97</f>
        <v>8264.3504000000012</v>
      </c>
      <c r="G98" s="107"/>
    </row>
    <row r="99" spans="1:7" ht="15.6" x14ac:dyDescent="0.3">
      <c r="A99" s="50" t="s">
        <v>20</v>
      </c>
      <c r="B99" s="51"/>
      <c r="C99" s="51" t="s">
        <v>21</v>
      </c>
      <c r="D99" s="51"/>
      <c r="E99" s="51" t="s">
        <v>22</v>
      </c>
      <c r="F99" s="51"/>
      <c r="G99" s="52"/>
    </row>
    <row r="100" spans="1:7" ht="15.6" x14ac:dyDescent="0.3">
      <c r="A100" s="63" t="s">
        <v>25</v>
      </c>
      <c r="B100" s="53"/>
      <c r="C100" s="53" t="s">
        <v>23</v>
      </c>
      <c r="D100" s="53"/>
      <c r="E100" s="53" t="s">
        <v>24</v>
      </c>
      <c r="F100" s="53"/>
      <c r="G100" s="54"/>
    </row>
    <row r="101" spans="1:7" x14ac:dyDescent="0.3">
      <c r="A101" s="55"/>
      <c r="B101" s="55"/>
      <c r="C101" s="55"/>
      <c r="D101" s="55"/>
      <c r="E101" s="55"/>
      <c r="F101" s="55"/>
      <c r="G101" s="55"/>
    </row>
    <row r="102" spans="1:7" ht="24.6" x14ac:dyDescent="0.3">
      <c r="A102" s="62"/>
      <c r="B102" s="355" t="s">
        <v>0</v>
      </c>
      <c r="C102" s="357"/>
      <c r="D102" s="364" t="s">
        <v>1</v>
      </c>
      <c r="E102" s="365"/>
      <c r="F102" s="365"/>
      <c r="G102" s="366"/>
    </row>
    <row r="103" spans="1:7" ht="21" x14ac:dyDescent="0.4">
      <c r="A103" s="2"/>
      <c r="B103" s="358"/>
      <c r="C103" s="360"/>
      <c r="D103" s="3" t="s">
        <v>2</v>
      </c>
      <c r="E103" s="367" t="s">
        <v>219</v>
      </c>
      <c r="F103" s="368"/>
      <c r="G103" s="4"/>
    </row>
    <row r="104" spans="1:7" ht="21" x14ac:dyDescent="0.4">
      <c r="A104" s="2"/>
      <c r="B104" s="358"/>
      <c r="C104" s="360"/>
      <c r="D104" s="3" t="s">
        <v>4</v>
      </c>
      <c r="E104" s="368">
        <v>43</v>
      </c>
      <c r="F104" s="368"/>
      <c r="G104" s="4"/>
    </row>
    <row r="105" spans="1:7" ht="30" x14ac:dyDescent="0.4">
      <c r="A105" s="5"/>
      <c r="B105" s="361"/>
      <c r="C105" s="363"/>
      <c r="D105" s="6" t="s">
        <v>5</v>
      </c>
      <c r="E105" s="370" t="s">
        <v>220</v>
      </c>
      <c r="F105" s="370"/>
      <c r="G105" s="7"/>
    </row>
    <row r="106" spans="1:7" ht="20.399999999999999" x14ac:dyDescent="0.35">
      <c r="A106" s="8" t="s">
        <v>6</v>
      </c>
      <c r="B106" s="9" t="s">
        <v>36</v>
      </c>
      <c r="C106" s="10"/>
      <c r="D106" s="10"/>
      <c r="E106" s="10"/>
      <c r="F106" s="10"/>
      <c r="G106" s="11"/>
    </row>
    <row r="107" spans="1:7" ht="20.399999999999999" x14ac:dyDescent="0.35">
      <c r="A107" s="8" t="s">
        <v>7</v>
      </c>
      <c r="B107" s="12" t="s">
        <v>218</v>
      </c>
      <c r="C107" s="13"/>
      <c r="D107" s="13"/>
      <c r="E107" s="13"/>
      <c r="F107" s="13"/>
      <c r="G107" s="14"/>
    </row>
    <row r="108" spans="1:7" ht="20.399999999999999" x14ac:dyDescent="0.35">
      <c r="A108" s="8" t="s">
        <v>8</v>
      </c>
      <c r="B108" s="12" t="s">
        <v>29</v>
      </c>
      <c r="C108" s="13"/>
      <c r="D108" s="13"/>
      <c r="E108" s="13"/>
      <c r="F108" s="13"/>
      <c r="G108" s="14"/>
    </row>
    <row r="109" spans="1:7" ht="20.399999999999999" x14ac:dyDescent="0.35">
      <c r="A109" s="8" t="s">
        <v>9</v>
      </c>
      <c r="B109" s="12" t="s">
        <v>152</v>
      </c>
      <c r="C109" s="13"/>
      <c r="D109" s="13"/>
      <c r="E109" s="13"/>
      <c r="F109" s="13"/>
      <c r="G109" s="14"/>
    </row>
    <row r="110" spans="1:7" ht="15" x14ac:dyDescent="0.3">
      <c r="A110" s="57" t="s">
        <v>10</v>
      </c>
      <c r="B110" s="57" t="s">
        <v>11</v>
      </c>
      <c r="C110" s="57" t="s">
        <v>12</v>
      </c>
      <c r="D110" s="57" t="s">
        <v>13</v>
      </c>
      <c r="E110" s="57" t="s">
        <v>14</v>
      </c>
      <c r="F110" s="57" t="s">
        <v>15</v>
      </c>
      <c r="G110" s="57" t="s">
        <v>16</v>
      </c>
    </row>
    <row r="111" spans="1:7" ht="15.6" x14ac:dyDescent="0.3">
      <c r="A111" s="15">
        <v>16</v>
      </c>
      <c r="B111" s="60" t="s">
        <v>81</v>
      </c>
      <c r="C111" s="16" t="s">
        <v>63</v>
      </c>
      <c r="D111" s="60" t="s">
        <v>82</v>
      </c>
      <c r="E111" s="18">
        <v>116.68</v>
      </c>
      <c r="F111" s="19">
        <f t="shared" ref="F111:F134" si="3">A111*E111</f>
        <v>1866.88</v>
      </c>
      <c r="G111" s="79"/>
    </row>
    <row r="112" spans="1:7" ht="15.6" x14ac:dyDescent="0.3">
      <c r="A112" s="21">
        <v>48</v>
      </c>
      <c r="B112" s="61" t="s">
        <v>81</v>
      </c>
      <c r="C112" s="22" t="s">
        <v>64</v>
      </c>
      <c r="D112" s="61" t="s">
        <v>82</v>
      </c>
      <c r="E112" s="24">
        <v>45.92</v>
      </c>
      <c r="F112" s="25">
        <f t="shared" si="3"/>
        <v>2204.16</v>
      </c>
      <c r="G112" s="79"/>
    </row>
    <row r="113" spans="1:7" ht="15.6" x14ac:dyDescent="0.3">
      <c r="A113" s="21">
        <v>32</v>
      </c>
      <c r="B113" s="61" t="s">
        <v>81</v>
      </c>
      <c r="C113" s="22" t="s">
        <v>65</v>
      </c>
      <c r="D113" s="61" t="s">
        <v>82</v>
      </c>
      <c r="E113" s="24">
        <v>73.56</v>
      </c>
      <c r="F113" s="25">
        <f t="shared" si="3"/>
        <v>2353.92</v>
      </c>
      <c r="G113" s="79"/>
    </row>
    <row r="114" spans="1:7" ht="15.6" x14ac:dyDescent="0.3">
      <c r="A114" s="21">
        <v>40</v>
      </c>
      <c r="B114" s="61" t="s">
        <v>30</v>
      </c>
      <c r="C114" s="22" t="s">
        <v>66</v>
      </c>
      <c r="D114" s="61" t="s">
        <v>82</v>
      </c>
      <c r="E114" s="24">
        <v>3.14</v>
      </c>
      <c r="F114" s="25">
        <f t="shared" si="3"/>
        <v>125.60000000000001</v>
      </c>
      <c r="G114" s="79"/>
    </row>
    <row r="115" spans="1:7" ht="15.6" x14ac:dyDescent="0.3">
      <c r="A115" s="21">
        <v>100</v>
      </c>
      <c r="B115" s="61" t="s">
        <v>30</v>
      </c>
      <c r="C115" s="22" t="s">
        <v>67</v>
      </c>
      <c r="D115" s="61" t="s">
        <v>82</v>
      </c>
      <c r="E115" s="24">
        <v>2.11</v>
      </c>
      <c r="F115" s="25">
        <f t="shared" si="3"/>
        <v>211</v>
      </c>
      <c r="G115" s="79"/>
    </row>
    <row r="116" spans="1:7" ht="15.6" x14ac:dyDescent="0.3">
      <c r="A116" s="21">
        <v>12</v>
      </c>
      <c r="B116" s="61" t="s">
        <v>30</v>
      </c>
      <c r="C116" s="22" t="s">
        <v>68</v>
      </c>
      <c r="D116" s="61" t="s">
        <v>82</v>
      </c>
      <c r="E116" s="24">
        <v>5.29</v>
      </c>
      <c r="F116" s="25">
        <f t="shared" si="3"/>
        <v>63.480000000000004</v>
      </c>
      <c r="G116" s="79"/>
    </row>
    <row r="117" spans="1:7" ht="15.6" x14ac:dyDescent="0.3">
      <c r="A117" s="21">
        <v>12</v>
      </c>
      <c r="B117" s="61" t="s">
        <v>30</v>
      </c>
      <c r="C117" s="22" t="s">
        <v>69</v>
      </c>
      <c r="D117" s="61" t="s">
        <v>82</v>
      </c>
      <c r="E117" s="24">
        <v>1.9</v>
      </c>
      <c r="F117" s="25">
        <f t="shared" si="3"/>
        <v>22.799999999999997</v>
      </c>
      <c r="G117" s="79"/>
    </row>
    <row r="118" spans="1:7" ht="15.6" x14ac:dyDescent="0.3">
      <c r="A118" s="21">
        <v>8</v>
      </c>
      <c r="B118" s="61" t="s">
        <v>30</v>
      </c>
      <c r="C118" s="22" t="s">
        <v>70</v>
      </c>
      <c r="D118" s="61" t="s">
        <v>82</v>
      </c>
      <c r="E118" s="24">
        <v>2.4900000000000002</v>
      </c>
      <c r="F118" s="25">
        <f t="shared" si="3"/>
        <v>19.920000000000002</v>
      </c>
      <c r="G118" s="79"/>
    </row>
    <row r="119" spans="1:7" ht="15.6" x14ac:dyDescent="0.3">
      <c r="A119" s="21">
        <v>4</v>
      </c>
      <c r="B119" s="61" t="s">
        <v>30</v>
      </c>
      <c r="C119" s="22" t="s">
        <v>71</v>
      </c>
      <c r="D119" s="61" t="s">
        <v>82</v>
      </c>
      <c r="E119" s="24">
        <v>17.63</v>
      </c>
      <c r="F119" s="25">
        <f t="shared" si="3"/>
        <v>70.52</v>
      </c>
      <c r="G119" s="79"/>
    </row>
    <row r="120" spans="1:7" ht="15.6" x14ac:dyDescent="0.3">
      <c r="A120" s="21">
        <v>20</v>
      </c>
      <c r="B120" s="61" t="s">
        <v>30</v>
      </c>
      <c r="C120" s="22" t="s">
        <v>72</v>
      </c>
      <c r="D120" s="61" t="s">
        <v>82</v>
      </c>
      <c r="E120" s="24">
        <v>4.0199999999999996</v>
      </c>
      <c r="F120" s="25">
        <f t="shared" si="3"/>
        <v>80.399999999999991</v>
      </c>
      <c r="G120" s="79"/>
    </row>
    <row r="121" spans="1:7" ht="15.6" x14ac:dyDescent="0.3">
      <c r="A121" s="21">
        <v>26</v>
      </c>
      <c r="B121" s="61" t="s">
        <v>30</v>
      </c>
      <c r="C121" s="22" t="s">
        <v>73</v>
      </c>
      <c r="D121" s="61" t="s">
        <v>82</v>
      </c>
      <c r="E121" s="24">
        <v>2.14</v>
      </c>
      <c r="F121" s="25">
        <f t="shared" si="3"/>
        <v>55.64</v>
      </c>
      <c r="G121" s="79"/>
    </row>
    <row r="122" spans="1:7" ht="15.6" x14ac:dyDescent="0.3">
      <c r="A122" s="21">
        <v>20</v>
      </c>
      <c r="B122" s="61" t="s">
        <v>30</v>
      </c>
      <c r="C122" s="22" t="s">
        <v>74</v>
      </c>
      <c r="D122" s="61" t="s">
        <v>82</v>
      </c>
      <c r="E122" s="24">
        <v>3.74</v>
      </c>
      <c r="F122" s="25">
        <f t="shared" si="3"/>
        <v>74.800000000000011</v>
      </c>
      <c r="G122" s="79"/>
    </row>
    <row r="123" spans="1:7" ht="15.6" x14ac:dyDescent="0.3">
      <c r="A123" s="21">
        <v>10</v>
      </c>
      <c r="B123" s="61" t="s">
        <v>30</v>
      </c>
      <c r="C123" s="22" t="s">
        <v>75</v>
      </c>
      <c r="D123" s="61" t="s">
        <v>82</v>
      </c>
      <c r="E123" s="24">
        <v>5.86</v>
      </c>
      <c r="F123" s="25">
        <f t="shared" si="3"/>
        <v>58.6</v>
      </c>
      <c r="G123" s="79"/>
    </row>
    <row r="124" spans="1:7" ht="15.6" x14ac:dyDescent="0.3">
      <c r="A124" s="21">
        <v>50</v>
      </c>
      <c r="B124" s="61" t="s">
        <v>30</v>
      </c>
      <c r="C124" s="22" t="s">
        <v>76</v>
      </c>
      <c r="D124" s="61" t="s">
        <v>82</v>
      </c>
      <c r="E124" s="24">
        <v>1.94</v>
      </c>
      <c r="F124" s="25">
        <f t="shared" si="3"/>
        <v>97</v>
      </c>
      <c r="G124" s="79"/>
    </row>
    <row r="125" spans="1:7" ht="15.6" x14ac:dyDescent="0.3">
      <c r="A125" s="21">
        <v>24</v>
      </c>
      <c r="B125" s="61" t="s">
        <v>30</v>
      </c>
      <c r="C125" s="22" t="s">
        <v>77</v>
      </c>
      <c r="D125" s="61" t="s">
        <v>82</v>
      </c>
      <c r="E125" s="24">
        <v>2.87</v>
      </c>
      <c r="F125" s="25">
        <f t="shared" si="3"/>
        <v>68.88</v>
      </c>
      <c r="G125" s="79"/>
    </row>
    <row r="126" spans="1:7" ht="15.6" x14ac:dyDescent="0.3">
      <c r="A126" s="21">
        <v>12</v>
      </c>
      <c r="B126" s="61" t="s">
        <v>30</v>
      </c>
      <c r="C126" s="22" t="s">
        <v>78</v>
      </c>
      <c r="D126" s="61" t="s">
        <v>82</v>
      </c>
      <c r="E126" s="24">
        <v>8.33</v>
      </c>
      <c r="F126" s="25">
        <f t="shared" si="3"/>
        <v>99.960000000000008</v>
      </c>
      <c r="G126" s="79"/>
    </row>
    <row r="127" spans="1:7" ht="15.6" x14ac:dyDescent="0.3">
      <c r="A127" s="21">
        <v>30</v>
      </c>
      <c r="B127" s="61" t="s">
        <v>30</v>
      </c>
      <c r="C127" s="22" t="s">
        <v>79</v>
      </c>
      <c r="D127" s="61" t="s">
        <v>82</v>
      </c>
      <c r="E127" s="24">
        <v>2.91</v>
      </c>
      <c r="F127" s="25">
        <f t="shared" si="3"/>
        <v>87.300000000000011</v>
      </c>
      <c r="G127" s="79"/>
    </row>
    <row r="128" spans="1:7" ht="15.6" x14ac:dyDescent="0.3">
      <c r="A128" s="21">
        <v>20</v>
      </c>
      <c r="B128" s="61" t="s">
        <v>30</v>
      </c>
      <c r="C128" s="22" t="s">
        <v>80</v>
      </c>
      <c r="D128" s="61" t="s">
        <v>82</v>
      </c>
      <c r="E128" s="24">
        <v>4.0199999999999996</v>
      </c>
      <c r="F128" s="25">
        <f t="shared" si="3"/>
        <v>80.399999999999991</v>
      </c>
      <c r="G128" s="79"/>
    </row>
    <row r="129" spans="1:7" ht="15.6" x14ac:dyDescent="0.3">
      <c r="A129" s="21"/>
      <c r="B129" s="61"/>
      <c r="C129" s="22"/>
      <c r="D129" s="61"/>
      <c r="E129" s="24"/>
      <c r="F129" s="25">
        <f t="shared" si="3"/>
        <v>0</v>
      </c>
      <c r="G129" s="79"/>
    </row>
    <row r="130" spans="1:7" ht="15.6" x14ac:dyDescent="0.3">
      <c r="A130" s="27"/>
      <c r="B130" s="61"/>
      <c r="C130" s="22"/>
      <c r="D130" s="61"/>
      <c r="E130" s="24"/>
      <c r="F130" s="25">
        <f t="shared" si="3"/>
        <v>0</v>
      </c>
      <c r="G130" s="81"/>
    </row>
    <row r="131" spans="1:7" ht="15.6" x14ac:dyDescent="0.3">
      <c r="A131" s="27"/>
      <c r="B131" s="61"/>
      <c r="C131" s="22"/>
      <c r="D131" s="61"/>
      <c r="E131" s="24"/>
      <c r="F131" s="25">
        <f t="shared" si="3"/>
        <v>0</v>
      </c>
      <c r="G131" s="81"/>
    </row>
    <row r="132" spans="1:7" ht="15.6" x14ac:dyDescent="0.3">
      <c r="A132" s="27"/>
      <c r="B132" s="61"/>
      <c r="C132" s="22"/>
      <c r="D132" s="61"/>
      <c r="E132" s="24"/>
      <c r="F132" s="25">
        <f t="shared" si="3"/>
        <v>0</v>
      </c>
      <c r="G132" s="81"/>
    </row>
    <row r="133" spans="1:7" ht="15.6" x14ac:dyDescent="0.3">
      <c r="A133" s="27"/>
      <c r="B133" s="22"/>
      <c r="C133" s="22"/>
      <c r="D133" s="23"/>
      <c r="E133" s="24"/>
      <c r="F133" s="25">
        <f t="shared" si="3"/>
        <v>0</v>
      </c>
      <c r="G133" s="81"/>
    </row>
    <row r="134" spans="1:7" ht="15.6" x14ac:dyDescent="0.3">
      <c r="A134" s="28"/>
      <c r="B134" s="29"/>
      <c r="C134" s="29"/>
      <c r="D134" s="30"/>
      <c r="E134" s="31"/>
      <c r="F134" s="32">
        <f t="shared" si="3"/>
        <v>0</v>
      </c>
      <c r="G134" s="84"/>
    </row>
    <row r="135" spans="1:7" ht="17.399999999999999" x14ac:dyDescent="0.3">
      <c r="A135" s="34"/>
      <c r="B135" s="35"/>
      <c r="C135" s="36" t="s">
        <v>17</v>
      </c>
      <c r="D135" s="36"/>
      <c r="E135" s="37"/>
      <c r="F135" s="38">
        <f>SUM(F111:F133)</f>
        <v>7641.2600000000011</v>
      </c>
      <c r="G135" s="87"/>
    </row>
    <row r="136" spans="1:7" ht="17.399999999999999" x14ac:dyDescent="0.3">
      <c r="A136" s="40"/>
      <c r="B136" s="41"/>
      <c r="C136" s="42" t="s">
        <v>18</v>
      </c>
      <c r="D136" s="42"/>
      <c r="E136" s="43"/>
      <c r="F136" s="44">
        <f>F135*0.16</f>
        <v>1222.6016000000002</v>
      </c>
      <c r="G136" s="90"/>
    </row>
    <row r="137" spans="1:7" ht="17.399999999999999" x14ac:dyDescent="0.3">
      <c r="A137" s="40"/>
      <c r="B137" s="41"/>
      <c r="C137" s="46" t="s">
        <v>19</v>
      </c>
      <c r="D137" s="46"/>
      <c r="E137" s="47"/>
      <c r="F137" s="48">
        <f>F135+F136</f>
        <v>8863.861600000002</v>
      </c>
      <c r="G137" s="93"/>
    </row>
    <row r="138" spans="1:7" ht="15.6" x14ac:dyDescent="0.3">
      <c r="A138" s="50" t="s">
        <v>20</v>
      </c>
      <c r="B138" s="51"/>
      <c r="C138" s="51" t="s">
        <v>21</v>
      </c>
      <c r="D138" s="51"/>
      <c r="E138" s="51" t="s">
        <v>22</v>
      </c>
      <c r="F138" s="51"/>
      <c r="G138" s="52"/>
    </row>
    <row r="139" spans="1:7" ht="15.6" x14ac:dyDescent="0.3">
      <c r="A139" s="64" t="s">
        <v>25</v>
      </c>
      <c r="B139" s="53"/>
      <c r="C139" s="53" t="s">
        <v>23</v>
      </c>
      <c r="D139" s="53"/>
      <c r="E139" s="53" t="s">
        <v>24</v>
      </c>
      <c r="F139" s="53"/>
      <c r="G139" s="54"/>
    </row>
    <row r="140" spans="1:7" x14ac:dyDescent="0.3">
      <c r="A140" s="55"/>
      <c r="B140" s="55"/>
      <c r="C140" s="55"/>
      <c r="D140" s="55"/>
      <c r="E140" s="55"/>
      <c r="F140" s="55"/>
      <c r="G140" s="55"/>
    </row>
    <row r="141" spans="1:7" ht="24.6" x14ac:dyDescent="0.4">
      <c r="A141" s="1"/>
      <c r="B141" s="355" t="s">
        <v>0</v>
      </c>
      <c r="C141" s="357"/>
      <c r="D141" s="364" t="s">
        <v>1</v>
      </c>
      <c r="E141" s="365"/>
      <c r="F141" s="365"/>
      <c r="G141" s="366"/>
    </row>
    <row r="142" spans="1:7" ht="21" x14ac:dyDescent="0.4">
      <c r="A142" s="2"/>
      <c r="B142" s="358"/>
      <c r="C142" s="360"/>
      <c r="D142" s="3" t="s">
        <v>2</v>
      </c>
      <c r="E142" s="368" t="s">
        <v>202</v>
      </c>
      <c r="F142" s="368"/>
      <c r="G142" s="4"/>
    </row>
    <row r="143" spans="1:7" ht="21" x14ac:dyDescent="0.4">
      <c r="A143" s="2"/>
      <c r="B143" s="358"/>
      <c r="C143" s="360"/>
      <c r="D143" s="3" t="s">
        <v>4</v>
      </c>
      <c r="E143" s="368">
        <v>42</v>
      </c>
      <c r="F143" s="368"/>
      <c r="G143" s="4"/>
    </row>
    <row r="144" spans="1:7" ht="30" x14ac:dyDescent="0.4">
      <c r="A144" s="5"/>
      <c r="B144" s="361"/>
      <c r="C144" s="363"/>
      <c r="D144" s="6" t="s">
        <v>5</v>
      </c>
      <c r="E144" s="370" t="s">
        <v>206</v>
      </c>
      <c r="F144" s="370"/>
      <c r="G144" s="7"/>
    </row>
    <row r="145" spans="1:7" ht="20.399999999999999" x14ac:dyDescent="0.35">
      <c r="A145" s="8" t="s">
        <v>6</v>
      </c>
      <c r="B145" s="9" t="s">
        <v>36</v>
      </c>
      <c r="C145" s="10"/>
      <c r="D145" s="10"/>
      <c r="E145" s="10"/>
      <c r="F145" s="10"/>
      <c r="G145" s="11"/>
    </row>
    <row r="146" spans="1:7" ht="20.399999999999999" x14ac:dyDescent="0.35">
      <c r="A146" s="8" t="s">
        <v>7</v>
      </c>
      <c r="B146" s="12" t="s">
        <v>178</v>
      </c>
      <c r="C146" s="13"/>
      <c r="D146" s="13"/>
      <c r="E146" s="13"/>
      <c r="F146" s="13"/>
      <c r="G146" s="14"/>
    </row>
    <row r="147" spans="1:7" ht="20.399999999999999" x14ac:dyDescent="0.35">
      <c r="A147" s="8" t="s">
        <v>8</v>
      </c>
      <c r="B147" s="12" t="s">
        <v>29</v>
      </c>
      <c r="C147" s="13"/>
      <c r="D147" s="13"/>
      <c r="E147" s="13"/>
      <c r="F147" s="13"/>
      <c r="G147" s="14"/>
    </row>
    <row r="148" spans="1:7" ht="20.399999999999999" x14ac:dyDescent="0.35">
      <c r="A148" s="8" t="s">
        <v>9</v>
      </c>
      <c r="B148" s="12" t="s">
        <v>38</v>
      </c>
      <c r="C148" s="13"/>
      <c r="D148" s="13"/>
      <c r="E148" s="13"/>
      <c r="F148" s="13"/>
      <c r="G148" s="14"/>
    </row>
    <row r="149" spans="1:7" ht="15" x14ac:dyDescent="0.3">
      <c r="A149" s="57" t="s">
        <v>10</v>
      </c>
      <c r="B149" s="57" t="s">
        <v>11</v>
      </c>
      <c r="C149" s="57" t="s">
        <v>12</v>
      </c>
      <c r="D149" s="57" t="s">
        <v>13</v>
      </c>
      <c r="E149" s="57" t="s">
        <v>14</v>
      </c>
      <c r="F149" s="57" t="s">
        <v>15</v>
      </c>
      <c r="G149" s="57" t="s">
        <v>16</v>
      </c>
    </row>
    <row r="150" spans="1:7" ht="15.6" x14ac:dyDescent="0.3">
      <c r="A150" s="15">
        <v>15</v>
      </c>
      <c r="B150" s="16" t="s">
        <v>30</v>
      </c>
      <c r="C150" s="16" t="s">
        <v>105</v>
      </c>
      <c r="D150" s="17"/>
      <c r="E150" s="78">
        <v>4.6900000000000004</v>
      </c>
      <c r="F150" s="94">
        <f t="shared" ref="F150:F161" si="4">A150*E150</f>
        <v>70.350000000000009</v>
      </c>
      <c r="G150" s="79"/>
    </row>
    <row r="151" spans="1:7" ht="15.6" x14ac:dyDescent="0.3">
      <c r="A151" s="21">
        <v>4</v>
      </c>
      <c r="B151" s="22" t="s">
        <v>30</v>
      </c>
      <c r="C151" s="22" t="s">
        <v>106</v>
      </c>
      <c r="D151" s="23"/>
      <c r="E151" s="80">
        <v>8.6999999999999993</v>
      </c>
      <c r="F151" s="95">
        <f t="shared" si="4"/>
        <v>34.799999999999997</v>
      </c>
      <c r="G151" s="79"/>
    </row>
    <row r="152" spans="1:7" ht="15.6" x14ac:dyDescent="0.3">
      <c r="A152" s="21">
        <v>12</v>
      </c>
      <c r="B152" s="22" t="s">
        <v>30</v>
      </c>
      <c r="C152" s="22" t="s">
        <v>203</v>
      </c>
      <c r="D152" s="23"/>
      <c r="E152" s="80">
        <v>7.77</v>
      </c>
      <c r="F152" s="95">
        <f t="shared" si="4"/>
        <v>93.24</v>
      </c>
      <c r="G152" s="79"/>
    </row>
    <row r="153" spans="1:7" ht="15.6" x14ac:dyDescent="0.3">
      <c r="A153" s="21">
        <v>20</v>
      </c>
      <c r="B153" s="59" t="s">
        <v>30</v>
      </c>
      <c r="C153" s="59" t="s">
        <v>67</v>
      </c>
      <c r="D153" s="65"/>
      <c r="E153" s="80">
        <v>5.7</v>
      </c>
      <c r="F153" s="95">
        <f t="shared" si="4"/>
        <v>114</v>
      </c>
      <c r="G153" s="81"/>
    </row>
    <row r="154" spans="1:7" ht="15.6" x14ac:dyDescent="0.3">
      <c r="A154" s="27">
        <v>4</v>
      </c>
      <c r="B154" s="59" t="s">
        <v>30</v>
      </c>
      <c r="C154" s="59" t="s">
        <v>108</v>
      </c>
      <c r="D154" s="65"/>
      <c r="E154" s="80">
        <v>64.2</v>
      </c>
      <c r="F154" s="95">
        <f t="shared" si="4"/>
        <v>256.8</v>
      </c>
      <c r="G154" s="81"/>
    </row>
    <row r="155" spans="1:7" ht="15.6" x14ac:dyDescent="0.3">
      <c r="A155" s="27">
        <v>8</v>
      </c>
      <c r="B155" s="59" t="s">
        <v>39</v>
      </c>
      <c r="C155" s="59" t="s">
        <v>65</v>
      </c>
      <c r="D155" s="65"/>
      <c r="E155" s="80">
        <v>429.2</v>
      </c>
      <c r="F155" s="95">
        <f t="shared" si="4"/>
        <v>3433.6</v>
      </c>
      <c r="G155" s="81"/>
    </row>
    <row r="156" spans="1:7" ht="15.6" x14ac:dyDescent="0.3">
      <c r="A156" s="27">
        <v>4</v>
      </c>
      <c r="B156" s="22" t="s">
        <v>39</v>
      </c>
      <c r="C156" s="22" t="s">
        <v>64</v>
      </c>
      <c r="D156" s="23"/>
      <c r="E156" s="80">
        <v>330.4</v>
      </c>
      <c r="F156" s="95">
        <f t="shared" si="4"/>
        <v>1321.6</v>
      </c>
      <c r="G156" s="81"/>
    </row>
    <row r="157" spans="1:7" ht="15.6" x14ac:dyDescent="0.3">
      <c r="A157" s="27">
        <v>20</v>
      </c>
      <c r="B157" s="22" t="s">
        <v>30</v>
      </c>
      <c r="C157" s="22" t="s">
        <v>109</v>
      </c>
      <c r="D157" s="23"/>
      <c r="E157" s="80">
        <v>53.44</v>
      </c>
      <c r="F157" s="95">
        <f t="shared" si="4"/>
        <v>1068.8</v>
      </c>
      <c r="G157" s="81"/>
    </row>
    <row r="158" spans="1:7" ht="15.6" x14ac:dyDescent="0.3">
      <c r="A158" s="27">
        <v>4</v>
      </c>
      <c r="B158" s="22" t="s">
        <v>30</v>
      </c>
      <c r="C158" s="22" t="s">
        <v>80</v>
      </c>
      <c r="D158" s="23"/>
      <c r="E158" s="80">
        <v>18.93</v>
      </c>
      <c r="F158" s="95">
        <f t="shared" si="4"/>
        <v>75.72</v>
      </c>
      <c r="G158" s="81"/>
    </row>
    <row r="159" spans="1:7" ht="15.6" x14ac:dyDescent="0.3">
      <c r="A159" s="27">
        <v>8</v>
      </c>
      <c r="B159" s="22" t="s">
        <v>30</v>
      </c>
      <c r="C159" s="22" t="s">
        <v>205</v>
      </c>
      <c r="D159" s="23"/>
      <c r="E159" s="80">
        <v>9.66</v>
      </c>
      <c r="F159" s="95">
        <f t="shared" si="4"/>
        <v>77.28</v>
      </c>
      <c r="G159" s="81"/>
    </row>
    <row r="160" spans="1:7" ht="15.6" x14ac:dyDescent="0.3">
      <c r="A160" s="27">
        <v>4</v>
      </c>
      <c r="B160" s="22" t="s">
        <v>30</v>
      </c>
      <c r="C160" s="22" t="s">
        <v>204</v>
      </c>
      <c r="D160" s="23"/>
      <c r="E160" s="80">
        <v>12.14</v>
      </c>
      <c r="F160" s="95">
        <f t="shared" si="4"/>
        <v>48.56</v>
      </c>
      <c r="G160" s="81"/>
    </row>
    <row r="161" spans="1:7" ht="15.6" x14ac:dyDescent="0.3">
      <c r="A161" s="28">
        <v>4</v>
      </c>
      <c r="B161" s="29" t="s">
        <v>30</v>
      </c>
      <c r="C161" s="29" t="s">
        <v>66</v>
      </c>
      <c r="D161" s="30"/>
      <c r="E161" s="82">
        <v>12.84</v>
      </c>
      <c r="F161" s="83">
        <f t="shared" si="4"/>
        <v>51.36</v>
      </c>
      <c r="G161" s="84"/>
    </row>
    <row r="162" spans="1:7" ht="17.399999999999999" x14ac:dyDescent="0.3">
      <c r="A162" s="34"/>
      <c r="B162" s="35"/>
      <c r="C162" s="36" t="s">
        <v>17</v>
      </c>
      <c r="D162" s="36"/>
      <c r="E162" s="85"/>
      <c r="F162" s="86">
        <f>SUM(F150:F161)</f>
        <v>6646.11</v>
      </c>
      <c r="G162" s="87"/>
    </row>
    <row r="163" spans="1:7" ht="17.399999999999999" x14ac:dyDescent="0.3">
      <c r="A163" s="40"/>
      <c r="B163" s="41"/>
      <c r="C163" s="42" t="s">
        <v>18</v>
      </c>
      <c r="D163" s="42"/>
      <c r="E163" s="88"/>
      <c r="F163" s="89">
        <f>F162*0.16</f>
        <v>1063.3776</v>
      </c>
      <c r="G163" s="90"/>
    </row>
    <row r="164" spans="1:7" ht="17.399999999999999" x14ac:dyDescent="0.3">
      <c r="A164" s="40"/>
      <c r="B164" s="41"/>
      <c r="C164" s="46" t="s">
        <v>19</v>
      </c>
      <c r="D164" s="46"/>
      <c r="E164" s="91"/>
      <c r="F164" s="92">
        <f>F162+F163</f>
        <v>7709.4875999999995</v>
      </c>
      <c r="G164" s="93"/>
    </row>
    <row r="165" spans="1:7" ht="15.6" x14ac:dyDescent="0.3">
      <c r="A165" s="50" t="s">
        <v>20</v>
      </c>
      <c r="B165" s="51"/>
      <c r="C165" s="51" t="s">
        <v>21</v>
      </c>
      <c r="D165" s="51"/>
      <c r="E165" s="51" t="s">
        <v>22</v>
      </c>
      <c r="F165" s="51"/>
      <c r="G165" s="52"/>
    </row>
    <row r="166" spans="1:7" ht="15.6" x14ac:dyDescent="0.3">
      <c r="A166" s="63" t="s">
        <v>25</v>
      </c>
      <c r="B166" s="53"/>
      <c r="C166" s="53" t="s">
        <v>23</v>
      </c>
      <c r="D166" s="53"/>
      <c r="E166" s="53" t="s">
        <v>24</v>
      </c>
      <c r="F166" s="53"/>
      <c r="G166" s="54"/>
    </row>
    <row r="167" spans="1:7" x14ac:dyDescent="0.3">
      <c r="A167" s="55"/>
      <c r="B167" s="55"/>
      <c r="C167" s="55"/>
      <c r="D167" s="55"/>
      <c r="E167" s="55"/>
      <c r="F167" s="55"/>
      <c r="G167" s="55"/>
    </row>
    <row r="168" spans="1:7" ht="24.6" x14ac:dyDescent="0.4">
      <c r="A168" s="1"/>
      <c r="B168" s="355" t="s">
        <v>0</v>
      </c>
      <c r="C168" s="357"/>
      <c r="D168" s="364" t="s">
        <v>1</v>
      </c>
      <c r="E168" s="365"/>
      <c r="F168" s="365"/>
      <c r="G168" s="366"/>
    </row>
    <row r="169" spans="1:7" ht="21" x14ac:dyDescent="0.4">
      <c r="A169" s="2"/>
      <c r="B169" s="358"/>
      <c r="C169" s="360"/>
      <c r="D169" s="3" t="s">
        <v>2</v>
      </c>
      <c r="E169" s="368" t="s">
        <v>86</v>
      </c>
      <c r="F169" s="368"/>
      <c r="G169" s="4"/>
    </row>
    <row r="170" spans="1:7" ht="21" x14ac:dyDescent="0.4">
      <c r="A170" s="2"/>
      <c r="B170" s="358"/>
      <c r="C170" s="360"/>
      <c r="D170" s="3" t="s">
        <v>4</v>
      </c>
      <c r="E170" s="368">
        <v>43</v>
      </c>
      <c r="F170" s="368"/>
      <c r="G170" s="4"/>
    </row>
    <row r="171" spans="1:7" ht="30" x14ac:dyDescent="0.4">
      <c r="A171" s="5"/>
      <c r="B171" s="361"/>
      <c r="C171" s="363"/>
      <c r="D171" s="6" t="s">
        <v>5</v>
      </c>
      <c r="E171" s="370" t="s">
        <v>217</v>
      </c>
      <c r="F171" s="370"/>
      <c r="G171" s="7"/>
    </row>
    <row r="172" spans="1:7" ht="20.399999999999999" x14ac:dyDescent="0.35">
      <c r="A172" s="8" t="s">
        <v>6</v>
      </c>
      <c r="B172" s="9" t="s">
        <v>36</v>
      </c>
      <c r="C172" s="10"/>
      <c r="D172" s="10"/>
      <c r="E172" s="10"/>
      <c r="F172" s="10"/>
      <c r="G172" s="11"/>
    </row>
    <row r="173" spans="1:7" ht="20.399999999999999" x14ac:dyDescent="0.35">
      <c r="A173" s="8" t="s">
        <v>7</v>
      </c>
      <c r="B173" s="12" t="s">
        <v>98</v>
      </c>
      <c r="C173" s="13"/>
      <c r="D173" s="13"/>
      <c r="E173" s="13"/>
      <c r="F173" s="13"/>
      <c r="G173" s="14"/>
    </row>
    <row r="174" spans="1:7" ht="20.399999999999999" x14ac:dyDescent="0.35">
      <c r="A174" s="8" t="s">
        <v>8</v>
      </c>
      <c r="B174" s="12" t="s">
        <v>29</v>
      </c>
      <c r="C174" s="13"/>
      <c r="D174" s="13"/>
      <c r="E174" s="13"/>
      <c r="F174" s="13"/>
      <c r="G174" s="14"/>
    </row>
    <row r="175" spans="1:7" ht="20.399999999999999" x14ac:dyDescent="0.35">
      <c r="A175" s="8" t="s">
        <v>9</v>
      </c>
      <c r="B175" s="12" t="s">
        <v>99</v>
      </c>
      <c r="C175" s="13"/>
      <c r="D175" s="13"/>
      <c r="E175" s="13"/>
      <c r="F175" s="13"/>
      <c r="G175" s="14"/>
    </row>
    <row r="176" spans="1:7" ht="15" x14ac:dyDescent="0.3">
      <c r="A176" s="57" t="s">
        <v>10</v>
      </c>
      <c r="B176" s="57" t="s">
        <v>11</v>
      </c>
      <c r="C176" s="57" t="s">
        <v>12</v>
      </c>
      <c r="D176" s="57" t="s">
        <v>13</v>
      </c>
      <c r="E176" s="57" t="s">
        <v>14</v>
      </c>
      <c r="F176" s="57" t="s">
        <v>15</v>
      </c>
      <c r="G176" s="57" t="s">
        <v>16</v>
      </c>
    </row>
    <row r="177" spans="1:7" ht="15.6" x14ac:dyDescent="0.3">
      <c r="A177" s="15">
        <v>1</v>
      </c>
      <c r="B177" s="16" t="s">
        <v>100</v>
      </c>
      <c r="C177" s="16" t="s">
        <v>101</v>
      </c>
      <c r="D177" s="17" t="s">
        <v>113</v>
      </c>
      <c r="E177" s="18">
        <v>1568.7</v>
      </c>
      <c r="F177" s="18">
        <f t="shared" ref="F177:F191" si="5">A177*E177</f>
        <v>1568.7</v>
      </c>
      <c r="G177" s="20"/>
    </row>
    <row r="178" spans="1:7" ht="15.6" x14ac:dyDescent="0.3">
      <c r="A178" s="21"/>
      <c r="B178" s="22"/>
      <c r="C178" s="22"/>
      <c r="D178" s="23"/>
      <c r="E178" s="24"/>
      <c r="F178" s="24">
        <f t="shared" si="5"/>
        <v>0</v>
      </c>
      <c r="G178" s="20"/>
    </row>
    <row r="179" spans="1:7" ht="15.6" x14ac:dyDescent="0.3">
      <c r="A179" s="21"/>
      <c r="B179" s="22"/>
      <c r="C179" s="22"/>
      <c r="D179" s="23"/>
      <c r="E179" s="24"/>
      <c r="F179" s="24">
        <f t="shared" si="5"/>
        <v>0</v>
      </c>
      <c r="G179" s="20"/>
    </row>
    <row r="180" spans="1:7" ht="15.6" x14ac:dyDescent="0.3">
      <c r="A180" s="21"/>
      <c r="B180" s="59"/>
      <c r="C180" s="59"/>
      <c r="D180" s="65"/>
      <c r="E180" s="24"/>
      <c r="F180" s="24"/>
      <c r="G180" s="26"/>
    </row>
    <row r="181" spans="1:7" ht="15.6" x14ac:dyDescent="0.3">
      <c r="A181" s="21"/>
      <c r="B181" s="59"/>
      <c r="C181" s="59"/>
      <c r="D181" s="65"/>
      <c r="E181" s="24"/>
      <c r="F181" s="24">
        <f t="shared" si="5"/>
        <v>0</v>
      </c>
      <c r="G181" s="26"/>
    </row>
    <row r="182" spans="1:7" ht="15.6" x14ac:dyDescent="0.3">
      <c r="A182" s="21"/>
      <c r="B182" s="59"/>
      <c r="C182" s="59"/>
      <c r="D182" s="65"/>
      <c r="E182" s="24"/>
      <c r="F182" s="24">
        <f t="shared" si="5"/>
        <v>0</v>
      </c>
      <c r="G182" s="26"/>
    </row>
    <row r="183" spans="1:7" ht="15.6" x14ac:dyDescent="0.3">
      <c r="A183" s="21"/>
      <c r="B183" s="59"/>
      <c r="C183" s="59"/>
      <c r="D183" s="66"/>
      <c r="E183" s="24"/>
      <c r="F183" s="24">
        <f t="shared" si="5"/>
        <v>0</v>
      </c>
      <c r="G183" s="26"/>
    </row>
    <row r="184" spans="1:7" ht="15.6" x14ac:dyDescent="0.3">
      <c r="A184" s="27"/>
      <c r="B184" s="59"/>
      <c r="C184" s="59"/>
      <c r="D184" s="65"/>
      <c r="E184" s="24"/>
      <c r="F184" s="24">
        <f t="shared" si="5"/>
        <v>0</v>
      </c>
      <c r="G184" s="26"/>
    </row>
    <row r="185" spans="1:7" ht="15.6" x14ac:dyDescent="0.3">
      <c r="A185" s="27"/>
      <c r="B185" s="59"/>
      <c r="C185" s="59"/>
      <c r="D185" s="65"/>
      <c r="E185" s="24"/>
      <c r="F185" s="24">
        <f t="shared" si="5"/>
        <v>0</v>
      </c>
      <c r="G185" s="26"/>
    </row>
    <row r="186" spans="1:7" ht="15.6" x14ac:dyDescent="0.3">
      <c r="A186" s="27"/>
      <c r="B186" s="22"/>
      <c r="C186" s="22"/>
      <c r="D186" s="23"/>
      <c r="E186" s="24"/>
      <c r="F186" s="24">
        <f t="shared" si="5"/>
        <v>0</v>
      </c>
      <c r="G186" s="26"/>
    </row>
    <row r="187" spans="1:7" ht="15.6" x14ac:dyDescent="0.3">
      <c r="A187" s="27"/>
      <c r="B187" s="22"/>
      <c r="C187" s="22"/>
      <c r="D187" s="23"/>
      <c r="E187" s="24"/>
      <c r="F187" s="24">
        <f t="shared" si="5"/>
        <v>0</v>
      </c>
      <c r="G187" s="26"/>
    </row>
    <row r="188" spans="1:7" ht="15.6" x14ac:dyDescent="0.3">
      <c r="A188" s="27"/>
      <c r="B188" s="22"/>
      <c r="C188" s="22"/>
      <c r="D188" s="23"/>
      <c r="E188" s="24"/>
      <c r="F188" s="24">
        <f t="shared" si="5"/>
        <v>0</v>
      </c>
      <c r="G188" s="26"/>
    </row>
    <row r="189" spans="1:7" ht="15.6" x14ac:dyDescent="0.3">
      <c r="A189" s="27"/>
      <c r="B189" s="22"/>
      <c r="C189" s="22"/>
      <c r="D189" s="23"/>
      <c r="E189" s="24"/>
      <c r="F189" s="24">
        <f t="shared" si="5"/>
        <v>0</v>
      </c>
      <c r="G189" s="26"/>
    </row>
    <row r="190" spans="1:7" ht="15.6" x14ac:dyDescent="0.3">
      <c r="A190" s="27"/>
      <c r="B190" s="22"/>
      <c r="C190" s="22"/>
      <c r="D190" s="23"/>
      <c r="E190" s="24"/>
      <c r="F190" s="24">
        <f t="shared" si="5"/>
        <v>0</v>
      </c>
      <c r="G190" s="26"/>
    </row>
    <row r="191" spans="1:7" ht="15.6" x14ac:dyDescent="0.3">
      <c r="A191" s="28"/>
      <c r="B191" s="29"/>
      <c r="C191" s="29"/>
      <c r="D191" s="30"/>
      <c r="E191" s="31"/>
      <c r="F191" s="32">
        <f t="shared" si="5"/>
        <v>0</v>
      </c>
      <c r="G191" s="33"/>
    </row>
    <row r="192" spans="1:7" ht="17.399999999999999" x14ac:dyDescent="0.3">
      <c r="A192" s="34"/>
      <c r="B192" s="35"/>
      <c r="C192" s="36" t="s">
        <v>17</v>
      </c>
      <c r="D192" s="36"/>
      <c r="E192" s="37"/>
      <c r="F192" s="38">
        <f>SUM(F177:F190)</f>
        <v>1568.7</v>
      </c>
      <c r="G192" s="39"/>
    </row>
    <row r="193" spans="1:7" ht="17.399999999999999" x14ac:dyDescent="0.3">
      <c r="A193" s="40"/>
      <c r="B193" s="41"/>
      <c r="C193" s="42" t="s">
        <v>18</v>
      </c>
      <c r="D193" s="42"/>
      <c r="E193" s="43"/>
      <c r="F193" s="44">
        <f>F192*0.16</f>
        <v>250.99200000000002</v>
      </c>
      <c r="G193" s="45"/>
    </row>
    <row r="194" spans="1:7" ht="17.399999999999999" x14ac:dyDescent="0.3">
      <c r="A194" s="40"/>
      <c r="B194" s="41"/>
      <c r="C194" s="46" t="s">
        <v>19</v>
      </c>
      <c r="D194" s="46"/>
      <c r="E194" s="47"/>
      <c r="F194" s="48">
        <f>F192+F193</f>
        <v>1819.692</v>
      </c>
      <c r="G194" s="49"/>
    </row>
    <row r="195" spans="1:7" ht="15.6" x14ac:dyDescent="0.3">
      <c r="A195" s="50" t="s">
        <v>20</v>
      </c>
      <c r="B195" s="51"/>
      <c r="C195" s="51" t="s">
        <v>21</v>
      </c>
      <c r="D195" s="51"/>
      <c r="E195" s="51" t="s">
        <v>22</v>
      </c>
      <c r="F195" s="51"/>
      <c r="G195" s="52"/>
    </row>
    <row r="196" spans="1:7" ht="15.6" x14ac:dyDescent="0.3">
      <c r="A196" s="63" t="s">
        <v>25</v>
      </c>
      <c r="B196" s="53"/>
      <c r="C196" s="53" t="s">
        <v>23</v>
      </c>
      <c r="D196" s="53"/>
      <c r="E196" s="53" t="s">
        <v>24</v>
      </c>
      <c r="F196" s="53"/>
      <c r="G196" s="54"/>
    </row>
    <row r="197" spans="1:7" x14ac:dyDescent="0.3">
      <c r="A197" s="55"/>
      <c r="B197" s="55"/>
      <c r="C197" s="55"/>
      <c r="D197" s="55"/>
      <c r="E197" s="55"/>
      <c r="F197" s="55"/>
      <c r="G197" s="55"/>
    </row>
    <row r="198" spans="1:7" ht="24.6" x14ac:dyDescent="0.4">
      <c r="A198" s="1"/>
      <c r="B198" s="355" t="s">
        <v>0</v>
      </c>
      <c r="C198" s="357"/>
      <c r="D198" s="364" t="s">
        <v>1</v>
      </c>
      <c r="E198" s="365"/>
      <c r="F198" s="365"/>
      <c r="G198" s="366"/>
    </row>
    <row r="199" spans="1:7" ht="21" x14ac:dyDescent="0.4">
      <c r="A199" s="2"/>
      <c r="B199" s="358"/>
      <c r="C199" s="360"/>
      <c r="D199" s="3" t="s">
        <v>2</v>
      </c>
      <c r="E199" s="368" t="s">
        <v>86</v>
      </c>
      <c r="F199" s="368"/>
      <c r="G199" s="4"/>
    </row>
    <row r="200" spans="1:7" ht="21" x14ac:dyDescent="0.4">
      <c r="A200" s="2"/>
      <c r="B200" s="358"/>
      <c r="C200" s="360"/>
      <c r="D200" s="3" t="s">
        <v>4</v>
      </c>
      <c r="E200" s="368">
        <v>43</v>
      </c>
      <c r="F200" s="368"/>
      <c r="G200" s="4"/>
    </row>
    <row r="201" spans="1:7" ht="30" x14ac:dyDescent="0.4">
      <c r="A201" s="5"/>
      <c r="B201" s="361"/>
      <c r="C201" s="363"/>
      <c r="D201" s="6" t="s">
        <v>5</v>
      </c>
      <c r="E201" s="370" t="s">
        <v>221</v>
      </c>
      <c r="F201" s="370"/>
      <c r="G201" s="7"/>
    </row>
    <row r="202" spans="1:7" ht="20.399999999999999" x14ac:dyDescent="0.35">
      <c r="A202" s="8" t="s">
        <v>6</v>
      </c>
      <c r="B202" s="9" t="s">
        <v>27</v>
      </c>
      <c r="C202" s="10"/>
      <c r="D202" s="10"/>
      <c r="E202" s="10"/>
      <c r="F202" s="10"/>
      <c r="G202" s="11"/>
    </row>
    <row r="203" spans="1:7" ht="20.399999999999999" x14ac:dyDescent="0.35">
      <c r="A203" s="8" t="s">
        <v>7</v>
      </c>
      <c r="B203" s="12"/>
      <c r="C203" s="13"/>
      <c r="D203" s="13"/>
      <c r="E203" s="13"/>
      <c r="F203" s="13"/>
      <c r="G203" s="14"/>
    </row>
    <row r="204" spans="1:7" ht="20.399999999999999" x14ac:dyDescent="0.35">
      <c r="A204" s="8" t="s">
        <v>8</v>
      </c>
      <c r="B204" s="12" t="s">
        <v>29</v>
      </c>
      <c r="C204" s="13"/>
      <c r="D204" s="13"/>
      <c r="E204" s="13"/>
      <c r="F204" s="13"/>
      <c r="G204" s="14"/>
    </row>
    <row r="205" spans="1:7" ht="20.399999999999999" x14ac:dyDescent="0.35">
      <c r="A205" s="8" t="s">
        <v>9</v>
      </c>
      <c r="B205" s="12" t="s">
        <v>83</v>
      </c>
      <c r="C205" s="13"/>
      <c r="D205" s="13"/>
      <c r="E205" s="13"/>
      <c r="F205" s="13"/>
      <c r="G205" s="14"/>
    </row>
    <row r="206" spans="1:7" ht="15" x14ac:dyDescent="0.3">
      <c r="A206" s="57" t="s">
        <v>10</v>
      </c>
      <c r="B206" s="57" t="s">
        <v>11</v>
      </c>
      <c r="C206" s="57" t="s">
        <v>12</v>
      </c>
      <c r="D206" s="57" t="s">
        <v>13</v>
      </c>
      <c r="E206" s="57" t="s">
        <v>14</v>
      </c>
      <c r="F206" s="57" t="s">
        <v>15</v>
      </c>
      <c r="G206" s="57" t="s">
        <v>16</v>
      </c>
    </row>
    <row r="207" spans="1:7" ht="15.6" x14ac:dyDescent="0.3">
      <c r="A207" s="15">
        <v>120</v>
      </c>
      <c r="B207" s="16" t="s">
        <v>222</v>
      </c>
      <c r="C207" s="16" t="s">
        <v>223</v>
      </c>
      <c r="D207" s="17"/>
      <c r="E207" s="18">
        <v>100.22</v>
      </c>
      <c r="F207" s="18">
        <f>A207*E207</f>
        <v>12026.4</v>
      </c>
      <c r="G207" s="20"/>
    </row>
    <row r="208" spans="1:7" ht="15.6" x14ac:dyDescent="0.3">
      <c r="A208" s="21"/>
      <c r="B208" s="22"/>
      <c r="C208" s="22"/>
      <c r="D208" s="23"/>
      <c r="E208" s="24"/>
      <c r="F208" s="24">
        <f>A208*E208</f>
        <v>0</v>
      </c>
      <c r="G208" s="20"/>
    </row>
    <row r="209" spans="1:7" ht="15.6" x14ac:dyDescent="0.3">
      <c r="A209" s="21"/>
      <c r="B209" s="22"/>
      <c r="C209" s="22"/>
      <c r="D209" s="23"/>
      <c r="E209" s="24"/>
      <c r="F209" s="24">
        <f>A209*E209</f>
        <v>0</v>
      </c>
      <c r="G209" s="20"/>
    </row>
    <row r="210" spans="1:7" ht="15.6" x14ac:dyDescent="0.3">
      <c r="A210" s="21"/>
      <c r="B210" s="59"/>
      <c r="C210" s="59"/>
      <c r="D210" s="65"/>
      <c r="E210" s="24"/>
      <c r="F210" s="24"/>
      <c r="G210" s="26"/>
    </row>
    <row r="211" spans="1:7" ht="15.6" x14ac:dyDescent="0.3">
      <c r="A211" s="21"/>
      <c r="B211" s="59"/>
      <c r="C211" s="59"/>
      <c r="D211" s="65"/>
      <c r="E211" s="24"/>
      <c r="F211" s="24">
        <f t="shared" ref="F211:F221" si="6">A211*E211</f>
        <v>0</v>
      </c>
      <c r="G211" s="26"/>
    </row>
    <row r="212" spans="1:7" ht="15.6" x14ac:dyDescent="0.3">
      <c r="A212" s="21"/>
      <c r="B212" s="59"/>
      <c r="C212" s="59"/>
      <c r="D212" s="65"/>
      <c r="E212" s="24"/>
      <c r="F212" s="24">
        <f t="shared" si="6"/>
        <v>0</v>
      </c>
      <c r="G212" s="26"/>
    </row>
    <row r="213" spans="1:7" ht="15.6" x14ac:dyDescent="0.3">
      <c r="A213" s="21"/>
      <c r="B213" s="59"/>
      <c r="C213" s="59"/>
      <c r="D213" s="66"/>
      <c r="E213" s="24"/>
      <c r="F213" s="24">
        <f t="shared" si="6"/>
        <v>0</v>
      </c>
      <c r="G213" s="26"/>
    </row>
    <row r="214" spans="1:7" ht="15.6" x14ac:dyDescent="0.3">
      <c r="A214" s="27"/>
      <c r="B214" s="59"/>
      <c r="C214" s="59"/>
      <c r="D214" s="65"/>
      <c r="E214" s="24"/>
      <c r="F214" s="24">
        <f t="shared" si="6"/>
        <v>0</v>
      </c>
      <c r="G214" s="26"/>
    </row>
    <row r="215" spans="1:7" ht="15.6" x14ac:dyDescent="0.3">
      <c r="A215" s="27"/>
      <c r="B215" s="59"/>
      <c r="C215" s="59"/>
      <c r="D215" s="65"/>
      <c r="E215" s="24"/>
      <c r="F215" s="24">
        <f t="shared" si="6"/>
        <v>0</v>
      </c>
      <c r="G215" s="26"/>
    </row>
    <row r="216" spans="1:7" ht="15.6" x14ac:dyDescent="0.3">
      <c r="A216" s="27"/>
      <c r="B216" s="22"/>
      <c r="C216" s="22"/>
      <c r="D216" s="23"/>
      <c r="E216" s="24"/>
      <c r="F216" s="24">
        <f t="shared" si="6"/>
        <v>0</v>
      </c>
      <c r="G216" s="26"/>
    </row>
    <row r="217" spans="1:7" ht="15.6" x14ac:dyDescent="0.3">
      <c r="A217" s="27"/>
      <c r="B217" s="22"/>
      <c r="C217" s="22"/>
      <c r="D217" s="23"/>
      <c r="E217" s="24"/>
      <c r="F217" s="24">
        <f t="shared" si="6"/>
        <v>0</v>
      </c>
      <c r="G217" s="26"/>
    </row>
    <row r="218" spans="1:7" ht="15.6" x14ac:dyDescent="0.3">
      <c r="A218" s="27"/>
      <c r="B218" s="22"/>
      <c r="C218" s="22"/>
      <c r="D218" s="23"/>
      <c r="E218" s="24"/>
      <c r="F218" s="24">
        <f t="shared" si="6"/>
        <v>0</v>
      </c>
      <c r="G218" s="26"/>
    </row>
    <row r="219" spans="1:7" ht="15.6" x14ac:dyDescent="0.3">
      <c r="A219" s="27"/>
      <c r="B219" s="22"/>
      <c r="C219" s="22"/>
      <c r="D219" s="23"/>
      <c r="E219" s="24"/>
      <c r="F219" s="24">
        <f t="shared" si="6"/>
        <v>0</v>
      </c>
      <c r="G219" s="26"/>
    </row>
    <row r="220" spans="1:7" ht="15.6" x14ac:dyDescent="0.3">
      <c r="A220" s="27"/>
      <c r="B220" s="22"/>
      <c r="C220" s="22"/>
      <c r="D220" s="23"/>
      <c r="E220" s="24"/>
      <c r="F220" s="24">
        <f t="shared" si="6"/>
        <v>0</v>
      </c>
      <c r="G220" s="26"/>
    </row>
    <row r="221" spans="1:7" ht="15.6" x14ac:dyDescent="0.3">
      <c r="A221" s="28"/>
      <c r="B221" s="29"/>
      <c r="C221" s="29"/>
      <c r="D221" s="30"/>
      <c r="E221" s="31"/>
      <c r="F221" s="32">
        <f t="shared" si="6"/>
        <v>0</v>
      </c>
      <c r="G221" s="33"/>
    </row>
    <row r="222" spans="1:7" ht="17.399999999999999" x14ac:dyDescent="0.3">
      <c r="A222" s="34"/>
      <c r="B222" s="35"/>
      <c r="C222" s="36" t="s">
        <v>17</v>
      </c>
      <c r="D222" s="36"/>
      <c r="E222" s="37"/>
      <c r="F222" s="38">
        <f>SUM(F207:F220)</f>
        <v>12026.4</v>
      </c>
      <c r="G222" s="39"/>
    </row>
    <row r="223" spans="1:7" ht="17.399999999999999" x14ac:dyDescent="0.3">
      <c r="A223" s="40"/>
      <c r="B223" s="41"/>
      <c r="C223" s="42" t="s">
        <v>18</v>
      </c>
      <c r="D223" s="42"/>
      <c r="E223" s="43"/>
      <c r="F223" s="44">
        <f>F222*0.16</f>
        <v>1924.2239999999999</v>
      </c>
      <c r="G223" s="45"/>
    </row>
    <row r="224" spans="1:7" ht="17.399999999999999" x14ac:dyDescent="0.3">
      <c r="A224" s="40"/>
      <c r="B224" s="41"/>
      <c r="C224" s="46" t="s">
        <v>19</v>
      </c>
      <c r="D224" s="46"/>
      <c r="E224" s="47"/>
      <c r="F224" s="48">
        <f>F222+F223</f>
        <v>13950.624</v>
      </c>
      <c r="G224" s="49"/>
    </row>
    <row r="225" spans="1:7" ht="15.6" x14ac:dyDescent="0.3">
      <c r="A225" s="50" t="s">
        <v>20</v>
      </c>
      <c r="B225" s="51"/>
      <c r="C225" s="51" t="s">
        <v>21</v>
      </c>
      <c r="D225" s="51"/>
      <c r="E225" s="51" t="s">
        <v>22</v>
      </c>
      <c r="F225" s="51"/>
      <c r="G225" s="52"/>
    </row>
    <row r="226" spans="1:7" ht="15.6" x14ac:dyDescent="0.3">
      <c r="A226" s="63" t="s">
        <v>25</v>
      </c>
      <c r="B226" s="53"/>
      <c r="C226" s="53" t="s">
        <v>23</v>
      </c>
      <c r="D226" s="53"/>
      <c r="E226" s="53" t="s">
        <v>24</v>
      </c>
      <c r="F226" s="53"/>
      <c r="G226" s="54"/>
    </row>
    <row r="227" spans="1:7" x14ac:dyDescent="0.3">
      <c r="A227" s="55"/>
      <c r="B227" s="55"/>
      <c r="C227" s="55"/>
      <c r="D227" s="55"/>
      <c r="E227" s="55"/>
      <c r="F227" s="55"/>
      <c r="G227" s="55"/>
    </row>
    <row r="228" spans="1:7" ht="24.6" x14ac:dyDescent="0.4">
      <c r="A228" s="1"/>
      <c r="B228" s="355" t="s">
        <v>0</v>
      </c>
      <c r="C228" s="357"/>
      <c r="D228" s="364" t="s">
        <v>1</v>
      </c>
      <c r="E228" s="365"/>
      <c r="F228" s="365"/>
      <c r="G228" s="366"/>
    </row>
    <row r="229" spans="1:7" ht="21" x14ac:dyDescent="0.4">
      <c r="A229" s="2"/>
      <c r="B229" s="358"/>
      <c r="C229" s="360"/>
      <c r="D229" s="3" t="s">
        <v>2</v>
      </c>
      <c r="E229" s="367" t="s">
        <v>224</v>
      </c>
      <c r="F229" s="368"/>
      <c r="G229" s="4"/>
    </row>
    <row r="230" spans="1:7" ht="21" x14ac:dyDescent="0.4">
      <c r="A230" s="2"/>
      <c r="B230" s="358"/>
      <c r="C230" s="360"/>
      <c r="D230" s="3" t="s">
        <v>4</v>
      </c>
      <c r="E230" s="368">
        <v>43</v>
      </c>
      <c r="F230" s="368"/>
      <c r="G230" s="4"/>
    </row>
    <row r="231" spans="1:7" ht="30" x14ac:dyDescent="0.4">
      <c r="A231" s="5"/>
      <c r="B231" s="361"/>
      <c r="C231" s="363"/>
      <c r="D231" s="6" t="s">
        <v>5</v>
      </c>
      <c r="E231" s="370" t="s">
        <v>225</v>
      </c>
      <c r="F231" s="370"/>
      <c r="G231" s="7"/>
    </row>
    <row r="232" spans="1:7" ht="20.399999999999999" x14ac:dyDescent="0.35">
      <c r="A232" s="8" t="s">
        <v>6</v>
      </c>
      <c r="B232" s="9" t="s">
        <v>27</v>
      </c>
      <c r="C232" s="10"/>
      <c r="D232" s="10"/>
      <c r="E232" s="10"/>
      <c r="F232" s="10"/>
      <c r="G232" s="11"/>
    </row>
    <row r="233" spans="1:7" ht="20.399999999999999" x14ac:dyDescent="0.35">
      <c r="A233" s="8" t="s">
        <v>7</v>
      </c>
      <c r="B233" s="136" t="s">
        <v>226</v>
      </c>
      <c r="C233" s="137"/>
      <c r="D233" s="137"/>
      <c r="E233" s="13"/>
      <c r="F233" s="13"/>
      <c r="G233" s="14"/>
    </row>
    <row r="234" spans="1:7" ht="20.399999999999999" x14ac:dyDescent="0.35">
      <c r="A234" s="8" t="s">
        <v>8</v>
      </c>
      <c r="B234" s="12" t="s">
        <v>29</v>
      </c>
      <c r="C234" s="13"/>
      <c r="D234" s="13"/>
      <c r="E234" s="13"/>
      <c r="F234" s="13"/>
      <c r="G234" s="14"/>
    </row>
    <row r="235" spans="1:7" ht="20.399999999999999" x14ac:dyDescent="0.35">
      <c r="A235" s="8" t="s">
        <v>9</v>
      </c>
      <c r="B235" s="12" t="s">
        <v>91</v>
      </c>
      <c r="C235" s="13"/>
      <c r="D235" s="13"/>
      <c r="E235" s="13"/>
      <c r="F235" s="13"/>
      <c r="G235" s="14"/>
    </row>
    <row r="236" spans="1:7" ht="15" x14ac:dyDescent="0.3">
      <c r="A236" s="57" t="s">
        <v>10</v>
      </c>
      <c r="B236" s="57" t="s">
        <v>11</v>
      </c>
      <c r="C236" s="57" t="s">
        <v>12</v>
      </c>
      <c r="D236" s="57" t="s">
        <v>13</v>
      </c>
      <c r="E236" s="57" t="s">
        <v>14</v>
      </c>
      <c r="F236" s="57" t="s">
        <v>15</v>
      </c>
      <c r="G236" s="57" t="s">
        <v>16</v>
      </c>
    </row>
    <row r="237" spans="1:7" ht="15.6" x14ac:dyDescent="0.3">
      <c r="A237" s="15">
        <v>80</v>
      </c>
      <c r="B237" s="16" t="s">
        <v>222</v>
      </c>
      <c r="C237" s="16" t="s">
        <v>223</v>
      </c>
      <c r="D237" s="17"/>
      <c r="E237" s="18">
        <v>96.5</v>
      </c>
      <c r="F237" s="18">
        <f>A237*E237</f>
        <v>7720</v>
      </c>
      <c r="G237" s="20"/>
    </row>
    <row r="238" spans="1:7" ht="15.6" x14ac:dyDescent="0.3">
      <c r="A238" s="21"/>
      <c r="B238" s="22"/>
      <c r="C238" s="22"/>
      <c r="D238" s="23"/>
      <c r="E238" s="24"/>
      <c r="F238" s="24">
        <f>A238*E238</f>
        <v>0</v>
      </c>
      <c r="G238" s="20"/>
    </row>
    <row r="239" spans="1:7" ht="15.6" x14ac:dyDescent="0.3">
      <c r="A239" s="21"/>
      <c r="B239" s="22"/>
      <c r="C239" s="22"/>
      <c r="D239" s="23"/>
      <c r="E239" s="24"/>
      <c r="F239" s="24">
        <f>A239*E239</f>
        <v>0</v>
      </c>
      <c r="G239" s="20"/>
    </row>
    <row r="240" spans="1:7" ht="15.6" x14ac:dyDescent="0.3">
      <c r="A240" s="21"/>
      <c r="B240" s="59"/>
      <c r="C240" s="59"/>
      <c r="D240" s="65"/>
      <c r="E240" s="24"/>
      <c r="F240" s="24"/>
      <c r="G240" s="26"/>
    </row>
    <row r="241" spans="1:7" ht="15.6" x14ac:dyDescent="0.3">
      <c r="A241" s="21"/>
      <c r="B241" s="59"/>
      <c r="C241" s="59"/>
      <c r="D241" s="65"/>
      <c r="E241" s="24"/>
      <c r="F241" s="24">
        <f t="shared" ref="F241:F251" si="7">A241*E241</f>
        <v>0</v>
      </c>
      <c r="G241" s="26"/>
    </row>
    <row r="242" spans="1:7" ht="15.6" x14ac:dyDescent="0.3">
      <c r="A242" s="21"/>
      <c r="B242" s="59"/>
      <c r="C242" s="59"/>
      <c r="D242" s="65"/>
      <c r="E242" s="24"/>
      <c r="F242" s="24">
        <f t="shared" si="7"/>
        <v>0</v>
      </c>
      <c r="G242" s="26"/>
    </row>
    <row r="243" spans="1:7" ht="15.6" x14ac:dyDescent="0.3">
      <c r="A243" s="21"/>
      <c r="B243" s="59"/>
      <c r="C243" s="59"/>
      <c r="D243" s="66"/>
      <c r="E243" s="24"/>
      <c r="F243" s="24">
        <f t="shared" si="7"/>
        <v>0</v>
      </c>
      <c r="G243" s="26"/>
    </row>
    <row r="244" spans="1:7" ht="15.6" x14ac:dyDescent="0.3">
      <c r="A244" s="27"/>
      <c r="B244" s="59"/>
      <c r="C244" s="59"/>
      <c r="D244" s="65"/>
      <c r="E244" s="24"/>
      <c r="F244" s="24">
        <f t="shared" si="7"/>
        <v>0</v>
      </c>
      <c r="G244" s="26"/>
    </row>
    <row r="245" spans="1:7" ht="15.6" x14ac:dyDescent="0.3">
      <c r="A245" s="27"/>
      <c r="B245" s="59"/>
      <c r="C245" s="59"/>
      <c r="D245" s="65"/>
      <c r="E245" s="24"/>
      <c r="F245" s="24">
        <f t="shared" si="7"/>
        <v>0</v>
      </c>
      <c r="G245" s="26"/>
    </row>
    <row r="246" spans="1:7" ht="15.6" x14ac:dyDescent="0.3">
      <c r="A246" s="27"/>
      <c r="B246" s="22"/>
      <c r="C246" s="22"/>
      <c r="D246" s="23"/>
      <c r="E246" s="24"/>
      <c r="F246" s="24">
        <f t="shared" si="7"/>
        <v>0</v>
      </c>
      <c r="G246" s="26"/>
    </row>
    <row r="247" spans="1:7" ht="15.6" x14ac:dyDescent="0.3">
      <c r="A247" s="27"/>
      <c r="B247" s="22"/>
      <c r="C247" s="22"/>
      <c r="D247" s="23"/>
      <c r="E247" s="24"/>
      <c r="F247" s="24">
        <f t="shared" si="7"/>
        <v>0</v>
      </c>
      <c r="G247" s="26"/>
    </row>
    <row r="248" spans="1:7" ht="15.6" x14ac:dyDescent="0.3">
      <c r="A248" s="27"/>
      <c r="B248" s="22"/>
      <c r="C248" s="22"/>
      <c r="D248" s="23"/>
      <c r="E248" s="24"/>
      <c r="F248" s="24">
        <f t="shared" si="7"/>
        <v>0</v>
      </c>
      <c r="G248" s="26"/>
    </row>
    <row r="249" spans="1:7" ht="15.6" x14ac:dyDescent="0.3">
      <c r="A249" s="27"/>
      <c r="B249" s="22"/>
      <c r="C249" s="22"/>
      <c r="D249" s="23"/>
      <c r="E249" s="24"/>
      <c r="F249" s="24">
        <f t="shared" si="7"/>
        <v>0</v>
      </c>
      <c r="G249" s="26"/>
    </row>
    <row r="250" spans="1:7" ht="15.6" x14ac:dyDescent="0.3">
      <c r="A250" s="27"/>
      <c r="B250" s="22"/>
      <c r="C250" s="22"/>
      <c r="D250" s="23"/>
      <c r="E250" s="24"/>
      <c r="F250" s="24">
        <f t="shared" si="7"/>
        <v>0</v>
      </c>
      <c r="G250" s="26"/>
    </row>
    <row r="251" spans="1:7" ht="15.6" x14ac:dyDescent="0.3">
      <c r="A251" s="28"/>
      <c r="B251" s="29"/>
      <c r="C251" s="29"/>
      <c r="D251" s="30"/>
      <c r="E251" s="31"/>
      <c r="F251" s="32">
        <f t="shared" si="7"/>
        <v>0</v>
      </c>
      <c r="G251" s="33"/>
    </row>
    <row r="252" spans="1:7" ht="17.399999999999999" x14ac:dyDescent="0.3">
      <c r="A252" s="34"/>
      <c r="B252" s="35"/>
      <c r="C252" s="36" t="s">
        <v>17</v>
      </c>
      <c r="D252" s="36"/>
      <c r="E252" s="37"/>
      <c r="F252" s="38">
        <f>SUM(F237:F250)</f>
        <v>7720</v>
      </c>
      <c r="G252" s="39"/>
    </row>
    <row r="253" spans="1:7" ht="17.399999999999999" x14ac:dyDescent="0.3">
      <c r="A253" s="40"/>
      <c r="B253" s="41"/>
      <c r="C253" s="42" t="s">
        <v>18</v>
      </c>
      <c r="D253" s="42"/>
      <c r="E253" s="43"/>
      <c r="F253" s="44">
        <f>F252*0.16</f>
        <v>1235.2</v>
      </c>
      <c r="G253" s="45"/>
    </row>
    <row r="254" spans="1:7" ht="17.399999999999999" x14ac:dyDescent="0.3">
      <c r="A254" s="40"/>
      <c r="B254" s="41"/>
      <c r="C254" s="46" t="s">
        <v>19</v>
      </c>
      <c r="D254" s="46"/>
      <c r="E254" s="47"/>
      <c r="F254" s="48">
        <f>F252+F253</f>
        <v>8955.2000000000007</v>
      </c>
      <c r="G254" s="49"/>
    </row>
    <row r="255" spans="1:7" ht="15.6" x14ac:dyDescent="0.3">
      <c r="A255" s="50" t="s">
        <v>20</v>
      </c>
      <c r="B255" s="51"/>
      <c r="C255" s="51" t="s">
        <v>21</v>
      </c>
      <c r="D255" s="51"/>
      <c r="E255" s="51" t="s">
        <v>22</v>
      </c>
      <c r="F255" s="51"/>
      <c r="G255" s="52"/>
    </row>
    <row r="256" spans="1:7" ht="15.6" x14ac:dyDescent="0.3">
      <c r="A256" s="63" t="s">
        <v>25</v>
      </c>
      <c r="B256" s="53"/>
      <c r="C256" s="53" t="s">
        <v>23</v>
      </c>
      <c r="D256" s="53"/>
      <c r="E256" s="53" t="s">
        <v>24</v>
      </c>
      <c r="F256" s="53"/>
      <c r="G256" s="54"/>
    </row>
    <row r="257" spans="1:7" x14ac:dyDescent="0.3">
      <c r="A257" s="55"/>
      <c r="B257" s="55"/>
      <c r="C257" s="55"/>
      <c r="D257" s="55"/>
      <c r="E257" s="55"/>
      <c r="F257" s="55"/>
      <c r="G257" s="55"/>
    </row>
    <row r="258" spans="1:7" ht="24.6" x14ac:dyDescent="0.4">
      <c r="A258" s="1"/>
      <c r="B258" s="355" t="s">
        <v>0</v>
      </c>
      <c r="C258" s="357"/>
      <c r="D258" s="364" t="s">
        <v>1</v>
      </c>
      <c r="E258" s="365"/>
      <c r="F258" s="365"/>
      <c r="G258" s="366"/>
    </row>
    <row r="259" spans="1:7" ht="21" x14ac:dyDescent="0.4">
      <c r="A259" s="2"/>
      <c r="B259" s="358"/>
      <c r="C259" s="360"/>
      <c r="D259" s="3" t="s">
        <v>2</v>
      </c>
      <c r="E259" s="368" t="s">
        <v>224</v>
      </c>
      <c r="F259" s="368"/>
      <c r="G259" s="4"/>
    </row>
    <row r="260" spans="1:7" ht="21" x14ac:dyDescent="0.4">
      <c r="A260" s="2"/>
      <c r="B260" s="358"/>
      <c r="C260" s="360"/>
      <c r="D260" s="3" t="s">
        <v>4</v>
      </c>
      <c r="E260" s="368">
        <v>43</v>
      </c>
      <c r="F260" s="368"/>
      <c r="G260" s="4"/>
    </row>
    <row r="261" spans="1:7" ht="30" x14ac:dyDescent="0.4">
      <c r="A261" s="5"/>
      <c r="B261" s="361"/>
      <c r="C261" s="363"/>
      <c r="D261" s="6" t="s">
        <v>5</v>
      </c>
      <c r="E261" s="370" t="s">
        <v>227</v>
      </c>
      <c r="F261" s="370"/>
      <c r="G261" s="7"/>
    </row>
    <row r="262" spans="1:7" ht="20.399999999999999" x14ac:dyDescent="0.35">
      <c r="A262" s="8" t="s">
        <v>6</v>
      </c>
      <c r="B262" s="9" t="s">
        <v>36</v>
      </c>
      <c r="C262" s="10"/>
      <c r="D262" s="10"/>
      <c r="E262" s="10"/>
      <c r="F262" s="10"/>
      <c r="G262" s="11"/>
    </row>
    <row r="263" spans="1:7" ht="20.399999999999999" x14ac:dyDescent="0.35">
      <c r="A263" s="8" t="s">
        <v>7</v>
      </c>
      <c r="B263" s="12" t="s">
        <v>178</v>
      </c>
      <c r="C263" s="13"/>
      <c r="D263" s="13"/>
      <c r="E263" s="13"/>
      <c r="F263" s="13"/>
      <c r="G263" s="14"/>
    </row>
    <row r="264" spans="1:7" ht="20.399999999999999" x14ac:dyDescent="0.35">
      <c r="A264" s="8" t="s">
        <v>8</v>
      </c>
      <c r="B264" s="12" t="s">
        <v>29</v>
      </c>
      <c r="C264" s="13"/>
      <c r="D264" s="13"/>
      <c r="E264" s="13"/>
      <c r="F264" s="13"/>
      <c r="G264" s="14"/>
    </row>
    <row r="265" spans="1:7" ht="20.399999999999999" x14ac:dyDescent="0.35">
      <c r="A265" s="8" t="s">
        <v>9</v>
      </c>
      <c r="B265" s="12" t="s">
        <v>38</v>
      </c>
      <c r="C265" s="13"/>
      <c r="D265" s="13"/>
      <c r="E265" s="13"/>
      <c r="F265" s="13"/>
      <c r="G265" s="14"/>
    </row>
    <row r="266" spans="1:7" ht="15" x14ac:dyDescent="0.3">
      <c r="A266" s="57" t="s">
        <v>10</v>
      </c>
      <c r="B266" s="57" t="s">
        <v>11</v>
      </c>
      <c r="C266" s="57" t="s">
        <v>12</v>
      </c>
      <c r="D266" s="57" t="s">
        <v>13</v>
      </c>
      <c r="E266" s="57" t="s">
        <v>14</v>
      </c>
      <c r="F266" s="57" t="s">
        <v>15</v>
      </c>
      <c r="G266" s="57" t="s">
        <v>16</v>
      </c>
    </row>
    <row r="267" spans="1:7" ht="15.6" x14ac:dyDescent="0.3">
      <c r="A267" s="15"/>
      <c r="B267" s="16"/>
      <c r="C267" s="16"/>
      <c r="D267" s="17"/>
      <c r="E267" s="78"/>
      <c r="F267" s="94">
        <f t="shared" ref="F267:F278" si="8">A267*E267</f>
        <v>0</v>
      </c>
      <c r="G267" s="79"/>
    </row>
    <row r="268" spans="1:7" ht="15.6" x14ac:dyDescent="0.3">
      <c r="A268" s="21">
        <v>8</v>
      </c>
      <c r="B268" s="22" t="s">
        <v>39</v>
      </c>
      <c r="C268" s="22" t="s">
        <v>65</v>
      </c>
      <c r="D268" s="23"/>
      <c r="E268" s="80">
        <v>429.2</v>
      </c>
      <c r="F268" s="95">
        <f t="shared" si="8"/>
        <v>3433.6</v>
      </c>
      <c r="G268" s="79"/>
    </row>
    <row r="269" spans="1:7" ht="15.6" x14ac:dyDescent="0.3">
      <c r="A269" s="21">
        <v>10</v>
      </c>
      <c r="B269" s="22" t="s">
        <v>30</v>
      </c>
      <c r="C269" s="22" t="s">
        <v>203</v>
      </c>
      <c r="D269" s="23"/>
      <c r="E269" s="80">
        <v>7.77</v>
      </c>
      <c r="F269" s="95">
        <f t="shared" si="8"/>
        <v>77.699999999999989</v>
      </c>
      <c r="G269" s="79"/>
    </row>
    <row r="270" spans="1:7" ht="15.6" x14ac:dyDescent="0.3">
      <c r="A270" s="21"/>
      <c r="B270" s="59"/>
      <c r="C270" s="59"/>
      <c r="D270" s="65"/>
      <c r="E270" s="80"/>
      <c r="F270" s="95">
        <f t="shared" si="8"/>
        <v>0</v>
      </c>
      <c r="G270" s="81"/>
    </row>
    <row r="271" spans="1:7" ht="15.6" x14ac:dyDescent="0.3">
      <c r="A271" s="27"/>
      <c r="B271" s="59"/>
      <c r="C271" s="59"/>
      <c r="D271" s="65"/>
      <c r="E271" s="80"/>
      <c r="F271" s="95">
        <f t="shared" si="8"/>
        <v>0</v>
      </c>
      <c r="G271" s="81"/>
    </row>
    <row r="272" spans="1:7" ht="15.6" x14ac:dyDescent="0.3">
      <c r="A272" s="27"/>
      <c r="B272" s="59"/>
      <c r="C272" s="59"/>
      <c r="D272" s="65"/>
      <c r="E272" s="80"/>
      <c r="F272" s="95">
        <f t="shared" si="8"/>
        <v>0</v>
      </c>
      <c r="G272" s="81"/>
    </row>
    <row r="273" spans="1:7" ht="15.6" x14ac:dyDescent="0.3">
      <c r="A273" s="27"/>
      <c r="B273" s="22"/>
      <c r="C273" s="22"/>
      <c r="D273" s="23"/>
      <c r="E273" s="80"/>
      <c r="F273" s="95">
        <f t="shared" si="8"/>
        <v>0</v>
      </c>
      <c r="G273" s="81"/>
    </row>
    <row r="274" spans="1:7" ht="15.6" x14ac:dyDescent="0.3">
      <c r="A274" s="27"/>
      <c r="B274" s="22"/>
      <c r="C274" s="22"/>
      <c r="D274" s="23"/>
      <c r="E274" s="80"/>
      <c r="F274" s="95">
        <f t="shared" si="8"/>
        <v>0</v>
      </c>
      <c r="G274" s="81"/>
    </row>
    <row r="275" spans="1:7" ht="15.6" x14ac:dyDescent="0.3">
      <c r="A275" s="27"/>
      <c r="B275" s="22"/>
      <c r="C275" s="22"/>
      <c r="D275" s="23"/>
      <c r="E275" s="80"/>
      <c r="F275" s="95">
        <f t="shared" si="8"/>
        <v>0</v>
      </c>
      <c r="G275" s="81"/>
    </row>
    <row r="276" spans="1:7" ht="15.6" x14ac:dyDescent="0.3">
      <c r="A276" s="27"/>
      <c r="B276" s="22"/>
      <c r="C276" s="22"/>
      <c r="D276" s="23"/>
      <c r="E276" s="80"/>
      <c r="F276" s="95">
        <f t="shared" si="8"/>
        <v>0</v>
      </c>
      <c r="G276" s="81"/>
    </row>
    <row r="277" spans="1:7" ht="15.6" x14ac:dyDescent="0.3">
      <c r="A277" s="27"/>
      <c r="B277" s="22"/>
      <c r="C277" s="22"/>
      <c r="D277" s="23"/>
      <c r="E277" s="80"/>
      <c r="F277" s="95">
        <f t="shared" si="8"/>
        <v>0</v>
      </c>
      <c r="G277" s="81"/>
    </row>
    <row r="278" spans="1:7" ht="15.6" x14ac:dyDescent="0.3">
      <c r="A278" s="28"/>
      <c r="B278" s="29"/>
      <c r="C278" s="29"/>
      <c r="D278" s="30"/>
      <c r="E278" s="82"/>
      <c r="F278" s="83">
        <f t="shared" si="8"/>
        <v>0</v>
      </c>
      <c r="G278" s="84"/>
    </row>
    <row r="279" spans="1:7" ht="17.399999999999999" x14ac:dyDescent="0.3">
      <c r="A279" s="34"/>
      <c r="B279" s="35"/>
      <c r="C279" s="36" t="s">
        <v>17</v>
      </c>
      <c r="D279" s="36"/>
      <c r="E279" s="85"/>
      <c r="F279" s="86">
        <f>SUM(F267:F278)</f>
        <v>3511.2999999999997</v>
      </c>
      <c r="G279" s="87"/>
    </row>
    <row r="280" spans="1:7" ht="17.399999999999999" x14ac:dyDescent="0.3">
      <c r="A280" s="40"/>
      <c r="B280" s="41"/>
      <c r="C280" s="42" t="s">
        <v>18</v>
      </c>
      <c r="D280" s="42"/>
      <c r="E280" s="88"/>
      <c r="F280" s="89">
        <f>F279*0.16</f>
        <v>561.80799999999999</v>
      </c>
      <c r="G280" s="90"/>
    </row>
    <row r="281" spans="1:7" ht="17.399999999999999" x14ac:dyDescent="0.3">
      <c r="A281" s="40"/>
      <c r="B281" s="41"/>
      <c r="C281" s="46" t="s">
        <v>19</v>
      </c>
      <c r="D281" s="46"/>
      <c r="E281" s="91"/>
      <c r="F281" s="92">
        <f>F279+F280</f>
        <v>4073.1079999999997</v>
      </c>
      <c r="G281" s="93"/>
    </row>
    <row r="282" spans="1:7" ht="15.6" x14ac:dyDescent="0.3">
      <c r="A282" s="50" t="s">
        <v>20</v>
      </c>
      <c r="B282" s="51"/>
      <c r="C282" s="51" t="s">
        <v>21</v>
      </c>
      <c r="D282" s="51"/>
      <c r="E282" s="51" t="s">
        <v>22</v>
      </c>
      <c r="F282" s="51"/>
      <c r="G282" s="52"/>
    </row>
    <row r="283" spans="1:7" ht="15.6" x14ac:dyDescent="0.3">
      <c r="A283" s="63" t="s">
        <v>25</v>
      </c>
      <c r="B283" s="53"/>
      <c r="C283" s="53" t="s">
        <v>23</v>
      </c>
      <c r="D283" s="53"/>
      <c r="E283" s="53" t="s">
        <v>24</v>
      </c>
      <c r="F283" s="53"/>
      <c r="G283" s="54"/>
    </row>
    <row r="284" spans="1:7" x14ac:dyDescent="0.3">
      <c r="A284" s="55"/>
      <c r="B284" s="55"/>
      <c r="C284" s="55"/>
      <c r="D284" s="55"/>
      <c r="E284" s="55"/>
      <c r="F284" s="55"/>
      <c r="G284" s="55"/>
    </row>
    <row r="285" spans="1:7" ht="24.6" x14ac:dyDescent="0.4">
      <c r="A285" s="1"/>
      <c r="B285" s="355" t="s">
        <v>0</v>
      </c>
      <c r="C285" s="357"/>
      <c r="D285" s="364" t="s">
        <v>1</v>
      </c>
      <c r="E285" s="365"/>
      <c r="F285" s="365"/>
      <c r="G285" s="366"/>
    </row>
    <row r="286" spans="1:7" ht="21" x14ac:dyDescent="0.4">
      <c r="A286" s="2"/>
      <c r="B286" s="358"/>
      <c r="C286" s="360"/>
      <c r="D286" s="3" t="s">
        <v>2</v>
      </c>
      <c r="E286" s="368" t="s">
        <v>228</v>
      </c>
      <c r="F286" s="368"/>
      <c r="G286" s="4"/>
    </row>
    <row r="287" spans="1:7" ht="21" x14ac:dyDescent="0.4">
      <c r="A287" s="2"/>
      <c r="B287" s="358"/>
      <c r="C287" s="360"/>
      <c r="D287" s="3" t="s">
        <v>4</v>
      </c>
      <c r="E287" s="368">
        <v>43</v>
      </c>
      <c r="F287" s="368"/>
      <c r="G287" s="4"/>
    </row>
    <row r="288" spans="1:7" ht="30" x14ac:dyDescent="0.4">
      <c r="A288" s="5"/>
      <c r="B288" s="361"/>
      <c r="C288" s="363"/>
      <c r="D288" s="6" t="s">
        <v>5</v>
      </c>
      <c r="E288" s="370" t="s">
        <v>229</v>
      </c>
      <c r="F288" s="370"/>
      <c r="G288" s="7"/>
    </row>
    <row r="289" spans="1:7" ht="20.399999999999999" x14ac:dyDescent="0.35">
      <c r="A289" s="8" t="s">
        <v>6</v>
      </c>
      <c r="B289" s="9" t="s">
        <v>36</v>
      </c>
      <c r="C289" s="10"/>
      <c r="D289" s="10"/>
      <c r="E289" s="10"/>
      <c r="F289" s="10"/>
      <c r="G289" s="11"/>
    </row>
    <row r="290" spans="1:7" ht="20.399999999999999" x14ac:dyDescent="0.35">
      <c r="A290" s="8" t="s">
        <v>7</v>
      </c>
      <c r="B290" s="12" t="s">
        <v>178</v>
      </c>
      <c r="C290" s="13"/>
      <c r="D290" s="13"/>
      <c r="E290" s="13"/>
      <c r="F290" s="13"/>
      <c r="G290" s="14"/>
    </row>
    <row r="291" spans="1:7" ht="20.399999999999999" x14ac:dyDescent="0.35">
      <c r="A291" s="8" t="s">
        <v>8</v>
      </c>
      <c r="B291" s="12" t="s">
        <v>29</v>
      </c>
      <c r="C291" s="13"/>
      <c r="D291" s="13"/>
      <c r="E291" s="13"/>
      <c r="F291" s="13"/>
      <c r="G291" s="14"/>
    </row>
    <row r="292" spans="1:7" ht="20.399999999999999" x14ac:dyDescent="0.35">
      <c r="A292" s="8" t="s">
        <v>9</v>
      </c>
      <c r="B292" s="12" t="s">
        <v>38</v>
      </c>
      <c r="C292" s="13"/>
      <c r="D292" s="13"/>
      <c r="E292" s="13"/>
      <c r="F292" s="13"/>
      <c r="G292" s="14"/>
    </row>
    <row r="293" spans="1:7" ht="15" x14ac:dyDescent="0.3">
      <c r="A293" s="57" t="s">
        <v>10</v>
      </c>
      <c r="B293" s="57" t="s">
        <v>11</v>
      </c>
      <c r="C293" s="57" t="s">
        <v>12</v>
      </c>
      <c r="D293" s="57" t="s">
        <v>13</v>
      </c>
      <c r="E293" s="57" t="s">
        <v>14</v>
      </c>
      <c r="F293" s="57" t="s">
        <v>15</v>
      </c>
      <c r="G293" s="57" t="s">
        <v>16</v>
      </c>
    </row>
    <row r="294" spans="1:7" ht="15.6" x14ac:dyDescent="0.3">
      <c r="A294" s="15"/>
      <c r="B294" s="16"/>
      <c r="C294" s="16"/>
      <c r="D294" s="17"/>
      <c r="E294" s="78"/>
      <c r="F294" s="94">
        <f t="shared" ref="F294:F305" si="9">A294*E294</f>
        <v>0</v>
      </c>
      <c r="G294" s="79"/>
    </row>
    <row r="295" spans="1:7" ht="15.6" x14ac:dyDescent="0.3">
      <c r="A295" s="21">
        <v>20</v>
      </c>
      <c r="B295" s="22" t="s">
        <v>30</v>
      </c>
      <c r="C295" s="22" t="s">
        <v>230</v>
      </c>
      <c r="D295" s="23" t="s">
        <v>40</v>
      </c>
      <c r="E295" s="80">
        <v>15.91</v>
      </c>
      <c r="F295" s="95">
        <f t="shared" si="9"/>
        <v>318.2</v>
      </c>
      <c r="G295" s="79"/>
    </row>
    <row r="296" spans="1:7" ht="31.2" x14ac:dyDescent="0.3">
      <c r="A296" s="21">
        <v>12</v>
      </c>
      <c r="B296" s="22" t="s">
        <v>30</v>
      </c>
      <c r="C296" s="22" t="s">
        <v>231</v>
      </c>
      <c r="D296" s="23"/>
      <c r="E296" s="80">
        <v>145.99</v>
      </c>
      <c r="F296" s="95">
        <f t="shared" si="9"/>
        <v>1751.88</v>
      </c>
      <c r="G296" s="79"/>
    </row>
    <row r="297" spans="1:7" ht="15.6" x14ac:dyDescent="0.3">
      <c r="A297" s="21"/>
      <c r="B297" s="59"/>
      <c r="C297" s="59"/>
      <c r="D297" s="65"/>
      <c r="E297" s="80"/>
      <c r="F297" s="95">
        <f t="shared" si="9"/>
        <v>0</v>
      </c>
      <c r="G297" s="81"/>
    </row>
    <row r="298" spans="1:7" ht="15.6" x14ac:dyDescent="0.3">
      <c r="A298" s="27"/>
      <c r="B298" s="59"/>
      <c r="C298" s="59"/>
      <c r="D298" s="65"/>
      <c r="E298" s="80"/>
      <c r="F298" s="95">
        <f t="shared" si="9"/>
        <v>0</v>
      </c>
      <c r="G298" s="81"/>
    </row>
    <row r="299" spans="1:7" ht="15.6" x14ac:dyDescent="0.3">
      <c r="A299" s="27"/>
      <c r="B299" s="59"/>
      <c r="C299" s="59"/>
      <c r="D299" s="65"/>
      <c r="E299" s="80"/>
      <c r="F299" s="95">
        <f t="shared" si="9"/>
        <v>0</v>
      </c>
      <c r="G299" s="81"/>
    </row>
    <row r="300" spans="1:7" ht="15.6" x14ac:dyDescent="0.3">
      <c r="A300" s="27"/>
      <c r="B300" s="22"/>
      <c r="C300" s="22"/>
      <c r="D300" s="23"/>
      <c r="E300" s="80"/>
      <c r="F300" s="95">
        <f t="shared" si="9"/>
        <v>0</v>
      </c>
      <c r="G300" s="81"/>
    </row>
    <row r="301" spans="1:7" ht="15.6" x14ac:dyDescent="0.3">
      <c r="A301" s="27"/>
      <c r="B301" s="22"/>
      <c r="C301" s="22"/>
      <c r="D301" s="23"/>
      <c r="E301" s="80"/>
      <c r="F301" s="95">
        <f t="shared" si="9"/>
        <v>0</v>
      </c>
      <c r="G301" s="81"/>
    </row>
    <row r="302" spans="1:7" ht="15.6" x14ac:dyDescent="0.3">
      <c r="A302" s="27"/>
      <c r="B302" s="22"/>
      <c r="C302" s="22"/>
      <c r="D302" s="23"/>
      <c r="E302" s="80"/>
      <c r="F302" s="95">
        <f t="shared" si="9"/>
        <v>0</v>
      </c>
      <c r="G302" s="81"/>
    </row>
    <row r="303" spans="1:7" ht="15.6" x14ac:dyDescent="0.3">
      <c r="A303" s="27"/>
      <c r="B303" s="22"/>
      <c r="C303" s="22"/>
      <c r="D303" s="23"/>
      <c r="E303" s="80"/>
      <c r="F303" s="95">
        <f t="shared" si="9"/>
        <v>0</v>
      </c>
      <c r="G303" s="81"/>
    </row>
    <row r="304" spans="1:7" ht="15.6" x14ac:dyDescent="0.3">
      <c r="A304" s="27"/>
      <c r="B304" s="22"/>
      <c r="C304" s="22"/>
      <c r="D304" s="23"/>
      <c r="E304" s="80"/>
      <c r="F304" s="95">
        <f t="shared" si="9"/>
        <v>0</v>
      </c>
      <c r="G304" s="81"/>
    </row>
    <row r="305" spans="1:7" ht="15.6" x14ac:dyDescent="0.3">
      <c r="A305" s="28"/>
      <c r="B305" s="29"/>
      <c r="C305" s="29"/>
      <c r="D305" s="30"/>
      <c r="E305" s="82"/>
      <c r="F305" s="83">
        <f t="shared" si="9"/>
        <v>0</v>
      </c>
      <c r="G305" s="84"/>
    </row>
    <row r="306" spans="1:7" ht="17.399999999999999" x14ac:dyDescent="0.3">
      <c r="A306" s="34"/>
      <c r="B306" s="35"/>
      <c r="C306" s="36" t="s">
        <v>17</v>
      </c>
      <c r="D306" s="36"/>
      <c r="E306" s="85"/>
      <c r="F306" s="86">
        <f>SUM(F294:F305)</f>
        <v>2070.08</v>
      </c>
      <c r="G306" s="87"/>
    </row>
    <row r="307" spans="1:7" ht="17.399999999999999" x14ac:dyDescent="0.3">
      <c r="A307" s="40"/>
      <c r="B307" s="41"/>
      <c r="C307" s="42" t="s">
        <v>18</v>
      </c>
      <c r="D307" s="42"/>
      <c r="E307" s="88"/>
      <c r="F307" s="89">
        <f>F306*0.16</f>
        <v>331.21280000000002</v>
      </c>
      <c r="G307" s="90"/>
    </row>
    <row r="308" spans="1:7" ht="17.399999999999999" x14ac:dyDescent="0.3">
      <c r="A308" s="40"/>
      <c r="B308" s="41"/>
      <c r="C308" s="46" t="s">
        <v>19</v>
      </c>
      <c r="D308" s="46"/>
      <c r="E308" s="91"/>
      <c r="F308" s="92">
        <f>F306+F307</f>
        <v>2401.2928000000002</v>
      </c>
      <c r="G308" s="93"/>
    </row>
    <row r="309" spans="1:7" ht="15.6" x14ac:dyDescent="0.3">
      <c r="A309" s="50" t="s">
        <v>20</v>
      </c>
      <c r="B309" s="51"/>
      <c r="C309" s="51" t="s">
        <v>21</v>
      </c>
      <c r="D309" s="51"/>
      <c r="E309" s="51" t="s">
        <v>22</v>
      </c>
      <c r="F309" s="51"/>
      <c r="G309" s="52"/>
    </row>
    <row r="310" spans="1:7" ht="15.6" x14ac:dyDescent="0.3">
      <c r="A310" s="63" t="s">
        <v>25</v>
      </c>
      <c r="B310" s="53"/>
      <c r="C310" s="53" t="s">
        <v>23</v>
      </c>
      <c r="D310" s="53"/>
      <c r="E310" s="53" t="s">
        <v>24</v>
      </c>
      <c r="F310" s="53"/>
      <c r="G310" s="54"/>
    </row>
    <row r="311" spans="1:7" x14ac:dyDescent="0.3">
      <c r="A311" s="55"/>
      <c r="B311" s="55"/>
      <c r="C311" s="55"/>
      <c r="D311" s="55"/>
      <c r="E311" s="55"/>
      <c r="F311" s="55"/>
      <c r="G311" s="55"/>
    </row>
  </sheetData>
  <mergeCells count="50">
    <mergeCell ref="B285:C288"/>
    <mergeCell ref="D285:G285"/>
    <mergeCell ref="E286:F286"/>
    <mergeCell ref="E287:F287"/>
    <mergeCell ref="E288:F288"/>
    <mergeCell ref="B228:C231"/>
    <mergeCell ref="D228:G228"/>
    <mergeCell ref="E229:F229"/>
    <mergeCell ref="E230:F230"/>
    <mergeCell ref="E231:F231"/>
    <mergeCell ref="B198:C201"/>
    <mergeCell ref="D198:G198"/>
    <mergeCell ref="E199:F199"/>
    <mergeCell ref="E200:F200"/>
    <mergeCell ref="E201:F201"/>
    <mergeCell ref="B2:C5"/>
    <mergeCell ref="D2:G2"/>
    <mergeCell ref="E3:F3"/>
    <mergeCell ref="E4:F4"/>
    <mergeCell ref="E5:F5"/>
    <mergeCell ref="B32:C35"/>
    <mergeCell ref="D32:G32"/>
    <mergeCell ref="E33:F33"/>
    <mergeCell ref="E34:F34"/>
    <mergeCell ref="E35:F35"/>
    <mergeCell ref="B67:C70"/>
    <mergeCell ref="D67:G67"/>
    <mergeCell ref="E68:F68"/>
    <mergeCell ref="E69:F69"/>
    <mergeCell ref="E70:F70"/>
    <mergeCell ref="B102:C105"/>
    <mergeCell ref="D102:G102"/>
    <mergeCell ref="E103:F103"/>
    <mergeCell ref="E104:F104"/>
    <mergeCell ref="E105:F105"/>
    <mergeCell ref="B141:C144"/>
    <mergeCell ref="D141:G141"/>
    <mergeCell ref="E142:F142"/>
    <mergeCell ref="E143:F143"/>
    <mergeCell ref="E144:F144"/>
    <mergeCell ref="B168:C171"/>
    <mergeCell ref="D168:G168"/>
    <mergeCell ref="E169:F169"/>
    <mergeCell ref="E170:F170"/>
    <mergeCell ref="E171:F171"/>
    <mergeCell ref="B258:C261"/>
    <mergeCell ref="D258:G258"/>
    <mergeCell ref="E259:F259"/>
    <mergeCell ref="E260:F260"/>
    <mergeCell ref="E261:F261"/>
  </mergeCells>
  <dataValidations disablePrompts="1"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A29 A64 A99 A138 A165 A195 A225 A255 A282 A309" xr:uid="{711AB283-1773-4B31-94EC-CA31A52D07E9}">
      <formula1>0</formula1>
      <formula2>256</formula2>
    </dataValidation>
  </dataValidation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1C0B-EA95-4537-B6B8-9B1610AB18E1}">
  <sheetPr>
    <pageSetUpPr fitToPage="1"/>
  </sheetPr>
  <dimension ref="A2:J365"/>
  <sheetViews>
    <sheetView topLeftCell="A81" workbookViewId="0">
      <selection activeCell="E46" sqref="E46:F72"/>
    </sheetView>
  </sheetViews>
  <sheetFormatPr baseColWidth="10" defaultRowHeight="14.4" x14ac:dyDescent="0.3"/>
  <cols>
    <col min="1" max="1" width="22.109375" customWidth="1"/>
    <col min="2" max="2" width="18.5546875" customWidth="1"/>
    <col min="3" max="3" width="34.21875" customWidth="1"/>
    <col min="4" max="4" width="28.21875" customWidth="1"/>
    <col min="5" max="5" width="22.6640625" customWidth="1"/>
    <col min="6" max="6" width="18.109375" customWidth="1"/>
    <col min="7" max="7" width="22.6640625" customWidth="1"/>
  </cols>
  <sheetData>
    <row r="2" spans="1:7" ht="24.6" x14ac:dyDescent="0.3">
      <c r="A2" s="62"/>
      <c r="B2" s="355" t="s">
        <v>0</v>
      </c>
      <c r="C2" s="357"/>
      <c r="D2" s="364" t="s">
        <v>1</v>
      </c>
      <c r="E2" s="365"/>
      <c r="F2" s="365"/>
      <c r="G2" s="366"/>
    </row>
    <row r="3" spans="1:7" ht="21" x14ac:dyDescent="0.4">
      <c r="A3" s="2"/>
      <c r="B3" s="358"/>
      <c r="C3" s="360"/>
      <c r="D3" s="3" t="s">
        <v>2</v>
      </c>
      <c r="E3" s="368" t="s">
        <v>198</v>
      </c>
      <c r="F3" s="368"/>
      <c r="G3" s="4"/>
    </row>
    <row r="4" spans="1:7" ht="21" x14ac:dyDescent="0.4">
      <c r="A4" s="2"/>
      <c r="B4" s="358"/>
      <c r="C4" s="360"/>
      <c r="D4" s="3" t="s">
        <v>4</v>
      </c>
      <c r="E4" s="368">
        <v>42</v>
      </c>
      <c r="F4" s="368"/>
      <c r="G4" s="4"/>
    </row>
    <row r="5" spans="1:7" ht="30" x14ac:dyDescent="0.4">
      <c r="A5" s="5"/>
      <c r="B5" s="361"/>
      <c r="C5" s="363"/>
      <c r="D5" s="6" t="s">
        <v>5</v>
      </c>
      <c r="E5" s="370" t="s">
        <v>200</v>
      </c>
      <c r="F5" s="370"/>
      <c r="G5" s="7"/>
    </row>
    <row r="6" spans="1:7" ht="20.399999999999999" x14ac:dyDescent="0.35">
      <c r="A6" s="8" t="s">
        <v>6</v>
      </c>
      <c r="B6" s="9" t="s">
        <v>36</v>
      </c>
      <c r="C6" s="10"/>
      <c r="D6" s="10"/>
      <c r="E6" s="10"/>
      <c r="F6" s="10"/>
      <c r="G6" s="11"/>
    </row>
    <row r="7" spans="1:7" ht="20.399999999999999" x14ac:dyDescent="0.35">
      <c r="A7" s="8" t="s">
        <v>7</v>
      </c>
      <c r="B7" s="12" t="s">
        <v>37</v>
      </c>
      <c r="C7" s="13"/>
      <c r="D7" s="13"/>
      <c r="E7" s="13"/>
      <c r="F7" s="13"/>
      <c r="G7" s="14"/>
    </row>
    <row r="8" spans="1:7" ht="20.399999999999999" x14ac:dyDescent="0.35">
      <c r="A8" s="8" t="s">
        <v>8</v>
      </c>
      <c r="B8" s="12" t="s">
        <v>125</v>
      </c>
      <c r="C8" s="13"/>
      <c r="D8" s="13"/>
      <c r="E8" s="13"/>
      <c r="F8" s="13"/>
      <c r="G8" s="14"/>
    </row>
    <row r="9" spans="1:7" ht="20.399999999999999" x14ac:dyDescent="0.35">
      <c r="A9" s="8" t="s">
        <v>9</v>
      </c>
      <c r="B9" s="12" t="s">
        <v>38</v>
      </c>
      <c r="C9" s="13"/>
      <c r="D9" s="13"/>
      <c r="E9" s="13"/>
      <c r="F9" s="13"/>
      <c r="G9" s="14"/>
    </row>
    <row r="10" spans="1:7" s="56" customFormat="1" ht="30" customHeight="1" x14ac:dyDescent="0.3">
      <c r="A10" s="57" t="s">
        <v>10</v>
      </c>
      <c r="B10" s="57" t="s">
        <v>11</v>
      </c>
      <c r="C10" s="57" t="s">
        <v>12</v>
      </c>
      <c r="D10" s="57" t="s">
        <v>13</v>
      </c>
      <c r="E10" s="57" t="s">
        <v>14</v>
      </c>
      <c r="F10" s="57" t="s">
        <v>15</v>
      </c>
      <c r="G10" s="57" t="s">
        <v>16</v>
      </c>
    </row>
    <row r="11" spans="1:7" ht="37.799999999999997" customHeight="1" x14ac:dyDescent="0.3">
      <c r="A11" s="15">
        <v>12</v>
      </c>
      <c r="B11" s="16" t="s">
        <v>39</v>
      </c>
      <c r="C11" s="16" t="s">
        <v>59</v>
      </c>
      <c r="D11" s="60" t="s">
        <v>40</v>
      </c>
      <c r="E11" s="124">
        <v>54.91</v>
      </c>
      <c r="F11" s="125">
        <f t="shared" ref="F11:F30" si="0">A11*E11</f>
        <v>658.92</v>
      </c>
      <c r="G11" s="96"/>
    </row>
    <row r="12" spans="1:7" ht="28.8" customHeight="1" x14ac:dyDescent="0.3">
      <c r="A12" s="21">
        <v>16</v>
      </c>
      <c r="B12" s="22" t="s">
        <v>39</v>
      </c>
      <c r="C12" s="22" t="s">
        <v>41</v>
      </c>
      <c r="D12" s="61" t="s">
        <v>40</v>
      </c>
      <c r="E12" s="126">
        <v>55.49</v>
      </c>
      <c r="F12" s="127">
        <f t="shared" si="0"/>
        <v>887.84</v>
      </c>
      <c r="G12" s="96"/>
    </row>
    <row r="13" spans="1:7" ht="28.8" customHeight="1" x14ac:dyDescent="0.3">
      <c r="A13" s="21"/>
      <c r="B13" s="22"/>
      <c r="C13" s="22"/>
      <c r="D13" s="61"/>
      <c r="E13" s="126"/>
      <c r="F13" s="127">
        <f t="shared" si="0"/>
        <v>0</v>
      </c>
      <c r="G13" s="96"/>
    </row>
    <row r="14" spans="1:7" ht="28.8" customHeight="1" x14ac:dyDescent="0.3">
      <c r="A14" s="21">
        <v>20</v>
      </c>
      <c r="B14" s="22" t="s">
        <v>39</v>
      </c>
      <c r="C14" s="22" t="s">
        <v>43</v>
      </c>
      <c r="D14" s="61" t="s">
        <v>40</v>
      </c>
      <c r="E14" s="126">
        <v>141.03</v>
      </c>
      <c r="F14" s="127">
        <f t="shared" si="0"/>
        <v>2820.6</v>
      </c>
      <c r="G14" s="96"/>
    </row>
    <row r="15" spans="1:7" ht="28.8" customHeight="1" x14ac:dyDescent="0.3">
      <c r="A15" s="21">
        <v>12</v>
      </c>
      <c r="B15" s="22" t="s">
        <v>30</v>
      </c>
      <c r="C15" s="22" t="s">
        <v>45</v>
      </c>
      <c r="D15" s="61" t="s">
        <v>40</v>
      </c>
      <c r="E15" s="126">
        <v>4.07</v>
      </c>
      <c r="F15" s="127">
        <f t="shared" si="0"/>
        <v>48.84</v>
      </c>
      <c r="G15" s="96"/>
    </row>
    <row r="16" spans="1:7" ht="28.8" customHeight="1" x14ac:dyDescent="0.3">
      <c r="A16" s="21">
        <v>20</v>
      </c>
      <c r="B16" s="22" t="s">
        <v>30</v>
      </c>
      <c r="C16" s="22" t="s">
        <v>44</v>
      </c>
      <c r="D16" s="61" t="s">
        <v>40</v>
      </c>
      <c r="E16" s="126">
        <v>4.5599999999999996</v>
      </c>
      <c r="F16" s="127">
        <f t="shared" si="0"/>
        <v>91.199999999999989</v>
      </c>
      <c r="G16" s="96"/>
    </row>
    <row r="17" spans="1:7" ht="28.8" customHeight="1" x14ac:dyDescent="0.3">
      <c r="A17" s="21">
        <v>16</v>
      </c>
      <c r="B17" s="22" t="s">
        <v>30</v>
      </c>
      <c r="C17" s="22" t="s">
        <v>46</v>
      </c>
      <c r="D17" s="61" t="s">
        <v>40</v>
      </c>
      <c r="E17" s="126">
        <v>3.42</v>
      </c>
      <c r="F17" s="127">
        <f t="shared" si="0"/>
        <v>54.72</v>
      </c>
      <c r="G17" s="96"/>
    </row>
    <row r="18" spans="1:7" ht="28.8" customHeight="1" x14ac:dyDescent="0.3">
      <c r="A18" s="21">
        <v>20</v>
      </c>
      <c r="B18" s="22" t="s">
        <v>30</v>
      </c>
      <c r="C18" s="22" t="s">
        <v>47</v>
      </c>
      <c r="D18" s="61" t="s">
        <v>40</v>
      </c>
      <c r="E18" s="126">
        <v>3.42</v>
      </c>
      <c r="F18" s="127">
        <f t="shared" si="0"/>
        <v>68.400000000000006</v>
      </c>
      <c r="G18" s="96"/>
    </row>
    <row r="19" spans="1:7" ht="28.8" customHeight="1" x14ac:dyDescent="0.3">
      <c r="A19" s="21">
        <v>32</v>
      </c>
      <c r="B19" s="22" t="s">
        <v>30</v>
      </c>
      <c r="C19" s="22" t="s">
        <v>48</v>
      </c>
      <c r="D19" s="61" t="s">
        <v>40</v>
      </c>
      <c r="E19" s="126">
        <v>10.94</v>
      </c>
      <c r="F19" s="127">
        <f t="shared" si="0"/>
        <v>350.08</v>
      </c>
      <c r="G19" s="96"/>
    </row>
    <row r="20" spans="1:7" ht="28.8" customHeight="1" x14ac:dyDescent="0.3">
      <c r="A20" s="21">
        <v>32</v>
      </c>
      <c r="B20" s="22" t="s">
        <v>30</v>
      </c>
      <c r="C20" s="22" t="s">
        <v>49</v>
      </c>
      <c r="D20" s="61" t="s">
        <v>40</v>
      </c>
      <c r="E20" s="126">
        <v>13.36</v>
      </c>
      <c r="F20" s="127">
        <f t="shared" si="0"/>
        <v>427.52</v>
      </c>
      <c r="G20" s="96"/>
    </row>
    <row r="21" spans="1:7" ht="19.95" customHeight="1" x14ac:dyDescent="0.3">
      <c r="A21" s="21">
        <v>8</v>
      </c>
      <c r="B21" s="22" t="s">
        <v>30</v>
      </c>
      <c r="C21" s="22" t="s">
        <v>50</v>
      </c>
      <c r="D21" s="61" t="s">
        <v>40</v>
      </c>
      <c r="E21" s="126">
        <v>9.74</v>
      </c>
      <c r="F21" s="127">
        <f t="shared" si="0"/>
        <v>77.92</v>
      </c>
      <c r="G21" s="96"/>
    </row>
    <row r="22" spans="1:7" ht="19.95" customHeight="1" x14ac:dyDescent="0.3">
      <c r="A22" s="21">
        <v>16</v>
      </c>
      <c r="B22" s="22" t="s">
        <v>30</v>
      </c>
      <c r="C22" s="59" t="s">
        <v>51</v>
      </c>
      <c r="D22" s="61" t="s">
        <v>40</v>
      </c>
      <c r="E22" s="126">
        <v>2.64</v>
      </c>
      <c r="F22" s="127">
        <f t="shared" si="0"/>
        <v>42.24</v>
      </c>
      <c r="G22" s="97"/>
    </row>
    <row r="23" spans="1:7" ht="19.95" customHeight="1" x14ac:dyDescent="0.3">
      <c r="A23" s="27"/>
      <c r="B23" s="22"/>
      <c r="C23" s="59"/>
      <c r="D23" s="61"/>
      <c r="E23" s="126"/>
      <c r="F23" s="127">
        <f t="shared" si="0"/>
        <v>0</v>
      </c>
      <c r="G23" s="97"/>
    </row>
    <row r="24" spans="1:7" ht="19.95" customHeight="1" x14ac:dyDescent="0.3">
      <c r="A24" s="27">
        <v>4</v>
      </c>
      <c r="B24" s="22" t="s">
        <v>30</v>
      </c>
      <c r="C24" s="59" t="s">
        <v>53</v>
      </c>
      <c r="D24" s="61" t="s">
        <v>40</v>
      </c>
      <c r="E24" s="126">
        <v>6.86</v>
      </c>
      <c r="F24" s="127">
        <f t="shared" si="0"/>
        <v>27.44</v>
      </c>
      <c r="G24" s="97"/>
    </row>
    <row r="25" spans="1:7" ht="19.95" customHeight="1" x14ac:dyDescent="0.3">
      <c r="A25" s="27">
        <v>16</v>
      </c>
      <c r="B25" s="22" t="s">
        <v>30</v>
      </c>
      <c r="C25" s="22" t="s">
        <v>54</v>
      </c>
      <c r="D25" s="61" t="s">
        <v>40</v>
      </c>
      <c r="E25" s="126">
        <v>26.9</v>
      </c>
      <c r="F25" s="127">
        <f t="shared" si="0"/>
        <v>430.4</v>
      </c>
      <c r="G25" s="97"/>
    </row>
    <row r="26" spans="1:7" ht="19.95" customHeight="1" x14ac:dyDescent="0.3">
      <c r="A26" s="27">
        <v>32</v>
      </c>
      <c r="B26" s="22" t="s">
        <v>30</v>
      </c>
      <c r="C26" s="22" t="s">
        <v>55</v>
      </c>
      <c r="D26" s="61" t="s">
        <v>40</v>
      </c>
      <c r="E26" s="126">
        <v>15.91</v>
      </c>
      <c r="F26" s="127">
        <f t="shared" si="0"/>
        <v>509.12</v>
      </c>
      <c r="G26" s="97"/>
    </row>
    <row r="27" spans="1:7" ht="19.95" customHeight="1" x14ac:dyDescent="0.3">
      <c r="A27" s="27"/>
      <c r="B27" s="22"/>
      <c r="C27" s="22"/>
      <c r="D27" s="61"/>
      <c r="E27" s="126"/>
      <c r="F27" s="127">
        <f t="shared" si="0"/>
        <v>0</v>
      </c>
      <c r="G27" s="97"/>
    </row>
    <row r="28" spans="1:7" ht="19.95" customHeight="1" x14ac:dyDescent="0.3">
      <c r="A28" s="27">
        <v>24</v>
      </c>
      <c r="B28" s="22" t="s">
        <v>30</v>
      </c>
      <c r="C28" s="22" t="s">
        <v>57</v>
      </c>
      <c r="D28" s="58" t="s">
        <v>40</v>
      </c>
      <c r="E28" s="126">
        <v>13.52</v>
      </c>
      <c r="F28" s="127">
        <f t="shared" si="0"/>
        <v>324.48</v>
      </c>
      <c r="G28" s="97"/>
    </row>
    <row r="29" spans="1:7" ht="29.4" customHeight="1" x14ac:dyDescent="0.3">
      <c r="A29" s="27">
        <v>12</v>
      </c>
      <c r="B29" s="22" t="s">
        <v>30</v>
      </c>
      <c r="C29" s="22" t="s">
        <v>58</v>
      </c>
      <c r="D29" s="23"/>
      <c r="E29" s="126">
        <v>145.99</v>
      </c>
      <c r="F29" s="127">
        <f t="shared" si="0"/>
        <v>1751.88</v>
      </c>
      <c r="G29" s="97"/>
    </row>
    <row r="30" spans="1:7" ht="19.95" customHeight="1" x14ac:dyDescent="0.3">
      <c r="A30" s="28"/>
      <c r="B30" s="29"/>
      <c r="C30" s="29"/>
      <c r="D30" s="30"/>
      <c r="E30" s="128"/>
      <c r="F30" s="129">
        <f t="shared" si="0"/>
        <v>0</v>
      </c>
      <c r="G30" s="98"/>
    </row>
    <row r="31" spans="1:7" ht="17.399999999999999" x14ac:dyDescent="0.3">
      <c r="A31" s="71"/>
      <c r="B31" s="72"/>
      <c r="C31" s="36" t="s">
        <v>17</v>
      </c>
      <c r="D31" s="36"/>
      <c r="E31" s="130"/>
      <c r="F31" s="131">
        <f>SUM(F11:F29)</f>
        <v>8571.5999999999985</v>
      </c>
      <c r="G31" s="101"/>
    </row>
    <row r="32" spans="1:7" ht="17.399999999999999" x14ac:dyDescent="0.3">
      <c r="A32" s="74"/>
      <c r="B32" s="75"/>
      <c r="C32" s="42" t="s">
        <v>18</v>
      </c>
      <c r="D32" s="42"/>
      <c r="E32" s="132"/>
      <c r="F32" s="133">
        <f>F31*0.16</f>
        <v>1371.4559999999999</v>
      </c>
      <c r="G32" s="104"/>
    </row>
    <row r="33" spans="1:7" ht="17.399999999999999" x14ac:dyDescent="0.3">
      <c r="A33" s="74"/>
      <c r="B33" s="75"/>
      <c r="C33" s="46" t="s">
        <v>19</v>
      </c>
      <c r="D33" s="46"/>
      <c r="E33" s="134"/>
      <c r="F33" s="135">
        <f>F31+F32</f>
        <v>9943.0559999999987</v>
      </c>
      <c r="G33" s="107"/>
    </row>
    <row r="34" spans="1:7" ht="15.6" x14ac:dyDescent="0.3">
      <c r="A34" s="50" t="s">
        <v>20</v>
      </c>
      <c r="B34" s="51"/>
      <c r="C34" s="51" t="s">
        <v>21</v>
      </c>
      <c r="D34" s="51"/>
      <c r="E34" s="51" t="s">
        <v>22</v>
      </c>
      <c r="F34" s="51"/>
      <c r="G34" s="52"/>
    </row>
    <row r="35" spans="1:7" ht="15.6" x14ac:dyDescent="0.3">
      <c r="A35" s="63" t="s">
        <v>25</v>
      </c>
      <c r="B35" s="53"/>
      <c r="C35" s="53" t="s">
        <v>23</v>
      </c>
      <c r="D35" s="53"/>
      <c r="E35" s="53" t="s">
        <v>24</v>
      </c>
      <c r="F35" s="53"/>
      <c r="G35" s="54"/>
    </row>
    <row r="36" spans="1:7" x14ac:dyDescent="0.3">
      <c r="A36" s="55"/>
      <c r="B36" s="55"/>
      <c r="C36" s="55"/>
      <c r="D36" s="55"/>
      <c r="E36" s="55"/>
      <c r="F36" s="55"/>
      <c r="G36" s="55"/>
    </row>
    <row r="37" spans="1:7" ht="24.6" x14ac:dyDescent="0.3">
      <c r="A37" s="62"/>
      <c r="B37" s="355" t="s">
        <v>0</v>
      </c>
      <c r="C37" s="357"/>
      <c r="D37" s="364" t="s">
        <v>1</v>
      </c>
      <c r="E37" s="365"/>
      <c r="F37" s="365"/>
      <c r="G37" s="366"/>
    </row>
    <row r="38" spans="1:7" ht="21" x14ac:dyDescent="0.4">
      <c r="A38" s="2"/>
      <c r="B38" s="358"/>
      <c r="C38" s="360"/>
      <c r="D38" s="3" t="s">
        <v>2</v>
      </c>
      <c r="E38" s="367" t="s">
        <v>198</v>
      </c>
      <c r="F38" s="368"/>
      <c r="G38" s="4"/>
    </row>
    <row r="39" spans="1:7" ht="21" x14ac:dyDescent="0.4">
      <c r="A39" s="2"/>
      <c r="B39" s="358"/>
      <c r="C39" s="360"/>
      <c r="D39" s="3" t="s">
        <v>4</v>
      </c>
      <c r="E39" s="368">
        <v>42</v>
      </c>
      <c r="F39" s="368"/>
      <c r="G39" s="4"/>
    </row>
    <row r="40" spans="1:7" ht="30" x14ac:dyDescent="0.4">
      <c r="A40" s="5"/>
      <c r="B40" s="361"/>
      <c r="C40" s="363"/>
      <c r="D40" s="6" t="s">
        <v>5</v>
      </c>
      <c r="E40" s="370" t="s">
        <v>201</v>
      </c>
      <c r="F40" s="370"/>
      <c r="G40" s="7"/>
    </row>
    <row r="41" spans="1:7" ht="20.399999999999999" x14ac:dyDescent="0.35">
      <c r="A41" s="8" t="s">
        <v>6</v>
      </c>
      <c r="B41" s="9" t="s">
        <v>36</v>
      </c>
      <c r="C41" s="10"/>
      <c r="D41" s="10"/>
      <c r="E41" s="10"/>
      <c r="F41" s="10"/>
      <c r="G41" s="11"/>
    </row>
    <row r="42" spans="1:7" ht="20.399999999999999" x14ac:dyDescent="0.35">
      <c r="A42" s="8" t="s">
        <v>7</v>
      </c>
      <c r="B42" s="12" t="s">
        <v>62</v>
      </c>
      <c r="C42" s="13"/>
      <c r="D42" s="13"/>
      <c r="E42" s="13"/>
      <c r="F42" s="13"/>
      <c r="G42" s="14"/>
    </row>
    <row r="43" spans="1:7" ht="20.399999999999999" x14ac:dyDescent="0.35">
      <c r="A43" s="8" t="s">
        <v>8</v>
      </c>
      <c r="B43" s="12" t="s">
        <v>29</v>
      </c>
      <c r="C43" s="13"/>
      <c r="D43" s="13"/>
      <c r="E43" s="13"/>
      <c r="F43" s="13"/>
      <c r="G43" s="14"/>
    </row>
    <row r="44" spans="1:7" ht="20.399999999999999" x14ac:dyDescent="0.35">
      <c r="A44" s="8" t="s">
        <v>9</v>
      </c>
      <c r="B44" s="12" t="s">
        <v>152</v>
      </c>
      <c r="C44" s="13"/>
      <c r="D44" s="13"/>
      <c r="E44" s="13"/>
      <c r="F44" s="13"/>
      <c r="G44" s="14"/>
    </row>
    <row r="45" spans="1:7" ht="15" x14ac:dyDescent="0.3">
      <c r="A45" s="57" t="s">
        <v>10</v>
      </c>
      <c r="B45" s="57" t="s">
        <v>11</v>
      </c>
      <c r="C45" s="57" t="s">
        <v>12</v>
      </c>
      <c r="D45" s="57" t="s">
        <v>13</v>
      </c>
      <c r="E45" s="57" t="s">
        <v>14</v>
      </c>
      <c r="F45" s="57" t="s">
        <v>15</v>
      </c>
      <c r="G45" s="57" t="s">
        <v>16</v>
      </c>
    </row>
    <row r="46" spans="1:7" ht="25.05" customHeight="1" x14ac:dyDescent="0.3">
      <c r="A46" s="15">
        <v>16</v>
      </c>
      <c r="B46" s="60" t="s">
        <v>81</v>
      </c>
      <c r="C46" s="16" t="s">
        <v>63</v>
      </c>
      <c r="D46" s="60" t="s">
        <v>82</v>
      </c>
      <c r="E46" s="18">
        <v>116.68</v>
      </c>
      <c r="F46" s="19">
        <f t="shared" ref="F46:F69" si="1">A46*E46</f>
        <v>1866.88</v>
      </c>
      <c r="G46" s="79"/>
    </row>
    <row r="47" spans="1:7" ht="25.05" customHeight="1" x14ac:dyDescent="0.3">
      <c r="A47" s="21">
        <v>48</v>
      </c>
      <c r="B47" s="61" t="s">
        <v>81</v>
      </c>
      <c r="C47" s="22" t="s">
        <v>64</v>
      </c>
      <c r="D47" s="61" t="s">
        <v>82</v>
      </c>
      <c r="E47" s="24">
        <v>45.92</v>
      </c>
      <c r="F47" s="25">
        <f t="shared" si="1"/>
        <v>2204.16</v>
      </c>
      <c r="G47" s="79"/>
    </row>
    <row r="48" spans="1:7" ht="25.05" customHeight="1" x14ac:dyDescent="0.3">
      <c r="A48" s="21">
        <v>24</v>
      </c>
      <c r="B48" s="61" t="s">
        <v>81</v>
      </c>
      <c r="C48" s="22" t="s">
        <v>65</v>
      </c>
      <c r="D48" s="61" t="s">
        <v>82</v>
      </c>
      <c r="E48" s="24">
        <v>73.56</v>
      </c>
      <c r="F48" s="25">
        <f t="shared" si="1"/>
        <v>1765.44</v>
      </c>
      <c r="G48" s="79"/>
    </row>
    <row r="49" spans="1:7" ht="25.05" customHeight="1" x14ac:dyDescent="0.3">
      <c r="A49" s="21">
        <v>24</v>
      </c>
      <c r="B49" s="61" t="s">
        <v>30</v>
      </c>
      <c r="C49" s="22" t="s">
        <v>66</v>
      </c>
      <c r="D49" s="61" t="s">
        <v>82</v>
      </c>
      <c r="E49" s="24">
        <v>3.14</v>
      </c>
      <c r="F49" s="25">
        <f t="shared" si="1"/>
        <v>75.36</v>
      </c>
      <c r="G49" s="79"/>
    </row>
    <row r="50" spans="1:7" ht="25.05" customHeight="1" x14ac:dyDescent="0.3">
      <c r="A50" s="21">
        <v>60</v>
      </c>
      <c r="B50" s="61" t="s">
        <v>30</v>
      </c>
      <c r="C50" s="22" t="s">
        <v>67</v>
      </c>
      <c r="D50" s="61" t="s">
        <v>82</v>
      </c>
      <c r="E50" s="24">
        <v>2.11</v>
      </c>
      <c r="F50" s="25">
        <f t="shared" si="1"/>
        <v>126.6</v>
      </c>
      <c r="G50" s="79"/>
    </row>
    <row r="51" spans="1:7" ht="25.05" customHeight="1" x14ac:dyDescent="0.3">
      <c r="A51" s="21">
        <v>8</v>
      </c>
      <c r="B51" s="61" t="s">
        <v>30</v>
      </c>
      <c r="C51" s="22" t="s">
        <v>68</v>
      </c>
      <c r="D51" s="61" t="s">
        <v>82</v>
      </c>
      <c r="E51" s="24">
        <v>5.29</v>
      </c>
      <c r="F51" s="25">
        <f t="shared" si="1"/>
        <v>42.32</v>
      </c>
      <c r="G51" s="79"/>
    </row>
    <row r="52" spans="1:7" ht="25.05" customHeight="1" x14ac:dyDescent="0.3">
      <c r="A52" s="21">
        <v>12</v>
      </c>
      <c r="B52" s="61" t="s">
        <v>30</v>
      </c>
      <c r="C52" s="22" t="s">
        <v>69</v>
      </c>
      <c r="D52" s="61" t="s">
        <v>82</v>
      </c>
      <c r="E52" s="24">
        <v>1.9</v>
      </c>
      <c r="F52" s="25">
        <f t="shared" si="1"/>
        <v>22.799999999999997</v>
      </c>
      <c r="G52" s="79"/>
    </row>
    <row r="53" spans="1:7" ht="25.05" customHeight="1" x14ac:dyDescent="0.3">
      <c r="A53" s="21">
        <v>8</v>
      </c>
      <c r="B53" s="61" t="s">
        <v>30</v>
      </c>
      <c r="C53" s="22" t="s">
        <v>70</v>
      </c>
      <c r="D53" s="61" t="s">
        <v>82</v>
      </c>
      <c r="E53" s="24">
        <v>2.4900000000000002</v>
      </c>
      <c r="F53" s="25">
        <f t="shared" si="1"/>
        <v>19.920000000000002</v>
      </c>
      <c r="G53" s="79"/>
    </row>
    <row r="54" spans="1:7" ht="25.05" customHeight="1" x14ac:dyDescent="0.3">
      <c r="A54" s="21">
        <v>4</v>
      </c>
      <c r="B54" s="61" t="s">
        <v>30</v>
      </c>
      <c r="C54" s="22" t="s">
        <v>71</v>
      </c>
      <c r="D54" s="61" t="s">
        <v>82</v>
      </c>
      <c r="E54" s="24">
        <v>17.63</v>
      </c>
      <c r="F54" s="25">
        <f t="shared" si="1"/>
        <v>70.52</v>
      </c>
      <c r="G54" s="79"/>
    </row>
    <row r="55" spans="1:7" ht="25.05" customHeight="1" x14ac:dyDescent="0.3">
      <c r="A55" s="21">
        <v>24</v>
      </c>
      <c r="B55" s="61" t="s">
        <v>30</v>
      </c>
      <c r="C55" s="22" t="s">
        <v>72</v>
      </c>
      <c r="D55" s="61" t="s">
        <v>82</v>
      </c>
      <c r="E55" s="24">
        <v>4.0199999999999996</v>
      </c>
      <c r="F55" s="25">
        <f t="shared" si="1"/>
        <v>96.47999999999999</v>
      </c>
      <c r="G55" s="79"/>
    </row>
    <row r="56" spans="1:7" ht="25.05" customHeight="1" x14ac:dyDescent="0.3">
      <c r="A56" s="21">
        <v>32</v>
      </c>
      <c r="B56" s="61" t="s">
        <v>30</v>
      </c>
      <c r="C56" s="22" t="s">
        <v>73</v>
      </c>
      <c r="D56" s="61" t="s">
        <v>82</v>
      </c>
      <c r="E56" s="24">
        <v>2.14</v>
      </c>
      <c r="F56" s="25">
        <f t="shared" si="1"/>
        <v>68.48</v>
      </c>
      <c r="G56" s="79"/>
    </row>
    <row r="57" spans="1:7" ht="25.05" customHeight="1" x14ac:dyDescent="0.3">
      <c r="A57" s="21">
        <v>16</v>
      </c>
      <c r="B57" s="61" t="s">
        <v>30</v>
      </c>
      <c r="C57" s="22" t="s">
        <v>74</v>
      </c>
      <c r="D57" s="61" t="s">
        <v>82</v>
      </c>
      <c r="E57" s="24">
        <v>3.74</v>
      </c>
      <c r="F57" s="25">
        <f t="shared" si="1"/>
        <v>59.84</v>
      </c>
      <c r="G57" s="79"/>
    </row>
    <row r="58" spans="1:7" ht="25.05" customHeight="1" x14ac:dyDescent="0.3">
      <c r="A58" s="21">
        <v>12</v>
      </c>
      <c r="B58" s="61" t="s">
        <v>30</v>
      </c>
      <c r="C58" s="22" t="s">
        <v>75</v>
      </c>
      <c r="D58" s="61" t="s">
        <v>82</v>
      </c>
      <c r="E58" s="24">
        <v>5.86</v>
      </c>
      <c r="F58" s="25">
        <f t="shared" si="1"/>
        <v>70.320000000000007</v>
      </c>
      <c r="G58" s="79"/>
    </row>
    <row r="59" spans="1:7" ht="25.05" customHeight="1" x14ac:dyDescent="0.3">
      <c r="A59" s="21">
        <v>40</v>
      </c>
      <c r="B59" s="61" t="s">
        <v>30</v>
      </c>
      <c r="C59" s="22" t="s">
        <v>76</v>
      </c>
      <c r="D59" s="61" t="s">
        <v>82</v>
      </c>
      <c r="E59" s="24">
        <v>1.94</v>
      </c>
      <c r="F59" s="25">
        <f t="shared" si="1"/>
        <v>77.599999999999994</v>
      </c>
      <c r="G59" s="79"/>
    </row>
    <row r="60" spans="1:7" ht="25.05" customHeight="1" x14ac:dyDescent="0.3">
      <c r="A60" s="21">
        <v>24</v>
      </c>
      <c r="B60" s="61" t="s">
        <v>30</v>
      </c>
      <c r="C60" s="22" t="s">
        <v>77</v>
      </c>
      <c r="D60" s="61" t="s">
        <v>82</v>
      </c>
      <c r="E60" s="24">
        <v>2.87</v>
      </c>
      <c r="F60" s="25">
        <f t="shared" si="1"/>
        <v>68.88</v>
      </c>
      <c r="G60" s="79"/>
    </row>
    <row r="61" spans="1:7" ht="25.05" customHeight="1" x14ac:dyDescent="0.3">
      <c r="A61" s="21">
        <v>24</v>
      </c>
      <c r="B61" s="61" t="s">
        <v>30</v>
      </c>
      <c r="C61" s="22" t="s">
        <v>78</v>
      </c>
      <c r="D61" s="61" t="s">
        <v>82</v>
      </c>
      <c r="E61" s="24">
        <v>8.33</v>
      </c>
      <c r="F61" s="25">
        <f t="shared" si="1"/>
        <v>199.92000000000002</v>
      </c>
      <c r="G61" s="79"/>
    </row>
    <row r="62" spans="1:7" ht="25.05" customHeight="1" x14ac:dyDescent="0.3">
      <c r="A62" s="21">
        <v>40</v>
      </c>
      <c r="B62" s="61" t="s">
        <v>30</v>
      </c>
      <c r="C62" s="22" t="s">
        <v>79</v>
      </c>
      <c r="D62" s="61" t="s">
        <v>82</v>
      </c>
      <c r="E62" s="24">
        <v>2.91</v>
      </c>
      <c r="F62" s="25">
        <f t="shared" si="1"/>
        <v>116.4</v>
      </c>
      <c r="G62" s="79"/>
    </row>
    <row r="63" spans="1:7" ht="25.05" customHeight="1" x14ac:dyDescent="0.3">
      <c r="A63" s="21">
        <v>16</v>
      </c>
      <c r="B63" s="61" t="s">
        <v>30</v>
      </c>
      <c r="C63" s="22" t="s">
        <v>80</v>
      </c>
      <c r="D63" s="61" t="s">
        <v>82</v>
      </c>
      <c r="E63" s="24">
        <v>4.0199999999999996</v>
      </c>
      <c r="F63" s="25">
        <f t="shared" si="1"/>
        <v>64.319999999999993</v>
      </c>
      <c r="G63" s="79"/>
    </row>
    <row r="64" spans="1:7" ht="25.05" customHeight="1" x14ac:dyDescent="0.3">
      <c r="A64" s="21"/>
      <c r="B64" s="61"/>
      <c r="C64" s="22"/>
      <c r="D64" s="61"/>
      <c r="E64" s="24"/>
      <c r="F64" s="25">
        <f t="shared" si="1"/>
        <v>0</v>
      </c>
      <c r="G64" s="79"/>
    </row>
    <row r="65" spans="1:8" ht="25.05" customHeight="1" x14ac:dyDescent="0.3">
      <c r="A65" s="27"/>
      <c r="B65" s="61"/>
      <c r="C65" s="22"/>
      <c r="D65" s="61"/>
      <c r="E65" s="24"/>
      <c r="F65" s="25">
        <f t="shared" si="1"/>
        <v>0</v>
      </c>
      <c r="G65" s="81"/>
    </row>
    <row r="66" spans="1:8" ht="25.05" customHeight="1" x14ac:dyDescent="0.3">
      <c r="A66" s="27"/>
      <c r="B66" s="61"/>
      <c r="C66" s="22"/>
      <c r="D66" s="61"/>
      <c r="E66" s="24"/>
      <c r="F66" s="25">
        <f t="shared" si="1"/>
        <v>0</v>
      </c>
      <c r="G66" s="81"/>
    </row>
    <row r="67" spans="1:8" ht="25.05" customHeight="1" x14ac:dyDescent="0.3">
      <c r="A67" s="27"/>
      <c r="B67" s="61"/>
      <c r="C67" s="22"/>
      <c r="D67" s="61"/>
      <c r="E67" s="24"/>
      <c r="F67" s="25">
        <f t="shared" si="1"/>
        <v>0</v>
      </c>
      <c r="G67" s="81"/>
    </row>
    <row r="68" spans="1:8" ht="15.6" x14ac:dyDescent="0.3">
      <c r="A68" s="27"/>
      <c r="B68" s="22"/>
      <c r="C68" s="22"/>
      <c r="D68" s="23"/>
      <c r="E68" s="24"/>
      <c r="F68" s="25">
        <f t="shared" si="1"/>
        <v>0</v>
      </c>
      <c r="G68" s="81"/>
    </row>
    <row r="69" spans="1:8" ht="15.6" x14ac:dyDescent="0.3">
      <c r="A69" s="28"/>
      <c r="B69" s="29"/>
      <c r="C69" s="29"/>
      <c r="D69" s="30"/>
      <c r="E69" s="31"/>
      <c r="F69" s="32">
        <f t="shared" si="1"/>
        <v>0</v>
      </c>
      <c r="G69" s="84"/>
    </row>
    <row r="70" spans="1:8" ht="17.399999999999999" x14ac:dyDescent="0.3">
      <c r="A70" s="34"/>
      <c r="B70" s="35"/>
      <c r="C70" s="36" t="s">
        <v>17</v>
      </c>
      <c r="D70" s="36"/>
      <c r="E70" s="37"/>
      <c r="F70" s="38">
        <f>SUM(F46:F68)</f>
        <v>7016.2399999999989</v>
      </c>
      <c r="G70" s="87"/>
    </row>
    <row r="71" spans="1:8" ht="17.399999999999999" x14ac:dyDescent="0.3">
      <c r="A71" s="40"/>
      <c r="B71" s="41"/>
      <c r="C71" s="42" t="s">
        <v>18</v>
      </c>
      <c r="D71" s="42"/>
      <c r="E71" s="43"/>
      <c r="F71" s="44">
        <f>F70*0.16</f>
        <v>1122.5983999999999</v>
      </c>
      <c r="G71" s="90"/>
    </row>
    <row r="72" spans="1:8" ht="17.399999999999999" x14ac:dyDescent="0.3">
      <c r="A72" s="40"/>
      <c r="B72" s="41"/>
      <c r="C72" s="46" t="s">
        <v>19</v>
      </c>
      <c r="D72" s="46"/>
      <c r="E72" s="47"/>
      <c r="F72" s="48">
        <f>F70+F71</f>
        <v>8138.8383999999987</v>
      </c>
      <c r="G72" s="93"/>
    </row>
    <row r="73" spans="1:8" ht="15.6" x14ac:dyDescent="0.3">
      <c r="A73" s="50" t="s">
        <v>20</v>
      </c>
      <c r="B73" s="51"/>
      <c r="C73" s="51" t="s">
        <v>21</v>
      </c>
      <c r="D73" s="51"/>
      <c r="E73" s="51" t="s">
        <v>22</v>
      </c>
      <c r="F73" s="51"/>
      <c r="G73" s="52"/>
    </row>
    <row r="74" spans="1:8" ht="15.6" x14ac:dyDescent="0.3">
      <c r="A74" s="64" t="s">
        <v>25</v>
      </c>
      <c r="B74" s="53"/>
      <c r="C74" s="53" t="s">
        <v>23</v>
      </c>
      <c r="D74" s="53"/>
      <c r="E74" s="53" t="s">
        <v>24</v>
      </c>
      <c r="F74" s="53"/>
      <c r="G74" s="54"/>
    </row>
    <row r="75" spans="1:8" x14ac:dyDescent="0.3">
      <c r="A75" s="55"/>
      <c r="B75" s="55"/>
      <c r="C75" s="55"/>
      <c r="D75" s="55"/>
      <c r="E75" s="55"/>
      <c r="F75" s="55"/>
      <c r="G75" s="55"/>
    </row>
    <row r="76" spans="1:8" x14ac:dyDescent="0.3">
      <c r="A76" s="55"/>
      <c r="B76" s="55"/>
      <c r="C76" s="55"/>
      <c r="D76" s="55"/>
      <c r="E76" s="55"/>
      <c r="F76" s="55"/>
      <c r="G76" s="55"/>
    </row>
    <row r="77" spans="1:8" ht="24.6" x14ac:dyDescent="0.4">
      <c r="A77" s="1"/>
      <c r="B77" s="355" t="s">
        <v>0</v>
      </c>
      <c r="C77" s="357"/>
      <c r="D77" s="364" t="s">
        <v>1</v>
      </c>
      <c r="E77" s="365"/>
      <c r="F77" s="365"/>
      <c r="G77" s="366"/>
    </row>
    <row r="78" spans="1:8" ht="21" x14ac:dyDescent="0.4">
      <c r="A78" s="2"/>
      <c r="B78" s="358"/>
      <c r="C78" s="360"/>
      <c r="D78" s="3" t="s">
        <v>2</v>
      </c>
      <c r="E78" s="368" t="s">
        <v>186</v>
      </c>
      <c r="F78" s="368"/>
      <c r="G78" s="4"/>
    </row>
    <row r="79" spans="1:8" ht="21" x14ac:dyDescent="0.4">
      <c r="A79" s="2"/>
      <c r="B79" s="358"/>
      <c r="C79" s="360"/>
      <c r="D79" s="3" t="s">
        <v>4</v>
      </c>
      <c r="E79" s="368">
        <v>42</v>
      </c>
      <c r="F79" s="368"/>
      <c r="G79" s="4"/>
    </row>
    <row r="80" spans="1:8" ht="30" x14ac:dyDescent="0.4">
      <c r="A80" s="5"/>
      <c r="B80" s="361"/>
      <c r="C80" s="363"/>
      <c r="D80" s="6" t="s">
        <v>5</v>
      </c>
      <c r="E80" s="370" t="s">
        <v>183</v>
      </c>
      <c r="F80" s="370"/>
      <c r="G80" s="7"/>
      <c r="H80">
        <v>12</v>
      </c>
    </row>
    <row r="81" spans="1:7" ht="20.399999999999999" x14ac:dyDescent="0.35">
      <c r="A81" s="8" t="s">
        <v>6</v>
      </c>
      <c r="B81" s="9" t="s">
        <v>27</v>
      </c>
      <c r="C81" s="10"/>
      <c r="D81" s="10"/>
      <c r="E81" s="10"/>
      <c r="F81" s="10"/>
      <c r="G81" s="11"/>
    </row>
    <row r="82" spans="1:7" ht="20.399999999999999" x14ac:dyDescent="0.35">
      <c r="A82" s="8" t="s">
        <v>7</v>
      </c>
      <c r="B82" s="12" t="s">
        <v>96</v>
      </c>
      <c r="C82" s="13"/>
      <c r="D82" s="13"/>
      <c r="E82" s="13"/>
      <c r="F82" s="13"/>
      <c r="G82" s="14"/>
    </row>
    <row r="83" spans="1:7" ht="20.399999999999999" x14ac:dyDescent="0.35">
      <c r="A83" s="8" t="s">
        <v>8</v>
      </c>
      <c r="B83" s="12" t="s">
        <v>29</v>
      </c>
      <c r="C83" s="13"/>
      <c r="D83" s="13"/>
      <c r="E83" s="13"/>
      <c r="F83" s="13"/>
      <c r="G83" s="14"/>
    </row>
    <row r="84" spans="1:7" ht="20.399999999999999" x14ac:dyDescent="0.35">
      <c r="A84" s="8" t="s">
        <v>9</v>
      </c>
      <c r="B84" s="12" t="s">
        <v>91</v>
      </c>
      <c r="C84" s="13"/>
      <c r="D84" s="13"/>
      <c r="E84" s="13"/>
      <c r="F84" s="13"/>
      <c r="G84" s="14"/>
    </row>
    <row r="85" spans="1:7" ht="15" x14ac:dyDescent="0.3">
      <c r="A85" s="57" t="s">
        <v>10</v>
      </c>
      <c r="B85" s="57" t="s">
        <v>11</v>
      </c>
      <c r="C85" s="57" t="s">
        <v>12</v>
      </c>
      <c r="D85" s="57" t="s">
        <v>13</v>
      </c>
      <c r="E85" s="57" t="s">
        <v>14</v>
      </c>
      <c r="F85" s="57" t="s">
        <v>15</v>
      </c>
      <c r="G85" s="57" t="s">
        <v>16</v>
      </c>
    </row>
    <row r="86" spans="1:7" ht="25.05" customHeight="1" x14ac:dyDescent="0.3">
      <c r="A86" s="15">
        <v>4</v>
      </c>
      <c r="B86" s="16" t="s">
        <v>92</v>
      </c>
      <c r="C86" s="16" t="s">
        <v>94</v>
      </c>
      <c r="D86" s="123">
        <v>420860</v>
      </c>
      <c r="E86" s="78">
        <v>303.52</v>
      </c>
      <c r="F86" s="94">
        <f>A86*E86</f>
        <v>1214.08</v>
      </c>
      <c r="G86" s="79"/>
    </row>
    <row r="87" spans="1:7" ht="27.6" customHeight="1" x14ac:dyDescent="0.3">
      <c r="A87" s="21">
        <v>20</v>
      </c>
      <c r="B87" s="22" t="s">
        <v>30</v>
      </c>
      <c r="C87" s="22" t="s">
        <v>187</v>
      </c>
      <c r="D87" s="58">
        <v>165175</v>
      </c>
      <c r="E87" s="80">
        <v>33.619999999999997</v>
      </c>
      <c r="F87" s="95">
        <f t="shared" ref="F87:F97" si="2">A87*E87</f>
        <v>672.4</v>
      </c>
      <c r="G87" s="79"/>
    </row>
    <row r="88" spans="1:7" ht="33.6" customHeight="1" x14ac:dyDescent="0.3">
      <c r="A88" s="21">
        <v>5</v>
      </c>
      <c r="B88" s="22" t="s">
        <v>30</v>
      </c>
      <c r="C88" s="22" t="s">
        <v>188</v>
      </c>
      <c r="D88" s="58">
        <v>436882</v>
      </c>
      <c r="E88" s="80">
        <v>39.299999999999997</v>
      </c>
      <c r="F88" s="95">
        <f t="shared" si="2"/>
        <v>196.5</v>
      </c>
      <c r="G88" s="79"/>
    </row>
    <row r="89" spans="1:7" ht="25.05" customHeight="1" x14ac:dyDescent="0.3">
      <c r="A89" s="21">
        <v>3</v>
      </c>
      <c r="B89" s="59" t="s">
        <v>30</v>
      </c>
      <c r="C89" s="59" t="s">
        <v>189</v>
      </c>
      <c r="D89" s="58">
        <v>140068</v>
      </c>
      <c r="E89" s="80">
        <v>45.38</v>
      </c>
      <c r="F89" s="95">
        <f t="shared" si="2"/>
        <v>136.14000000000001</v>
      </c>
      <c r="G89" s="81"/>
    </row>
    <row r="90" spans="1:7" ht="25.05" customHeight="1" x14ac:dyDescent="0.3">
      <c r="A90" s="27">
        <v>3</v>
      </c>
      <c r="B90" s="59" t="s">
        <v>30</v>
      </c>
      <c r="C90" s="59" t="s">
        <v>190</v>
      </c>
      <c r="D90" s="58">
        <v>140051</v>
      </c>
      <c r="E90" s="80">
        <v>45.38</v>
      </c>
      <c r="F90" s="95">
        <f t="shared" si="2"/>
        <v>136.14000000000001</v>
      </c>
      <c r="G90" s="81"/>
    </row>
    <row r="91" spans="1:7" ht="25.05" customHeight="1" x14ac:dyDescent="0.3">
      <c r="A91" s="27">
        <v>3</v>
      </c>
      <c r="B91" s="59" t="s">
        <v>30</v>
      </c>
      <c r="C91" s="59" t="s">
        <v>191</v>
      </c>
      <c r="D91" s="58">
        <v>140065</v>
      </c>
      <c r="E91" s="80">
        <v>47</v>
      </c>
      <c r="F91" s="95">
        <f t="shared" si="2"/>
        <v>141</v>
      </c>
      <c r="G91" s="81"/>
    </row>
    <row r="92" spans="1:7" ht="25.05" customHeight="1" x14ac:dyDescent="0.3">
      <c r="A92" s="27"/>
      <c r="B92" s="22"/>
      <c r="C92" s="22"/>
      <c r="D92" s="23"/>
      <c r="E92" s="80"/>
      <c r="F92" s="95">
        <f t="shared" si="2"/>
        <v>0</v>
      </c>
      <c r="G92" s="81"/>
    </row>
    <row r="93" spans="1:7" ht="15.6" x14ac:dyDescent="0.3">
      <c r="A93" s="27"/>
      <c r="B93" s="22"/>
      <c r="C93" s="22"/>
      <c r="D93" s="23"/>
      <c r="E93" s="80"/>
      <c r="F93" s="95">
        <f t="shared" si="2"/>
        <v>0</v>
      </c>
      <c r="G93" s="81"/>
    </row>
    <row r="94" spans="1:7" ht="15.6" x14ac:dyDescent="0.3">
      <c r="A94" s="27"/>
      <c r="B94" s="22"/>
      <c r="C94" s="22"/>
      <c r="D94" s="23"/>
      <c r="E94" s="80"/>
      <c r="F94" s="95">
        <f t="shared" si="2"/>
        <v>0</v>
      </c>
      <c r="G94" s="81"/>
    </row>
    <row r="95" spans="1:7" ht="15.6" x14ac:dyDescent="0.3">
      <c r="A95" s="27"/>
      <c r="B95" s="22"/>
      <c r="C95" s="22"/>
      <c r="D95" s="23"/>
      <c r="E95" s="80"/>
      <c r="F95" s="95">
        <f t="shared" si="2"/>
        <v>0</v>
      </c>
      <c r="G95" s="81"/>
    </row>
    <row r="96" spans="1:7" ht="15.6" x14ac:dyDescent="0.3">
      <c r="A96" s="27"/>
      <c r="B96" s="22"/>
      <c r="C96" s="22"/>
      <c r="D96" s="23"/>
      <c r="E96" s="80"/>
      <c r="F96" s="95">
        <f t="shared" si="2"/>
        <v>0</v>
      </c>
      <c r="G96" s="81"/>
    </row>
    <row r="97" spans="1:8" ht="15.6" x14ac:dyDescent="0.3">
      <c r="A97" s="28"/>
      <c r="B97" s="29"/>
      <c r="C97" s="29"/>
      <c r="D97" s="30"/>
      <c r="E97" s="82"/>
      <c r="F97" s="83">
        <f t="shared" si="2"/>
        <v>0</v>
      </c>
      <c r="G97" s="84"/>
    </row>
    <row r="98" spans="1:8" ht="17.399999999999999" x14ac:dyDescent="0.3">
      <c r="A98" s="34"/>
      <c r="B98" s="35"/>
      <c r="C98" s="36" t="s">
        <v>17</v>
      </c>
      <c r="D98" s="36"/>
      <c r="E98" s="85"/>
      <c r="F98" s="86">
        <f>SUM(F86:F96)</f>
        <v>2496.2599999999998</v>
      </c>
      <c r="G98" s="87"/>
    </row>
    <row r="99" spans="1:8" ht="17.399999999999999" x14ac:dyDescent="0.3">
      <c r="A99" s="40"/>
      <c r="B99" s="41"/>
      <c r="C99" s="42" t="s">
        <v>18</v>
      </c>
      <c r="D99" s="42"/>
      <c r="E99" s="88"/>
      <c r="F99" s="89">
        <f>F98*0.16</f>
        <v>399.40159999999997</v>
      </c>
      <c r="G99" s="90"/>
    </row>
    <row r="100" spans="1:8" ht="17.399999999999999" x14ac:dyDescent="0.3">
      <c r="A100" s="40"/>
      <c r="B100" s="41"/>
      <c r="C100" s="46" t="s">
        <v>19</v>
      </c>
      <c r="D100" s="46"/>
      <c r="E100" s="91"/>
      <c r="F100" s="92">
        <f>F98+F99</f>
        <v>2895.6615999999999</v>
      </c>
      <c r="G100" s="93"/>
    </row>
    <row r="101" spans="1:8" ht="15.6" x14ac:dyDescent="0.3">
      <c r="A101" s="50" t="s">
        <v>20</v>
      </c>
      <c r="B101" s="51"/>
      <c r="C101" s="51" t="s">
        <v>21</v>
      </c>
      <c r="D101" s="51"/>
      <c r="E101" s="51" t="s">
        <v>22</v>
      </c>
      <c r="F101" s="51"/>
      <c r="G101" s="52"/>
    </row>
    <row r="102" spans="1:8" ht="15.6" x14ac:dyDescent="0.3">
      <c r="A102" s="63" t="s">
        <v>25</v>
      </c>
      <c r="B102" s="53"/>
      <c r="C102" s="53" t="s">
        <v>23</v>
      </c>
      <c r="D102" s="53"/>
      <c r="E102" s="53" t="s">
        <v>24</v>
      </c>
      <c r="F102" s="53"/>
      <c r="G102" s="54"/>
    </row>
    <row r="103" spans="1:8" x14ac:dyDescent="0.3">
      <c r="A103" s="55"/>
      <c r="B103" s="55"/>
      <c r="C103" s="55"/>
      <c r="D103" s="55"/>
      <c r="E103" s="55"/>
      <c r="F103" s="55"/>
      <c r="G103" s="55"/>
    </row>
    <row r="105" spans="1:8" x14ac:dyDescent="0.3">
      <c r="A105" s="55"/>
      <c r="B105" s="55"/>
      <c r="C105" s="55"/>
      <c r="D105" s="55"/>
      <c r="E105" s="55"/>
      <c r="F105" s="55"/>
      <c r="G105" s="55"/>
    </row>
    <row r="106" spans="1:8" ht="24.6" x14ac:dyDescent="0.4">
      <c r="A106" s="1"/>
      <c r="B106" s="355" t="s">
        <v>0</v>
      </c>
      <c r="C106" s="357"/>
      <c r="D106" s="364" t="s">
        <v>1</v>
      </c>
      <c r="E106" s="365"/>
      <c r="F106" s="365"/>
      <c r="G106" s="366"/>
    </row>
    <row r="107" spans="1:8" ht="21" x14ac:dyDescent="0.4">
      <c r="A107" s="2"/>
      <c r="B107" s="358"/>
      <c r="C107" s="360"/>
      <c r="D107" s="3" t="s">
        <v>2</v>
      </c>
      <c r="E107" s="368" t="s">
        <v>129</v>
      </c>
      <c r="F107" s="368"/>
      <c r="G107" s="4"/>
    </row>
    <row r="108" spans="1:8" ht="21" x14ac:dyDescent="0.4">
      <c r="A108" s="2"/>
      <c r="B108" s="358"/>
      <c r="C108" s="360"/>
      <c r="D108" s="3" t="s">
        <v>4</v>
      </c>
      <c r="E108" s="368">
        <v>41</v>
      </c>
      <c r="F108" s="368"/>
      <c r="G108" s="4"/>
    </row>
    <row r="109" spans="1:8" ht="30" x14ac:dyDescent="0.4">
      <c r="A109" s="5"/>
      <c r="B109" s="361"/>
      <c r="C109" s="363"/>
      <c r="D109" s="6" t="s">
        <v>5</v>
      </c>
      <c r="E109" s="370" t="s">
        <v>138</v>
      </c>
      <c r="F109" s="370"/>
      <c r="G109" s="7"/>
      <c r="H109">
        <v>15</v>
      </c>
    </row>
    <row r="110" spans="1:8" ht="20.399999999999999" x14ac:dyDescent="0.35">
      <c r="A110" s="8" t="s">
        <v>6</v>
      </c>
      <c r="B110" s="9" t="s">
        <v>36</v>
      </c>
      <c r="C110" s="10"/>
      <c r="D110" s="10"/>
      <c r="E110" s="10"/>
      <c r="F110" s="10"/>
      <c r="G110" s="11"/>
    </row>
    <row r="111" spans="1:8" ht="20.399999999999999" x14ac:dyDescent="0.35">
      <c r="A111" s="8" t="s">
        <v>7</v>
      </c>
      <c r="B111" s="12"/>
      <c r="C111" s="13"/>
      <c r="D111" s="13"/>
      <c r="E111" s="13"/>
      <c r="F111" s="13"/>
      <c r="G111" s="14"/>
    </row>
    <row r="112" spans="1:8" ht="20.399999999999999" x14ac:dyDescent="0.35">
      <c r="A112" s="8" t="s">
        <v>8</v>
      </c>
      <c r="B112" s="12" t="s">
        <v>29</v>
      </c>
      <c r="C112" s="13"/>
      <c r="D112" s="13"/>
      <c r="E112" s="13"/>
      <c r="F112" s="13"/>
      <c r="G112" s="14"/>
    </row>
    <row r="113" spans="1:7" ht="20.399999999999999" x14ac:dyDescent="0.35">
      <c r="A113" s="8" t="s">
        <v>9</v>
      </c>
      <c r="B113" s="12" t="s">
        <v>130</v>
      </c>
      <c r="C113" s="13"/>
      <c r="D113" s="13"/>
      <c r="E113" s="13"/>
      <c r="F113" s="13"/>
      <c r="G113" s="14"/>
    </row>
    <row r="114" spans="1:7" ht="15" x14ac:dyDescent="0.3">
      <c r="A114" s="57" t="s">
        <v>10</v>
      </c>
      <c r="B114" s="57" t="s">
        <v>11</v>
      </c>
      <c r="C114" s="57" t="s">
        <v>12</v>
      </c>
      <c r="D114" s="57" t="s">
        <v>13</v>
      </c>
      <c r="E114" s="57" t="s">
        <v>14</v>
      </c>
      <c r="F114" s="57" t="s">
        <v>15</v>
      </c>
      <c r="G114" s="57" t="s">
        <v>16</v>
      </c>
    </row>
    <row r="115" spans="1:7" ht="15.6" x14ac:dyDescent="0.3">
      <c r="A115" s="15">
        <v>30</v>
      </c>
      <c r="B115" s="16" t="s">
        <v>30</v>
      </c>
      <c r="C115" s="16" t="s">
        <v>131</v>
      </c>
      <c r="D115" s="17"/>
      <c r="E115" s="78">
        <v>787.07</v>
      </c>
      <c r="F115" s="78">
        <f t="shared" ref="F115:F129" si="3">A115*E115</f>
        <v>23612.100000000002</v>
      </c>
      <c r="G115" s="79"/>
    </row>
    <row r="116" spans="1:7" ht="15.6" x14ac:dyDescent="0.3">
      <c r="A116" s="21">
        <v>100</v>
      </c>
      <c r="B116" s="22" t="s">
        <v>30</v>
      </c>
      <c r="C116" s="22" t="s">
        <v>133</v>
      </c>
      <c r="D116" s="23"/>
      <c r="E116" s="80">
        <v>120</v>
      </c>
      <c r="F116" s="80">
        <f t="shared" si="3"/>
        <v>12000</v>
      </c>
      <c r="G116" s="79"/>
    </row>
    <row r="117" spans="1:7" ht="15.6" x14ac:dyDescent="0.3">
      <c r="A117" s="21">
        <v>40</v>
      </c>
      <c r="B117" s="22" t="s">
        <v>30</v>
      </c>
      <c r="C117" s="22" t="s">
        <v>132</v>
      </c>
      <c r="D117" s="23"/>
      <c r="E117" s="80">
        <v>76</v>
      </c>
      <c r="F117" s="80">
        <f t="shared" si="3"/>
        <v>3040</v>
      </c>
      <c r="G117" s="79"/>
    </row>
    <row r="118" spans="1:7" ht="15.6" x14ac:dyDescent="0.3">
      <c r="A118" s="21">
        <v>60</v>
      </c>
      <c r="B118" s="59" t="s">
        <v>30</v>
      </c>
      <c r="C118" s="59" t="s">
        <v>134</v>
      </c>
      <c r="D118" s="65"/>
      <c r="E118" s="80">
        <v>40</v>
      </c>
      <c r="F118" s="80">
        <f t="shared" si="3"/>
        <v>2400</v>
      </c>
      <c r="G118" s="81"/>
    </row>
    <row r="119" spans="1:7" ht="15.6" x14ac:dyDescent="0.3">
      <c r="A119" s="21">
        <v>20</v>
      </c>
      <c r="B119" s="59" t="s">
        <v>30</v>
      </c>
      <c r="C119" s="59" t="s">
        <v>135</v>
      </c>
      <c r="D119" s="65"/>
      <c r="E119" s="80">
        <v>230</v>
      </c>
      <c r="F119" s="80">
        <f t="shared" si="3"/>
        <v>4600</v>
      </c>
      <c r="G119" s="81"/>
    </row>
    <row r="120" spans="1:7" ht="15.6" x14ac:dyDescent="0.3">
      <c r="A120" s="21">
        <v>5</v>
      </c>
      <c r="B120" s="59" t="s">
        <v>30</v>
      </c>
      <c r="C120" s="59" t="s">
        <v>161</v>
      </c>
      <c r="D120" s="65"/>
      <c r="E120" s="80">
        <v>346</v>
      </c>
      <c r="F120" s="80">
        <f t="shared" si="3"/>
        <v>1730</v>
      </c>
      <c r="G120" s="81"/>
    </row>
    <row r="121" spans="1:7" ht="15.6" x14ac:dyDescent="0.3">
      <c r="A121" s="21"/>
      <c r="B121" s="59"/>
      <c r="C121" s="59"/>
      <c r="D121" s="66"/>
      <c r="E121" s="80"/>
      <c r="F121" s="80">
        <f t="shared" si="3"/>
        <v>0</v>
      </c>
      <c r="G121" s="81"/>
    </row>
    <row r="122" spans="1:7" ht="15.6" x14ac:dyDescent="0.3">
      <c r="A122" s="27"/>
      <c r="B122" s="59"/>
      <c r="C122" s="59"/>
      <c r="D122" s="65"/>
      <c r="E122" s="80"/>
      <c r="F122" s="80">
        <f t="shared" si="3"/>
        <v>0</v>
      </c>
      <c r="G122" s="81"/>
    </row>
    <row r="123" spans="1:7" ht="15.6" x14ac:dyDescent="0.3">
      <c r="A123" s="27"/>
      <c r="B123" s="59"/>
      <c r="C123" s="59"/>
      <c r="D123" s="65"/>
      <c r="E123" s="80"/>
      <c r="F123" s="80">
        <f t="shared" si="3"/>
        <v>0</v>
      </c>
      <c r="G123" s="81"/>
    </row>
    <row r="124" spans="1:7" ht="15.6" x14ac:dyDescent="0.3">
      <c r="A124" s="27"/>
      <c r="B124" s="22"/>
      <c r="C124" s="22"/>
      <c r="D124" s="23"/>
      <c r="E124" s="80"/>
      <c r="F124" s="80">
        <f t="shared" si="3"/>
        <v>0</v>
      </c>
      <c r="G124" s="81"/>
    </row>
    <row r="125" spans="1:7" ht="15.6" x14ac:dyDescent="0.3">
      <c r="A125" s="27"/>
      <c r="B125" s="22"/>
      <c r="C125" s="22"/>
      <c r="D125" s="23"/>
      <c r="E125" s="80"/>
      <c r="F125" s="80">
        <f t="shared" si="3"/>
        <v>0</v>
      </c>
      <c r="G125" s="81"/>
    </row>
    <row r="126" spans="1:7" ht="15.6" x14ac:dyDescent="0.3">
      <c r="A126" s="27"/>
      <c r="B126" s="22"/>
      <c r="C126" s="22"/>
      <c r="D126" s="23"/>
      <c r="E126" s="80"/>
      <c r="F126" s="80">
        <f t="shared" si="3"/>
        <v>0</v>
      </c>
      <c r="G126" s="81"/>
    </row>
    <row r="127" spans="1:7" ht="15.6" x14ac:dyDescent="0.3">
      <c r="A127" s="27"/>
      <c r="B127" s="22"/>
      <c r="C127" s="22"/>
      <c r="D127" s="23"/>
      <c r="E127" s="80"/>
      <c r="F127" s="80">
        <f t="shared" si="3"/>
        <v>0</v>
      </c>
      <c r="G127" s="81"/>
    </row>
    <row r="128" spans="1:7" ht="15.6" x14ac:dyDescent="0.3">
      <c r="A128" s="27"/>
      <c r="B128" s="22"/>
      <c r="C128" s="22"/>
      <c r="D128" s="23"/>
      <c r="E128" s="80"/>
      <c r="F128" s="80">
        <f t="shared" si="3"/>
        <v>0</v>
      </c>
      <c r="G128" s="81"/>
    </row>
    <row r="129" spans="1:7" ht="15.6" x14ac:dyDescent="0.3">
      <c r="A129" s="28"/>
      <c r="B129" s="29"/>
      <c r="C129" s="29"/>
      <c r="D129" s="30"/>
      <c r="E129" s="82"/>
      <c r="F129" s="83">
        <f t="shared" si="3"/>
        <v>0</v>
      </c>
      <c r="G129" s="84"/>
    </row>
    <row r="130" spans="1:7" ht="17.399999999999999" x14ac:dyDescent="0.3">
      <c r="A130" s="34"/>
      <c r="B130" s="35"/>
      <c r="C130" s="36" t="s">
        <v>17</v>
      </c>
      <c r="D130" s="36"/>
      <c r="E130" s="85"/>
      <c r="F130" s="86">
        <f>SUM(F115:F128)</f>
        <v>47382.100000000006</v>
      </c>
      <c r="G130" s="87"/>
    </row>
    <row r="131" spans="1:7" ht="17.399999999999999" x14ac:dyDescent="0.3">
      <c r="A131" s="40"/>
      <c r="B131" s="41"/>
      <c r="C131" s="42" t="s">
        <v>18</v>
      </c>
      <c r="D131" s="42"/>
      <c r="E131" s="88"/>
      <c r="F131" s="89">
        <f>+F130*0.16</f>
        <v>7581.1360000000013</v>
      </c>
      <c r="G131" s="90"/>
    </row>
    <row r="132" spans="1:7" ht="17.399999999999999" x14ac:dyDescent="0.3">
      <c r="A132" s="40"/>
      <c r="B132" s="41"/>
      <c r="C132" s="46" t="s">
        <v>19</v>
      </c>
      <c r="D132" s="46"/>
      <c r="E132" s="91"/>
      <c r="F132" s="92">
        <f>F130+F131</f>
        <v>54963.236000000004</v>
      </c>
      <c r="G132" s="93"/>
    </row>
    <row r="133" spans="1:7" ht="15.6" x14ac:dyDescent="0.3">
      <c r="A133" s="50" t="s">
        <v>20</v>
      </c>
      <c r="B133" s="51"/>
      <c r="C133" s="51" t="s">
        <v>21</v>
      </c>
      <c r="D133" s="51"/>
      <c r="E133" s="51" t="s">
        <v>22</v>
      </c>
      <c r="F133" s="51"/>
      <c r="G133" s="52"/>
    </row>
    <row r="134" spans="1:7" ht="15.6" x14ac:dyDescent="0.3">
      <c r="A134" s="63" t="s">
        <v>25</v>
      </c>
      <c r="B134" s="53"/>
      <c r="C134" s="53" t="s">
        <v>23</v>
      </c>
      <c r="D134" s="53"/>
      <c r="E134" s="53" t="s">
        <v>24</v>
      </c>
      <c r="F134" s="53"/>
      <c r="G134" s="54"/>
    </row>
    <row r="135" spans="1:7" x14ac:dyDescent="0.3">
      <c r="A135" s="55"/>
      <c r="B135" s="55"/>
      <c r="C135" s="55"/>
      <c r="D135" s="55"/>
      <c r="E135" s="55"/>
      <c r="F135" s="55"/>
      <c r="G135" s="55"/>
    </row>
    <row r="136" spans="1:7" ht="24.6" x14ac:dyDescent="0.4">
      <c r="A136" s="1"/>
      <c r="B136" s="355" t="s">
        <v>0</v>
      </c>
      <c r="C136" s="357"/>
      <c r="D136" s="364" t="s">
        <v>1</v>
      </c>
      <c r="E136" s="365"/>
      <c r="F136" s="365"/>
      <c r="G136" s="366"/>
    </row>
    <row r="137" spans="1:7" ht="21" x14ac:dyDescent="0.4">
      <c r="A137" s="2"/>
      <c r="B137" s="358"/>
      <c r="C137" s="360"/>
      <c r="D137" s="3" t="s">
        <v>2</v>
      </c>
      <c r="E137" s="368" t="s">
        <v>129</v>
      </c>
      <c r="F137" s="368"/>
      <c r="G137" s="4"/>
    </row>
    <row r="138" spans="1:7" ht="21" x14ac:dyDescent="0.4">
      <c r="A138" s="2"/>
      <c r="B138" s="358"/>
      <c r="C138" s="360"/>
      <c r="D138" s="3" t="s">
        <v>4</v>
      </c>
      <c r="E138" s="368">
        <v>41</v>
      </c>
      <c r="F138" s="368"/>
      <c r="G138" s="4"/>
    </row>
    <row r="139" spans="1:7" ht="30" x14ac:dyDescent="0.4">
      <c r="A139" s="5"/>
      <c r="B139" s="361"/>
      <c r="C139" s="363"/>
      <c r="D139" s="6" t="s">
        <v>5</v>
      </c>
      <c r="E139" s="370" t="s">
        <v>140</v>
      </c>
      <c r="F139" s="370"/>
      <c r="G139" s="7"/>
    </row>
    <row r="140" spans="1:7" ht="20.399999999999999" x14ac:dyDescent="0.35">
      <c r="A140" s="8" t="s">
        <v>6</v>
      </c>
      <c r="B140" s="9" t="s">
        <v>27</v>
      </c>
      <c r="C140" s="10"/>
      <c r="D140" s="10"/>
      <c r="E140" s="10"/>
      <c r="F140" s="10"/>
      <c r="G140" s="11"/>
    </row>
    <row r="141" spans="1:7" ht="20.399999999999999" x14ac:dyDescent="0.35">
      <c r="A141" s="8" t="s">
        <v>7</v>
      </c>
      <c r="B141" s="12"/>
      <c r="C141" s="13"/>
      <c r="D141" s="13"/>
      <c r="E141" s="13"/>
      <c r="F141" s="13"/>
      <c r="G141" s="14"/>
    </row>
    <row r="142" spans="1:7" ht="20.399999999999999" x14ac:dyDescent="0.35">
      <c r="A142" s="8" t="s">
        <v>8</v>
      </c>
      <c r="B142" s="12" t="s">
        <v>29</v>
      </c>
      <c r="C142" s="13"/>
      <c r="D142" s="13"/>
      <c r="E142" s="13"/>
      <c r="F142" s="13"/>
      <c r="G142" s="14"/>
    </row>
    <row r="143" spans="1:7" ht="20.399999999999999" x14ac:dyDescent="0.35">
      <c r="A143" s="8" t="s">
        <v>9</v>
      </c>
      <c r="B143" s="12" t="s">
        <v>139</v>
      </c>
      <c r="C143" s="13"/>
      <c r="D143" s="13"/>
      <c r="E143" s="13"/>
      <c r="F143" s="13"/>
      <c r="G143" s="14"/>
    </row>
    <row r="144" spans="1:7" ht="15" x14ac:dyDescent="0.3">
      <c r="A144" s="57" t="s">
        <v>10</v>
      </c>
      <c r="B144" s="57" t="s">
        <v>11</v>
      </c>
      <c r="C144" s="57" t="s">
        <v>12</v>
      </c>
      <c r="D144" s="57" t="s">
        <v>13</v>
      </c>
      <c r="E144" s="57" t="s">
        <v>14</v>
      </c>
      <c r="F144" s="57" t="s">
        <v>15</v>
      </c>
      <c r="G144" s="57" t="s">
        <v>16</v>
      </c>
    </row>
    <row r="145" spans="1:7" ht="31.2" x14ac:dyDescent="0.3">
      <c r="A145" s="15">
        <v>5</v>
      </c>
      <c r="B145" s="16" t="s">
        <v>30</v>
      </c>
      <c r="C145" s="16" t="s">
        <v>141</v>
      </c>
      <c r="D145" s="17"/>
      <c r="E145" s="18">
        <v>1196.1199999999999</v>
      </c>
      <c r="F145" s="18">
        <f t="shared" ref="F145:F159" si="4">A145*E145</f>
        <v>5980.5999999999995</v>
      </c>
      <c r="G145" s="20"/>
    </row>
    <row r="146" spans="1:7" ht="31.2" x14ac:dyDescent="0.3">
      <c r="A146" s="21">
        <v>3</v>
      </c>
      <c r="B146" s="22" t="s">
        <v>30</v>
      </c>
      <c r="C146" s="22" t="s">
        <v>142</v>
      </c>
      <c r="D146" s="23" t="s">
        <v>143</v>
      </c>
      <c r="E146" s="24">
        <v>263.24</v>
      </c>
      <c r="F146" s="24">
        <f t="shared" si="4"/>
        <v>789.72</v>
      </c>
      <c r="G146" s="20"/>
    </row>
    <row r="147" spans="1:7" ht="15.6" x14ac:dyDescent="0.3">
      <c r="A147" s="21">
        <v>5</v>
      </c>
      <c r="B147" s="22" t="s">
        <v>30</v>
      </c>
      <c r="C147" s="22" t="s">
        <v>144</v>
      </c>
      <c r="D147" s="23" t="s">
        <v>145</v>
      </c>
      <c r="E147" s="24">
        <v>198.58</v>
      </c>
      <c r="F147" s="24">
        <f t="shared" si="4"/>
        <v>992.90000000000009</v>
      </c>
      <c r="G147" s="20"/>
    </row>
    <row r="148" spans="1:7" ht="15.6" x14ac:dyDescent="0.3">
      <c r="A148" s="21">
        <v>1</v>
      </c>
      <c r="B148" s="59" t="s">
        <v>30</v>
      </c>
      <c r="C148" s="59" t="s">
        <v>146</v>
      </c>
      <c r="D148" s="65" t="s">
        <v>147</v>
      </c>
      <c r="E148" s="24">
        <v>1062.19</v>
      </c>
      <c r="F148" s="24">
        <f t="shared" si="4"/>
        <v>1062.19</v>
      </c>
      <c r="G148" s="26"/>
    </row>
    <row r="149" spans="1:7" ht="15.6" x14ac:dyDescent="0.3">
      <c r="A149" s="70"/>
      <c r="B149" s="68"/>
      <c r="C149" s="68"/>
      <c r="D149" s="69"/>
      <c r="E149" s="67"/>
      <c r="F149" s="24">
        <f t="shared" si="4"/>
        <v>0</v>
      </c>
      <c r="G149" s="26"/>
    </row>
    <row r="150" spans="1:7" ht="15.6" x14ac:dyDescent="0.3">
      <c r="A150" s="21"/>
      <c r="B150" s="59"/>
      <c r="C150" s="59"/>
      <c r="D150" s="65"/>
      <c r="E150" s="24"/>
      <c r="F150" s="24">
        <f t="shared" si="4"/>
        <v>0</v>
      </c>
      <c r="G150" s="26"/>
    </row>
    <row r="151" spans="1:7" ht="15.6" x14ac:dyDescent="0.3">
      <c r="A151" s="21"/>
      <c r="B151" s="59"/>
      <c r="C151" s="59"/>
      <c r="D151" s="66"/>
      <c r="E151" s="24"/>
      <c r="F151" s="24">
        <f t="shared" si="4"/>
        <v>0</v>
      </c>
      <c r="G151" s="26"/>
    </row>
    <row r="152" spans="1:7" ht="15.6" x14ac:dyDescent="0.3">
      <c r="A152" s="27"/>
      <c r="B152" s="59"/>
      <c r="C152" s="59"/>
      <c r="D152" s="65"/>
      <c r="E152" s="24"/>
      <c r="F152" s="24">
        <f t="shared" si="4"/>
        <v>0</v>
      </c>
      <c r="G152" s="26"/>
    </row>
    <row r="153" spans="1:7" ht="15.6" x14ac:dyDescent="0.3">
      <c r="A153" s="27"/>
      <c r="B153" s="59"/>
      <c r="C153" s="59"/>
      <c r="D153" s="65"/>
      <c r="E153" s="24"/>
      <c r="F153" s="24">
        <f t="shared" si="4"/>
        <v>0</v>
      </c>
      <c r="G153" s="26"/>
    </row>
    <row r="154" spans="1:7" ht="15.6" x14ac:dyDescent="0.3">
      <c r="A154" s="27"/>
      <c r="B154" s="22"/>
      <c r="C154" s="22"/>
      <c r="D154" s="23"/>
      <c r="E154" s="24"/>
      <c r="F154" s="24">
        <f t="shared" si="4"/>
        <v>0</v>
      </c>
      <c r="G154" s="26"/>
    </row>
    <row r="155" spans="1:7" ht="15.6" x14ac:dyDescent="0.3">
      <c r="A155" s="27"/>
      <c r="B155" s="22"/>
      <c r="C155" s="22"/>
      <c r="D155" s="23"/>
      <c r="E155" s="24"/>
      <c r="F155" s="24">
        <f t="shared" si="4"/>
        <v>0</v>
      </c>
      <c r="G155" s="26"/>
    </row>
    <row r="156" spans="1:7" ht="15.6" x14ac:dyDescent="0.3">
      <c r="A156" s="27"/>
      <c r="B156" s="22"/>
      <c r="C156" s="22"/>
      <c r="D156" s="23"/>
      <c r="E156" s="24"/>
      <c r="F156" s="24">
        <f t="shared" si="4"/>
        <v>0</v>
      </c>
      <c r="G156" s="26"/>
    </row>
    <row r="157" spans="1:7" ht="15.6" x14ac:dyDescent="0.3">
      <c r="A157" s="27"/>
      <c r="B157" s="22"/>
      <c r="C157" s="22"/>
      <c r="D157" s="23"/>
      <c r="E157" s="24"/>
      <c r="F157" s="24">
        <f t="shared" si="4"/>
        <v>0</v>
      </c>
      <c r="G157" s="26"/>
    </row>
    <row r="158" spans="1:7" ht="15.6" x14ac:dyDescent="0.3">
      <c r="A158" s="27"/>
      <c r="B158" s="22"/>
      <c r="C158" s="22"/>
      <c r="D158" s="23"/>
      <c r="E158" s="24"/>
      <c r="F158" s="24">
        <f t="shared" si="4"/>
        <v>0</v>
      </c>
      <c r="G158" s="26"/>
    </row>
    <row r="159" spans="1:7" ht="15.6" x14ac:dyDescent="0.3">
      <c r="A159" s="28"/>
      <c r="B159" s="29"/>
      <c r="C159" s="29"/>
      <c r="D159" s="30"/>
      <c r="E159" s="31"/>
      <c r="F159" s="32">
        <f t="shared" si="4"/>
        <v>0</v>
      </c>
      <c r="G159" s="33"/>
    </row>
    <row r="160" spans="1:7" ht="17.399999999999999" x14ac:dyDescent="0.3">
      <c r="A160" s="34"/>
      <c r="B160" s="35"/>
      <c r="C160" s="36" t="s">
        <v>17</v>
      </c>
      <c r="D160" s="36"/>
      <c r="E160" s="37"/>
      <c r="F160" s="38">
        <f>SUM(F145:F158)</f>
        <v>8825.41</v>
      </c>
      <c r="G160" s="39"/>
    </row>
    <row r="161" spans="1:7" ht="17.399999999999999" x14ac:dyDescent="0.3">
      <c r="A161" s="40"/>
      <c r="B161" s="41"/>
      <c r="C161" s="42" t="s">
        <v>18</v>
      </c>
      <c r="D161" s="42"/>
      <c r="E161" s="43"/>
      <c r="F161" s="44">
        <f>+F160*0.16</f>
        <v>1412.0655999999999</v>
      </c>
      <c r="G161" s="45"/>
    </row>
    <row r="162" spans="1:7" ht="17.399999999999999" x14ac:dyDescent="0.3">
      <c r="A162" s="40"/>
      <c r="B162" s="41"/>
      <c r="C162" s="46" t="s">
        <v>19</v>
      </c>
      <c r="D162" s="46"/>
      <c r="E162" s="47"/>
      <c r="F162" s="48">
        <f>F160+F161</f>
        <v>10237.4756</v>
      </c>
      <c r="G162" s="49"/>
    </row>
    <row r="163" spans="1:7" ht="15.6" x14ac:dyDescent="0.3">
      <c r="A163" s="50" t="s">
        <v>20</v>
      </c>
      <c r="B163" s="51"/>
      <c r="C163" s="51" t="s">
        <v>21</v>
      </c>
      <c r="D163" s="51"/>
      <c r="E163" s="51" t="s">
        <v>22</v>
      </c>
      <c r="F163" s="51"/>
      <c r="G163" s="52"/>
    </row>
    <row r="164" spans="1:7" ht="15.6" x14ac:dyDescent="0.3">
      <c r="A164" s="63" t="s">
        <v>25</v>
      </c>
      <c r="B164" s="53"/>
      <c r="C164" s="53" t="s">
        <v>23</v>
      </c>
      <c r="D164" s="53"/>
      <c r="E164" s="53" t="s">
        <v>24</v>
      </c>
      <c r="F164" s="53"/>
      <c r="G164" s="54"/>
    </row>
    <row r="165" spans="1:7" x14ac:dyDescent="0.3">
      <c r="A165" s="55"/>
      <c r="B165" s="55"/>
      <c r="C165" s="55"/>
      <c r="D165" s="55"/>
      <c r="E165" s="55"/>
      <c r="F165" s="55"/>
      <c r="G165" s="55"/>
    </row>
    <row r="166" spans="1:7" ht="24.6" x14ac:dyDescent="0.4">
      <c r="A166" s="1"/>
      <c r="B166" s="355" t="s">
        <v>0</v>
      </c>
      <c r="C166" s="357"/>
      <c r="D166" s="364" t="s">
        <v>1</v>
      </c>
      <c r="E166" s="365"/>
      <c r="F166" s="365"/>
      <c r="G166" s="366"/>
    </row>
    <row r="167" spans="1:7" ht="21" x14ac:dyDescent="0.4">
      <c r="A167" s="2"/>
      <c r="B167" s="358"/>
      <c r="C167" s="360"/>
      <c r="D167" s="3" t="s">
        <v>2</v>
      </c>
      <c r="E167" s="368" t="s">
        <v>129</v>
      </c>
      <c r="F167" s="368"/>
      <c r="G167" s="4"/>
    </row>
    <row r="168" spans="1:7" ht="21" x14ac:dyDescent="0.4">
      <c r="A168" s="2"/>
      <c r="B168" s="358"/>
      <c r="C168" s="360"/>
      <c r="D168" s="3" t="s">
        <v>4</v>
      </c>
      <c r="E168" s="368">
        <v>41</v>
      </c>
      <c r="F168" s="368"/>
      <c r="G168" s="4"/>
    </row>
    <row r="169" spans="1:7" ht="30" x14ac:dyDescent="0.4">
      <c r="A169" s="5"/>
      <c r="B169" s="361"/>
      <c r="C169" s="363"/>
      <c r="D169" s="6" t="s">
        <v>5</v>
      </c>
      <c r="E169" s="370" t="s">
        <v>155</v>
      </c>
      <c r="F169" s="370"/>
      <c r="G169" s="7"/>
    </row>
    <row r="170" spans="1:7" ht="20.399999999999999" x14ac:dyDescent="0.35">
      <c r="A170" s="8" t="s">
        <v>6</v>
      </c>
      <c r="B170" s="9" t="s">
        <v>36</v>
      </c>
      <c r="C170" s="10"/>
      <c r="D170" s="10"/>
      <c r="E170" s="10"/>
      <c r="F170" s="10"/>
      <c r="G170" s="11"/>
    </row>
    <row r="171" spans="1:7" ht="20.399999999999999" x14ac:dyDescent="0.35">
      <c r="A171" s="8" t="s">
        <v>7</v>
      </c>
      <c r="B171" s="12"/>
      <c r="C171" s="13"/>
      <c r="D171" s="13"/>
      <c r="E171" s="13"/>
      <c r="F171" s="13"/>
      <c r="G171" s="14"/>
    </row>
    <row r="172" spans="1:7" ht="20.399999999999999" x14ac:dyDescent="0.35">
      <c r="A172" s="8" t="s">
        <v>8</v>
      </c>
      <c r="B172" s="12" t="s">
        <v>160</v>
      </c>
      <c r="C172" s="13"/>
      <c r="D172" s="13"/>
      <c r="E172" s="13"/>
      <c r="F172" s="13"/>
      <c r="G172" s="14"/>
    </row>
    <row r="173" spans="1:7" ht="20.399999999999999" x14ac:dyDescent="0.35">
      <c r="A173" s="8" t="s">
        <v>9</v>
      </c>
      <c r="B173" s="12" t="s">
        <v>152</v>
      </c>
      <c r="C173" s="13"/>
      <c r="D173" s="13"/>
      <c r="E173" s="13"/>
      <c r="F173" s="13"/>
      <c r="G173" s="14"/>
    </row>
    <row r="174" spans="1:7" ht="15" x14ac:dyDescent="0.3">
      <c r="A174" s="57" t="s">
        <v>10</v>
      </c>
      <c r="B174" s="57" t="s">
        <v>11</v>
      </c>
      <c r="C174" s="57" t="s">
        <v>12</v>
      </c>
      <c r="D174" s="57" t="s">
        <v>13</v>
      </c>
      <c r="E174" s="57" t="s">
        <v>14</v>
      </c>
      <c r="F174" s="57" t="s">
        <v>15</v>
      </c>
      <c r="G174" s="57" t="s">
        <v>16</v>
      </c>
    </row>
    <row r="175" spans="1:7" ht="15.6" x14ac:dyDescent="0.3">
      <c r="A175" s="15">
        <v>3</v>
      </c>
      <c r="B175" s="16" t="s">
        <v>30</v>
      </c>
      <c r="C175" s="16" t="s">
        <v>156</v>
      </c>
      <c r="D175" s="17" t="s">
        <v>157</v>
      </c>
      <c r="E175" s="18">
        <v>1234.6500000000001</v>
      </c>
      <c r="F175" s="18">
        <f t="shared" ref="F175:F189" si="5">A175*E175</f>
        <v>3703.9500000000003</v>
      </c>
      <c r="G175" s="20"/>
    </row>
    <row r="176" spans="1:7" ht="15.6" x14ac:dyDescent="0.3">
      <c r="A176" s="21">
        <v>3</v>
      </c>
      <c r="B176" s="22" t="s">
        <v>30</v>
      </c>
      <c r="C176" s="22" t="s">
        <v>158</v>
      </c>
      <c r="D176" s="23" t="s">
        <v>159</v>
      </c>
      <c r="E176" s="24">
        <v>238.48</v>
      </c>
      <c r="F176" s="24">
        <f t="shared" si="5"/>
        <v>715.43999999999994</v>
      </c>
      <c r="G176" s="20"/>
    </row>
    <row r="177" spans="1:7" ht="15.6" x14ac:dyDescent="0.3">
      <c r="A177" s="21"/>
      <c r="B177" s="22"/>
      <c r="C177" s="22"/>
      <c r="D177" s="23"/>
      <c r="E177" s="24"/>
      <c r="F177" s="24">
        <f t="shared" si="5"/>
        <v>0</v>
      </c>
      <c r="G177" s="20"/>
    </row>
    <row r="178" spans="1:7" ht="15.6" x14ac:dyDescent="0.3">
      <c r="A178" s="21"/>
      <c r="B178" s="59"/>
      <c r="C178" s="59"/>
      <c r="D178" s="65"/>
      <c r="E178" s="24"/>
      <c r="F178" s="24">
        <f t="shared" si="5"/>
        <v>0</v>
      </c>
      <c r="G178" s="26"/>
    </row>
    <row r="179" spans="1:7" ht="15.6" x14ac:dyDescent="0.3">
      <c r="A179" s="70"/>
      <c r="B179" s="68"/>
      <c r="C179" s="68"/>
      <c r="D179" s="69"/>
      <c r="E179" s="67"/>
      <c r="F179" s="24">
        <f t="shared" si="5"/>
        <v>0</v>
      </c>
      <c r="G179" s="26"/>
    </row>
    <row r="180" spans="1:7" ht="15.6" x14ac:dyDescent="0.3">
      <c r="A180" s="21"/>
      <c r="B180" s="59"/>
      <c r="C180" s="59"/>
      <c r="D180" s="65"/>
      <c r="E180" s="24"/>
      <c r="F180" s="24">
        <f t="shared" si="5"/>
        <v>0</v>
      </c>
      <c r="G180" s="26"/>
    </row>
    <row r="181" spans="1:7" ht="15.6" x14ac:dyDescent="0.3">
      <c r="A181" s="21"/>
      <c r="B181" s="59"/>
      <c r="C181" s="59"/>
      <c r="D181" s="66"/>
      <c r="E181" s="24"/>
      <c r="F181" s="24">
        <f t="shared" si="5"/>
        <v>0</v>
      </c>
      <c r="G181" s="26"/>
    </row>
    <row r="182" spans="1:7" ht="15.6" x14ac:dyDescent="0.3">
      <c r="A182" s="27"/>
      <c r="B182" s="59"/>
      <c r="C182" s="59"/>
      <c r="D182" s="65"/>
      <c r="E182" s="24"/>
      <c r="F182" s="24">
        <f t="shared" si="5"/>
        <v>0</v>
      </c>
      <c r="G182" s="26"/>
    </row>
    <row r="183" spans="1:7" ht="15.6" x14ac:dyDescent="0.3">
      <c r="A183" s="27"/>
      <c r="B183" s="59"/>
      <c r="C183" s="59"/>
      <c r="D183" s="65"/>
      <c r="E183" s="24"/>
      <c r="F183" s="24">
        <f t="shared" si="5"/>
        <v>0</v>
      </c>
      <c r="G183" s="26"/>
    </row>
    <row r="184" spans="1:7" ht="15.6" x14ac:dyDescent="0.3">
      <c r="A184" s="27"/>
      <c r="B184" s="22"/>
      <c r="C184" s="22"/>
      <c r="D184" s="23"/>
      <c r="E184" s="24"/>
      <c r="F184" s="24">
        <f t="shared" si="5"/>
        <v>0</v>
      </c>
      <c r="G184" s="26"/>
    </row>
    <row r="185" spans="1:7" ht="15.6" x14ac:dyDescent="0.3">
      <c r="A185" s="27"/>
      <c r="B185" s="22"/>
      <c r="C185" s="22"/>
      <c r="D185" s="23"/>
      <c r="E185" s="24"/>
      <c r="F185" s="24">
        <f t="shared" si="5"/>
        <v>0</v>
      </c>
      <c r="G185" s="26"/>
    </row>
    <row r="186" spans="1:7" ht="15.6" x14ac:dyDescent="0.3">
      <c r="A186" s="27"/>
      <c r="B186" s="22"/>
      <c r="C186" s="22"/>
      <c r="D186" s="23"/>
      <c r="E186" s="24"/>
      <c r="F186" s="24">
        <f t="shared" si="5"/>
        <v>0</v>
      </c>
      <c r="G186" s="26"/>
    </row>
    <row r="187" spans="1:7" ht="15.6" x14ac:dyDescent="0.3">
      <c r="A187" s="27"/>
      <c r="B187" s="22"/>
      <c r="C187" s="22"/>
      <c r="D187" s="23"/>
      <c r="E187" s="24"/>
      <c r="F187" s="24">
        <f t="shared" si="5"/>
        <v>0</v>
      </c>
      <c r="G187" s="26"/>
    </row>
    <row r="188" spans="1:7" ht="15.6" x14ac:dyDescent="0.3">
      <c r="A188" s="27"/>
      <c r="B188" s="22"/>
      <c r="C188" s="22"/>
      <c r="D188" s="23"/>
      <c r="E188" s="24"/>
      <c r="F188" s="24">
        <f t="shared" si="5"/>
        <v>0</v>
      </c>
      <c r="G188" s="26"/>
    </row>
    <row r="189" spans="1:7" ht="15.6" x14ac:dyDescent="0.3">
      <c r="A189" s="28"/>
      <c r="B189" s="29"/>
      <c r="C189" s="29"/>
      <c r="D189" s="30"/>
      <c r="E189" s="31"/>
      <c r="F189" s="32">
        <f t="shared" si="5"/>
        <v>0</v>
      </c>
      <c r="G189" s="33"/>
    </row>
    <row r="190" spans="1:7" ht="17.399999999999999" x14ac:dyDescent="0.3">
      <c r="A190" s="34"/>
      <c r="B190" s="35"/>
      <c r="C190" s="36" t="s">
        <v>17</v>
      </c>
      <c r="D190" s="36"/>
      <c r="E190" s="37"/>
      <c r="F190" s="38">
        <f>SUM(F175:F188)</f>
        <v>4419.3900000000003</v>
      </c>
      <c r="G190" s="39"/>
    </row>
    <row r="191" spans="1:7" ht="17.399999999999999" x14ac:dyDescent="0.3">
      <c r="A191" s="40"/>
      <c r="B191" s="41"/>
      <c r="C191" s="42" t="s">
        <v>18</v>
      </c>
      <c r="D191" s="42"/>
      <c r="E191" s="43"/>
      <c r="F191" s="44">
        <f>+F190*0.16</f>
        <v>707.1024000000001</v>
      </c>
      <c r="G191" s="45"/>
    </row>
    <row r="192" spans="1:7" ht="17.399999999999999" x14ac:dyDescent="0.3">
      <c r="A192" s="40"/>
      <c r="B192" s="41"/>
      <c r="C192" s="46" t="s">
        <v>19</v>
      </c>
      <c r="D192" s="46"/>
      <c r="E192" s="47"/>
      <c r="F192" s="48">
        <f>F190+F191</f>
        <v>5126.4924000000001</v>
      </c>
      <c r="G192" s="49"/>
    </row>
    <row r="193" spans="1:7" ht="15.6" x14ac:dyDescent="0.3">
      <c r="A193" s="50" t="s">
        <v>20</v>
      </c>
      <c r="B193" s="51"/>
      <c r="C193" s="51" t="s">
        <v>21</v>
      </c>
      <c r="D193" s="51"/>
      <c r="E193" s="51" t="s">
        <v>22</v>
      </c>
      <c r="F193" s="51"/>
      <c r="G193" s="52"/>
    </row>
    <row r="194" spans="1:7" ht="15.6" x14ac:dyDescent="0.3">
      <c r="A194" s="63" t="s">
        <v>25</v>
      </c>
      <c r="B194" s="53"/>
      <c r="C194" s="53" t="s">
        <v>23</v>
      </c>
      <c r="D194" s="53"/>
      <c r="E194" s="53" t="s">
        <v>24</v>
      </c>
      <c r="F194" s="53"/>
      <c r="G194" s="54"/>
    </row>
    <row r="195" spans="1:7" x14ac:dyDescent="0.3">
      <c r="A195" s="55"/>
      <c r="B195" s="55"/>
      <c r="C195" s="55"/>
      <c r="D195" s="55"/>
      <c r="E195" s="55"/>
      <c r="F195" s="55"/>
      <c r="G195" s="55"/>
    </row>
    <row r="197" spans="1:7" ht="21" x14ac:dyDescent="0.4">
      <c r="A197" s="1"/>
      <c r="B197" s="355" t="s">
        <v>0</v>
      </c>
      <c r="C197" s="357"/>
      <c r="D197" s="388" t="s">
        <v>1</v>
      </c>
      <c r="E197" s="389"/>
      <c r="F197" s="389"/>
      <c r="G197" s="390"/>
    </row>
    <row r="198" spans="1:7" ht="21" x14ac:dyDescent="0.4">
      <c r="A198" s="2"/>
      <c r="B198" s="358"/>
      <c r="C198" s="360"/>
      <c r="D198" s="391" t="s">
        <v>2</v>
      </c>
      <c r="E198" s="392"/>
      <c r="F198" s="368" t="s">
        <v>171</v>
      </c>
      <c r="G198" s="393"/>
    </row>
    <row r="199" spans="1:7" ht="21" x14ac:dyDescent="0.4">
      <c r="A199" s="2"/>
      <c r="B199" s="358"/>
      <c r="C199" s="360"/>
      <c r="D199" s="3" t="s">
        <v>4</v>
      </c>
      <c r="E199" s="368">
        <v>41</v>
      </c>
      <c r="F199" s="368"/>
      <c r="G199" s="4"/>
    </row>
    <row r="200" spans="1:7" ht="21" x14ac:dyDescent="0.4">
      <c r="A200" s="5"/>
      <c r="B200" s="361"/>
      <c r="C200" s="363"/>
      <c r="D200" s="407" t="s">
        <v>5</v>
      </c>
      <c r="E200" s="408"/>
      <c r="F200" s="370" t="s">
        <v>172</v>
      </c>
      <c r="G200" s="409"/>
    </row>
    <row r="201" spans="1:7" ht="20.399999999999999" x14ac:dyDescent="0.35">
      <c r="A201" s="8" t="s">
        <v>6</v>
      </c>
      <c r="B201" s="9" t="s">
        <v>36</v>
      </c>
      <c r="C201" s="10"/>
      <c r="D201" s="10"/>
      <c r="E201" s="374"/>
      <c r="F201" s="374"/>
      <c r="G201" s="375"/>
    </row>
    <row r="202" spans="1:7" ht="20.399999999999999" x14ac:dyDescent="0.35">
      <c r="A202" s="8" t="s">
        <v>7</v>
      </c>
      <c r="B202" s="376" t="s">
        <v>170</v>
      </c>
      <c r="C202" s="377"/>
      <c r="D202" s="377"/>
      <c r="E202" s="377"/>
      <c r="F202" s="377"/>
      <c r="G202" s="378"/>
    </row>
    <row r="203" spans="1:7" ht="20.399999999999999" x14ac:dyDescent="0.35">
      <c r="A203" s="8" t="s">
        <v>8</v>
      </c>
      <c r="B203" s="376" t="s">
        <v>29</v>
      </c>
      <c r="C203" s="377"/>
      <c r="D203" s="377"/>
      <c r="E203" s="377"/>
      <c r="F203" s="377"/>
      <c r="G203" s="378"/>
    </row>
    <row r="204" spans="1:7" ht="20.399999999999999" x14ac:dyDescent="0.35">
      <c r="A204" s="8" t="s">
        <v>9</v>
      </c>
      <c r="B204" s="376" t="s">
        <v>152</v>
      </c>
      <c r="C204" s="377"/>
      <c r="D204" s="377"/>
      <c r="E204" s="377"/>
      <c r="F204" s="377"/>
      <c r="G204" s="378"/>
    </row>
    <row r="205" spans="1:7" ht="15.6" x14ac:dyDescent="0.3">
      <c r="A205" s="108" t="s">
        <v>10</v>
      </c>
      <c r="B205" s="108" t="s">
        <v>11</v>
      </c>
      <c r="C205" s="108" t="s">
        <v>12</v>
      </c>
      <c r="D205" s="109" t="s">
        <v>13</v>
      </c>
      <c r="E205" s="108" t="s">
        <v>14</v>
      </c>
      <c r="F205" s="108" t="s">
        <v>15</v>
      </c>
      <c r="G205" s="108" t="s">
        <v>16</v>
      </c>
    </row>
    <row r="206" spans="1:7" ht="17.399999999999999" x14ac:dyDescent="0.3">
      <c r="A206" s="15">
        <v>6</v>
      </c>
      <c r="B206" s="110" t="s">
        <v>100</v>
      </c>
      <c r="C206" s="110" t="s">
        <v>162</v>
      </c>
      <c r="D206" s="111" t="s">
        <v>163</v>
      </c>
      <c r="E206" s="112">
        <v>4.6900000000000004</v>
      </c>
      <c r="F206" s="113">
        <f>A206*E206</f>
        <v>28.14</v>
      </c>
      <c r="G206" s="114"/>
    </row>
    <row r="207" spans="1:7" ht="17.399999999999999" x14ac:dyDescent="0.3">
      <c r="A207" s="21">
        <v>12</v>
      </c>
      <c r="B207" s="115" t="s">
        <v>100</v>
      </c>
      <c r="C207" s="115" t="s">
        <v>164</v>
      </c>
      <c r="D207" s="116" t="s">
        <v>163</v>
      </c>
      <c r="E207" s="117">
        <v>3.37</v>
      </c>
      <c r="F207" s="118">
        <f>A207*E207</f>
        <v>40.44</v>
      </c>
      <c r="G207" s="26"/>
    </row>
    <row r="208" spans="1:7" ht="17.399999999999999" x14ac:dyDescent="0.3">
      <c r="A208" s="21">
        <v>6</v>
      </c>
      <c r="B208" s="115" t="s">
        <v>100</v>
      </c>
      <c r="C208" s="115" t="s">
        <v>106</v>
      </c>
      <c r="D208" s="116" t="s">
        <v>163</v>
      </c>
      <c r="E208" s="117">
        <v>8.6999999999999993</v>
      </c>
      <c r="F208" s="118">
        <f>+A208*E208</f>
        <v>52.199999999999996</v>
      </c>
      <c r="G208" s="26"/>
    </row>
    <row r="209" spans="1:7" ht="34.799999999999997" x14ac:dyDescent="0.3">
      <c r="A209" s="21">
        <v>6</v>
      </c>
      <c r="B209" s="115" t="s">
        <v>100</v>
      </c>
      <c r="C209" s="115" t="s">
        <v>165</v>
      </c>
      <c r="D209" s="116"/>
      <c r="E209" s="117">
        <v>67.52</v>
      </c>
      <c r="F209" s="118">
        <f t="shared" ref="F209:F221" si="6">+A209*E209</f>
        <v>405.12</v>
      </c>
      <c r="G209" s="26"/>
    </row>
    <row r="210" spans="1:7" ht="34.799999999999997" x14ac:dyDescent="0.3">
      <c r="A210" s="27">
        <v>12</v>
      </c>
      <c r="B210" s="115" t="s">
        <v>100</v>
      </c>
      <c r="C210" s="115" t="s">
        <v>166</v>
      </c>
      <c r="D210" s="116" t="s">
        <v>163</v>
      </c>
      <c r="E210" s="117">
        <v>6.71</v>
      </c>
      <c r="F210" s="118">
        <f t="shared" si="6"/>
        <v>80.52</v>
      </c>
      <c r="G210" s="26"/>
    </row>
    <row r="211" spans="1:7" ht="34.799999999999997" x14ac:dyDescent="0.3">
      <c r="A211" s="27">
        <v>6</v>
      </c>
      <c r="B211" s="115" t="s">
        <v>100</v>
      </c>
      <c r="C211" s="115" t="s">
        <v>167</v>
      </c>
      <c r="D211" s="116" t="s">
        <v>173</v>
      </c>
      <c r="E211" s="117">
        <v>76.14</v>
      </c>
      <c r="F211" s="118">
        <f t="shared" si="6"/>
        <v>456.84000000000003</v>
      </c>
      <c r="G211" s="119"/>
    </row>
    <row r="212" spans="1:7" ht="17.399999999999999" x14ac:dyDescent="0.3">
      <c r="A212" s="27">
        <v>10</v>
      </c>
      <c r="B212" s="115" t="s">
        <v>100</v>
      </c>
      <c r="C212" s="115" t="s">
        <v>169</v>
      </c>
      <c r="D212" s="116"/>
      <c r="E212" s="117">
        <v>41.51</v>
      </c>
      <c r="F212" s="118">
        <f t="shared" si="6"/>
        <v>415.09999999999997</v>
      </c>
      <c r="G212" s="26"/>
    </row>
    <row r="213" spans="1:7" ht="17.399999999999999" x14ac:dyDescent="0.3">
      <c r="A213" s="27"/>
      <c r="B213" s="115"/>
      <c r="C213" s="115"/>
      <c r="D213" s="116"/>
      <c r="E213" s="117"/>
      <c r="F213" s="118">
        <f t="shared" si="6"/>
        <v>0</v>
      </c>
      <c r="G213" s="119"/>
    </row>
    <row r="214" spans="1:7" ht="17.399999999999999" x14ac:dyDescent="0.3">
      <c r="A214" s="27">
        <v>6</v>
      </c>
      <c r="B214" s="115" t="s">
        <v>100</v>
      </c>
      <c r="C214" s="115" t="s">
        <v>168</v>
      </c>
      <c r="D214" s="116"/>
      <c r="E214" s="117">
        <v>101.96</v>
      </c>
      <c r="F214" s="118">
        <f t="shared" si="6"/>
        <v>611.76</v>
      </c>
      <c r="G214" s="26"/>
    </row>
    <row r="215" spans="1:7" ht="17.399999999999999" x14ac:dyDescent="0.3">
      <c r="A215" s="27"/>
      <c r="B215" s="115"/>
      <c r="C215" s="115"/>
      <c r="D215" s="116"/>
      <c r="E215" s="117"/>
      <c r="F215" s="118">
        <f t="shared" si="6"/>
        <v>0</v>
      </c>
      <c r="G215" s="26"/>
    </row>
    <row r="216" spans="1:7" ht="17.399999999999999" x14ac:dyDescent="0.3">
      <c r="A216" s="27"/>
      <c r="B216" s="115"/>
      <c r="C216" s="115"/>
      <c r="D216" s="116"/>
      <c r="E216" s="117"/>
      <c r="F216" s="118">
        <f t="shared" si="6"/>
        <v>0</v>
      </c>
      <c r="G216" s="26"/>
    </row>
    <row r="217" spans="1:7" ht="17.399999999999999" x14ac:dyDescent="0.3">
      <c r="A217" s="27"/>
      <c r="B217" s="115"/>
      <c r="C217" s="115"/>
      <c r="D217" s="116"/>
      <c r="E217" s="117"/>
      <c r="F217" s="118">
        <f t="shared" si="6"/>
        <v>0</v>
      </c>
      <c r="G217" s="26"/>
    </row>
    <row r="218" spans="1:7" ht="17.399999999999999" x14ac:dyDescent="0.3">
      <c r="A218" s="27"/>
      <c r="B218" s="115"/>
      <c r="C218" s="115"/>
      <c r="D218" s="116"/>
      <c r="E218" s="117"/>
      <c r="F218" s="118">
        <f t="shared" si="6"/>
        <v>0</v>
      </c>
      <c r="G218" s="26"/>
    </row>
    <row r="219" spans="1:7" ht="17.399999999999999" x14ac:dyDescent="0.3">
      <c r="A219" s="27"/>
      <c r="B219" s="115"/>
      <c r="C219" s="115"/>
      <c r="D219" s="116"/>
      <c r="E219" s="117"/>
      <c r="F219" s="118">
        <f t="shared" si="6"/>
        <v>0</v>
      </c>
      <c r="G219" s="26"/>
    </row>
    <row r="220" spans="1:7" ht="17.399999999999999" x14ac:dyDescent="0.3">
      <c r="A220" s="27"/>
      <c r="B220" s="115"/>
      <c r="C220" s="115"/>
      <c r="D220" s="116"/>
      <c r="E220" s="117"/>
      <c r="F220" s="118">
        <f t="shared" si="6"/>
        <v>0</v>
      </c>
      <c r="G220" s="26"/>
    </row>
    <row r="221" spans="1:7" ht="17.399999999999999" x14ac:dyDescent="0.3">
      <c r="A221" s="28"/>
      <c r="B221" s="120"/>
      <c r="C221" s="120"/>
      <c r="D221" s="121"/>
      <c r="E221" s="122"/>
      <c r="F221" s="118">
        <f t="shared" si="6"/>
        <v>0</v>
      </c>
      <c r="G221" s="33"/>
    </row>
    <row r="222" spans="1:7" ht="17.399999999999999" x14ac:dyDescent="0.3">
      <c r="A222" s="34"/>
      <c r="B222" s="35"/>
      <c r="C222" s="406" t="s">
        <v>17</v>
      </c>
      <c r="D222" s="406"/>
      <c r="E222" s="37"/>
      <c r="F222" s="38">
        <f>SUM(F206:F221)</f>
        <v>2090.12</v>
      </c>
      <c r="G222" s="39"/>
    </row>
    <row r="223" spans="1:7" ht="17.399999999999999" x14ac:dyDescent="0.3">
      <c r="A223" s="40"/>
      <c r="B223" s="41"/>
      <c r="C223" s="398" t="s">
        <v>18</v>
      </c>
      <c r="D223" s="398"/>
      <c r="E223" s="43"/>
      <c r="F223" s="44">
        <f>F222*0.16</f>
        <v>334.41919999999999</v>
      </c>
      <c r="G223" s="45"/>
    </row>
    <row r="224" spans="1:7" ht="17.399999999999999" x14ac:dyDescent="0.3">
      <c r="A224" s="40"/>
      <c r="B224" s="41"/>
      <c r="C224" s="399" t="s">
        <v>19</v>
      </c>
      <c r="D224" s="399"/>
      <c r="E224" s="47"/>
      <c r="F224" s="48">
        <f>F222+F223</f>
        <v>2424.5391999999997</v>
      </c>
      <c r="G224" s="49"/>
    </row>
    <row r="225" spans="1:7" ht="15.6" x14ac:dyDescent="0.3">
      <c r="A225" s="400" t="s">
        <v>20</v>
      </c>
      <c r="B225" s="401"/>
      <c r="C225" s="51" t="s">
        <v>21</v>
      </c>
      <c r="D225" s="51"/>
      <c r="E225" s="401" t="s">
        <v>22</v>
      </c>
      <c r="F225" s="401"/>
      <c r="G225" s="402"/>
    </row>
    <row r="226" spans="1:7" ht="15.6" x14ac:dyDescent="0.3">
      <c r="A226" s="403" t="s">
        <v>25</v>
      </c>
      <c r="B226" s="404"/>
      <c r="C226" s="53" t="s">
        <v>23</v>
      </c>
      <c r="D226" s="53"/>
      <c r="E226" s="404" t="s">
        <v>24</v>
      </c>
      <c r="F226" s="404"/>
      <c r="G226" s="405"/>
    </row>
    <row r="227" spans="1:7" x14ac:dyDescent="0.3">
      <c r="A227" s="55"/>
      <c r="B227" s="55"/>
      <c r="C227" s="55"/>
      <c r="D227" s="55"/>
      <c r="E227" s="55"/>
      <c r="F227" s="55"/>
      <c r="G227" s="55"/>
    </row>
    <row r="228" spans="1:7" ht="24.6" x14ac:dyDescent="0.4">
      <c r="A228" s="1"/>
      <c r="B228" s="355" t="s">
        <v>0</v>
      </c>
      <c r="C228" s="357"/>
      <c r="D228" s="364" t="s">
        <v>1</v>
      </c>
      <c r="E228" s="365"/>
      <c r="F228" s="365"/>
      <c r="G228" s="366"/>
    </row>
    <row r="229" spans="1:7" ht="21" x14ac:dyDescent="0.4">
      <c r="A229" s="2"/>
      <c r="B229" s="358"/>
      <c r="C229" s="360"/>
      <c r="D229" s="3" t="s">
        <v>2</v>
      </c>
      <c r="E229" s="368" t="s">
        <v>202</v>
      </c>
      <c r="F229" s="368"/>
      <c r="G229" s="4"/>
    </row>
    <row r="230" spans="1:7" ht="21" x14ac:dyDescent="0.4">
      <c r="A230" s="2"/>
      <c r="B230" s="358"/>
      <c r="C230" s="360"/>
      <c r="D230" s="3" t="s">
        <v>4</v>
      </c>
      <c r="E230" s="368">
        <v>42</v>
      </c>
      <c r="F230" s="368"/>
      <c r="G230" s="4"/>
    </row>
    <row r="231" spans="1:7" ht="30" x14ac:dyDescent="0.4">
      <c r="A231" s="5"/>
      <c r="B231" s="361"/>
      <c r="C231" s="363"/>
      <c r="D231" s="6" t="s">
        <v>5</v>
      </c>
      <c r="E231" s="370" t="s">
        <v>206</v>
      </c>
      <c r="F231" s="370"/>
      <c r="G231" s="7"/>
    </row>
    <row r="232" spans="1:7" ht="20.399999999999999" x14ac:dyDescent="0.35">
      <c r="A232" s="8" t="s">
        <v>6</v>
      </c>
      <c r="B232" s="9" t="s">
        <v>36</v>
      </c>
      <c r="C232" s="10"/>
      <c r="D232" s="10"/>
      <c r="E232" s="10"/>
      <c r="F232" s="10"/>
      <c r="G232" s="11"/>
    </row>
    <row r="233" spans="1:7" ht="20.399999999999999" x14ac:dyDescent="0.35">
      <c r="A233" s="8" t="s">
        <v>7</v>
      </c>
      <c r="B233" s="12" t="s">
        <v>178</v>
      </c>
      <c r="C233" s="13"/>
      <c r="D233" s="13"/>
      <c r="E233" s="13"/>
      <c r="F233" s="13"/>
      <c r="G233" s="14"/>
    </row>
    <row r="234" spans="1:7" ht="20.399999999999999" x14ac:dyDescent="0.35">
      <c r="A234" s="8" t="s">
        <v>8</v>
      </c>
      <c r="B234" s="12" t="s">
        <v>29</v>
      </c>
      <c r="C234" s="13"/>
      <c r="D234" s="13"/>
      <c r="E234" s="13"/>
      <c r="F234" s="13"/>
      <c r="G234" s="14"/>
    </row>
    <row r="235" spans="1:7" ht="20.399999999999999" x14ac:dyDescent="0.35">
      <c r="A235" s="8" t="s">
        <v>9</v>
      </c>
      <c r="B235" s="12" t="s">
        <v>38</v>
      </c>
      <c r="C235" s="13"/>
      <c r="D235" s="13"/>
      <c r="E235" s="13"/>
      <c r="F235" s="13"/>
      <c r="G235" s="14"/>
    </row>
    <row r="236" spans="1:7" ht="15" x14ac:dyDescent="0.3">
      <c r="A236" s="57" t="s">
        <v>10</v>
      </c>
      <c r="B236" s="57" t="s">
        <v>11</v>
      </c>
      <c r="C236" s="57" t="s">
        <v>12</v>
      </c>
      <c r="D236" s="57" t="s">
        <v>13</v>
      </c>
      <c r="E236" s="57" t="s">
        <v>14</v>
      </c>
      <c r="F236" s="57" t="s">
        <v>15</v>
      </c>
      <c r="G236" s="57" t="s">
        <v>16</v>
      </c>
    </row>
    <row r="237" spans="1:7" ht="15.6" x14ac:dyDescent="0.3">
      <c r="A237" s="15">
        <v>15</v>
      </c>
      <c r="B237" s="16" t="s">
        <v>30</v>
      </c>
      <c r="C237" s="16" t="s">
        <v>105</v>
      </c>
      <c r="D237" s="17"/>
      <c r="E237" s="78">
        <v>4.6900000000000004</v>
      </c>
      <c r="F237" s="94">
        <f t="shared" ref="F237:F248" si="7">A237*E237</f>
        <v>70.350000000000009</v>
      </c>
      <c r="G237" s="79"/>
    </row>
    <row r="238" spans="1:7" ht="15.6" x14ac:dyDescent="0.3">
      <c r="A238" s="21">
        <v>4</v>
      </c>
      <c r="B238" s="22" t="s">
        <v>30</v>
      </c>
      <c r="C238" s="22" t="s">
        <v>106</v>
      </c>
      <c r="D238" s="23"/>
      <c r="E238" s="80">
        <v>8.6999999999999993</v>
      </c>
      <c r="F238" s="95">
        <f t="shared" si="7"/>
        <v>34.799999999999997</v>
      </c>
      <c r="G238" s="79"/>
    </row>
    <row r="239" spans="1:7" ht="15.6" x14ac:dyDescent="0.3">
      <c r="A239" s="21">
        <v>12</v>
      </c>
      <c r="B239" s="22" t="s">
        <v>30</v>
      </c>
      <c r="C239" s="22" t="s">
        <v>203</v>
      </c>
      <c r="D239" s="23"/>
      <c r="E239" s="80">
        <v>7.77</v>
      </c>
      <c r="F239" s="95">
        <f t="shared" si="7"/>
        <v>93.24</v>
      </c>
      <c r="G239" s="79"/>
    </row>
    <row r="240" spans="1:7" ht="15.6" x14ac:dyDescent="0.3">
      <c r="A240" s="21">
        <v>20</v>
      </c>
      <c r="B240" s="59" t="s">
        <v>30</v>
      </c>
      <c r="C240" s="59" t="s">
        <v>67</v>
      </c>
      <c r="D240" s="65"/>
      <c r="E240" s="80">
        <v>5.7</v>
      </c>
      <c r="F240" s="95">
        <f t="shared" si="7"/>
        <v>114</v>
      </c>
      <c r="G240" s="81"/>
    </row>
    <row r="241" spans="1:7" ht="15.6" x14ac:dyDescent="0.3">
      <c r="A241" s="27">
        <v>4</v>
      </c>
      <c r="B241" s="59" t="s">
        <v>30</v>
      </c>
      <c r="C241" s="59" t="s">
        <v>108</v>
      </c>
      <c r="D241" s="65"/>
      <c r="E241" s="80">
        <v>64.2</v>
      </c>
      <c r="F241" s="95">
        <f t="shared" si="7"/>
        <v>256.8</v>
      </c>
      <c r="G241" s="81"/>
    </row>
    <row r="242" spans="1:7" ht="15.6" x14ac:dyDescent="0.3">
      <c r="A242" s="27">
        <v>8</v>
      </c>
      <c r="B242" s="59" t="s">
        <v>39</v>
      </c>
      <c r="C242" s="59" t="s">
        <v>65</v>
      </c>
      <c r="D242" s="65"/>
      <c r="E242" s="80">
        <v>429.2</v>
      </c>
      <c r="F242" s="95">
        <f t="shared" si="7"/>
        <v>3433.6</v>
      </c>
      <c r="G242" s="81"/>
    </row>
    <row r="243" spans="1:7" ht="15.6" x14ac:dyDescent="0.3">
      <c r="A243" s="27">
        <v>4</v>
      </c>
      <c r="B243" s="22" t="s">
        <v>39</v>
      </c>
      <c r="C243" s="22" t="s">
        <v>64</v>
      </c>
      <c r="D243" s="23"/>
      <c r="E243" s="80">
        <v>330.4</v>
      </c>
      <c r="F243" s="95">
        <f t="shared" si="7"/>
        <v>1321.6</v>
      </c>
      <c r="G243" s="81"/>
    </row>
    <row r="244" spans="1:7" ht="15.6" x14ac:dyDescent="0.3">
      <c r="A244" s="27">
        <v>20</v>
      </c>
      <c r="B244" s="22" t="s">
        <v>30</v>
      </c>
      <c r="C244" s="22" t="s">
        <v>109</v>
      </c>
      <c r="D244" s="23"/>
      <c r="E244" s="80">
        <v>53.44</v>
      </c>
      <c r="F244" s="95">
        <f t="shared" si="7"/>
        <v>1068.8</v>
      </c>
      <c r="G244" s="81"/>
    </row>
    <row r="245" spans="1:7" ht="15.6" x14ac:dyDescent="0.3">
      <c r="A245" s="27">
        <v>4</v>
      </c>
      <c r="B245" s="22" t="s">
        <v>30</v>
      </c>
      <c r="C245" s="22" t="s">
        <v>80</v>
      </c>
      <c r="D245" s="23"/>
      <c r="E245" s="80">
        <v>18.93</v>
      </c>
      <c r="F245" s="95">
        <f t="shared" si="7"/>
        <v>75.72</v>
      </c>
      <c r="G245" s="81"/>
    </row>
    <row r="246" spans="1:7" ht="31.2" x14ac:dyDescent="0.3">
      <c r="A246" s="27">
        <v>8</v>
      </c>
      <c r="B246" s="22" t="s">
        <v>30</v>
      </c>
      <c r="C246" s="22" t="s">
        <v>205</v>
      </c>
      <c r="D246" s="23"/>
      <c r="E246" s="80">
        <v>9.66</v>
      </c>
      <c r="F246" s="95">
        <f t="shared" si="7"/>
        <v>77.28</v>
      </c>
      <c r="G246" s="81"/>
    </row>
    <row r="247" spans="1:7" ht="15.6" x14ac:dyDescent="0.3">
      <c r="A247" s="27">
        <v>4</v>
      </c>
      <c r="B247" s="22" t="s">
        <v>30</v>
      </c>
      <c r="C247" s="22" t="s">
        <v>204</v>
      </c>
      <c r="D247" s="23"/>
      <c r="E247" s="80">
        <v>12.14</v>
      </c>
      <c r="F247" s="95">
        <f t="shared" si="7"/>
        <v>48.56</v>
      </c>
      <c r="G247" s="81"/>
    </row>
    <row r="248" spans="1:7" ht="15.6" x14ac:dyDescent="0.3">
      <c r="A248" s="28">
        <v>4</v>
      </c>
      <c r="B248" s="29" t="s">
        <v>30</v>
      </c>
      <c r="C248" s="29" t="s">
        <v>66</v>
      </c>
      <c r="D248" s="30"/>
      <c r="E248" s="82">
        <v>12.84</v>
      </c>
      <c r="F248" s="83">
        <f t="shared" si="7"/>
        <v>51.36</v>
      </c>
      <c r="G248" s="84"/>
    </row>
    <row r="249" spans="1:7" ht="17.399999999999999" x14ac:dyDescent="0.3">
      <c r="A249" s="34"/>
      <c r="B249" s="35"/>
      <c r="C249" s="36" t="s">
        <v>17</v>
      </c>
      <c r="D249" s="36"/>
      <c r="E249" s="85"/>
      <c r="F249" s="86">
        <f>SUM(F237:F248)</f>
        <v>6646.11</v>
      </c>
      <c r="G249" s="87"/>
    </row>
    <row r="250" spans="1:7" ht="17.399999999999999" x14ac:dyDescent="0.3">
      <c r="A250" s="40"/>
      <c r="B250" s="41"/>
      <c r="C250" s="42" t="s">
        <v>18</v>
      </c>
      <c r="D250" s="42"/>
      <c r="E250" s="88"/>
      <c r="F250" s="89">
        <f>F249*0.16</f>
        <v>1063.3776</v>
      </c>
      <c r="G250" s="90"/>
    </row>
    <row r="251" spans="1:7" ht="17.399999999999999" x14ac:dyDescent="0.3">
      <c r="A251" s="40"/>
      <c r="B251" s="41"/>
      <c r="C251" s="46" t="s">
        <v>19</v>
      </c>
      <c r="D251" s="46"/>
      <c r="E251" s="91"/>
      <c r="F251" s="92">
        <f>F249+F250</f>
        <v>7709.4875999999995</v>
      </c>
      <c r="G251" s="93"/>
    </row>
    <row r="252" spans="1:7" ht="15.6" x14ac:dyDescent="0.3">
      <c r="A252" s="50" t="s">
        <v>20</v>
      </c>
      <c r="B252" s="51"/>
      <c r="C252" s="51" t="s">
        <v>21</v>
      </c>
      <c r="D252" s="51"/>
      <c r="E252" s="51" t="s">
        <v>22</v>
      </c>
      <c r="F252" s="51"/>
      <c r="G252" s="52"/>
    </row>
    <row r="253" spans="1:7" ht="15.6" x14ac:dyDescent="0.3">
      <c r="A253" s="63" t="s">
        <v>25</v>
      </c>
      <c r="B253" s="53"/>
      <c r="C253" s="53" t="s">
        <v>23</v>
      </c>
      <c r="D253" s="53"/>
      <c r="E253" s="53" t="s">
        <v>24</v>
      </c>
      <c r="F253" s="53"/>
      <c r="G253" s="54"/>
    </row>
    <row r="254" spans="1:7" x14ac:dyDescent="0.3">
      <c r="A254" s="55"/>
      <c r="B254" s="55"/>
      <c r="C254" s="55"/>
      <c r="D254" s="55"/>
      <c r="E254" s="55"/>
      <c r="F254" s="55"/>
      <c r="G254" s="55"/>
    </row>
    <row r="256" spans="1:7" ht="24.6" x14ac:dyDescent="0.4">
      <c r="A256" s="1"/>
      <c r="B256" s="355" t="s">
        <v>0</v>
      </c>
      <c r="C256" s="357"/>
      <c r="D256" s="364" t="s">
        <v>1</v>
      </c>
      <c r="E256" s="365"/>
      <c r="F256" s="365"/>
      <c r="G256" s="366"/>
    </row>
    <row r="257" spans="1:7" ht="21" x14ac:dyDescent="0.4">
      <c r="A257" s="2"/>
      <c r="B257" s="358"/>
      <c r="C257" s="360"/>
      <c r="D257" s="3" t="s">
        <v>2</v>
      </c>
      <c r="E257" s="368" t="s">
        <v>180</v>
      </c>
      <c r="F257" s="368"/>
      <c r="G257" s="4"/>
    </row>
    <row r="258" spans="1:7" ht="21" x14ac:dyDescent="0.4">
      <c r="A258" s="2"/>
      <c r="B258" s="358"/>
      <c r="C258" s="360"/>
      <c r="D258" s="3" t="s">
        <v>4</v>
      </c>
      <c r="E258" s="368">
        <v>41</v>
      </c>
      <c r="F258" s="368"/>
      <c r="G258" s="4"/>
    </row>
    <row r="259" spans="1:7" ht="30" x14ac:dyDescent="0.4">
      <c r="A259" s="5"/>
      <c r="B259" s="361"/>
      <c r="C259" s="363"/>
      <c r="D259" s="6" t="s">
        <v>5</v>
      </c>
      <c r="E259" s="370" t="s">
        <v>181</v>
      </c>
      <c r="F259" s="370"/>
      <c r="G259" s="7"/>
    </row>
    <row r="260" spans="1:7" ht="20.399999999999999" x14ac:dyDescent="0.35">
      <c r="A260" s="8" t="s">
        <v>6</v>
      </c>
      <c r="B260" s="9" t="s">
        <v>36</v>
      </c>
      <c r="C260" s="10"/>
      <c r="D260" s="10"/>
      <c r="E260" s="10"/>
      <c r="F260" s="10"/>
      <c r="G260" s="11"/>
    </row>
    <row r="261" spans="1:7" ht="20.399999999999999" x14ac:dyDescent="0.35">
      <c r="A261" s="8" t="s">
        <v>7</v>
      </c>
      <c r="B261" s="12" t="s">
        <v>178</v>
      </c>
      <c r="C261" s="13"/>
      <c r="D261" s="13"/>
      <c r="E261" s="13"/>
      <c r="F261" s="13"/>
      <c r="G261" s="14"/>
    </row>
    <row r="262" spans="1:7" ht="20.399999999999999" x14ac:dyDescent="0.35">
      <c r="A262" s="8" t="s">
        <v>8</v>
      </c>
      <c r="B262" s="12" t="s">
        <v>29</v>
      </c>
      <c r="C262" s="13"/>
      <c r="D262" s="13"/>
      <c r="E262" s="13"/>
      <c r="F262" s="13"/>
      <c r="G262" s="14"/>
    </row>
    <row r="263" spans="1:7" ht="20.399999999999999" x14ac:dyDescent="0.35">
      <c r="A263" s="8" t="s">
        <v>9</v>
      </c>
      <c r="B263" s="12" t="s">
        <v>38</v>
      </c>
      <c r="C263" s="13"/>
      <c r="D263" s="13"/>
      <c r="E263" s="13"/>
      <c r="F263" s="13"/>
      <c r="G263" s="14"/>
    </row>
    <row r="264" spans="1:7" ht="15" x14ac:dyDescent="0.3">
      <c r="A264" s="57" t="s">
        <v>10</v>
      </c>
      <c r="B264" s="57" t="s">
        <v>11</v>
      </c>
      <c r="C264" s="57" t="s">
        <v>12</v>
      </c>
      <c r="D264" s="57" t="s">
        <v>13</v>
      </c>
      <c r="E264" s="57" t="s">
        <v>14</v>
      </c>
      <c r="F264" s="57" t="s">
        <v>15</v>
      </c>
      <c r="G264" s="57" t="s">
        <v>16</v>
      </c>
    </row>
    <row r="265" spans="1:7" ht="15.6" x14ac:dyDescent="0.3">
      <c r="A265" s="15">
        <v>12</v>
      </c>
      <c r="B265" s="16" t="s">
        <v>39</v>
      </c>
      <c r="C265" s="16" t="s">
        <v>65</v>
      </c>
      <c r="D265" s="17" t="s">
        <v>163</v>
      </c>
      <c r="E265" s="78">
        <v>512.38</v>
      </c>
      <c r="F265" s="94">
        <f t="shared" ref="F265:F276" si="8">A265*E265</f>
        <v>6148.5599999999995</v>
      </c>
      <c r="G265" s="79"/>
    </row>
    <row r="266" spans="1:7" ht="15.6" x14ac:dyDescent="0.3">
      <c r="A266" s="21"/>
      <c r="B266" s="22"/>
      <c r="C266" s="22"/>
      <c r="D266" s="23"/>
      <c r="E266" s="80"/>
      <c r="F266" s="95">
        <f t="shared" si="8"/>
        <v>0</v>
      </c>
      <c r="G266" s="79"/>
    </row>
    <row r="267" spans="1:7" ht="15.6" x14ac:dyDescent="0.3">
      <c r="A267" s="21"/>
      <c r="B267" s="22"/>
      <c r="C267" s="22"/>
      <c r="D267" s="23"/>
      <c r="E267" s="80"/>
      <c r="F267" s="95">
        <f t="shared" si="8"/>
        <v>0</v>
      </c>
      <c r="G267" s="79"/>
    </row>
    <row r="268" spans="1:7" ht="15.6" x14ac:dyDescent="0.3">
      <c r="A268" s="21"/>
      <c r="B268" s="59"/>
      <c r="C268" s="59"/>
      <c r="D268" s="65"/>
      <c r="E268" s="80"/>
      <c r="F268" s="95">
        <f t="shared" si="8"/>
        <v>0</v>
      </c>
      <c r="G268" s="81"/>
    </row>
    <row r="269" spans="1:7" ht="15.6" x14ac:dyDescent="0.3">
      <c r="A269" s="27"/>
      <c r="B269" s="59"/>
      <c r="C269" s="59"/>
      <c r="D269" s="65"/>
      <c r="E269" s="80"/>
      <c r="F269" s="95">
        <f t="shared" si="8"/>
        <v>0</v>
      </c>
      <c r="G269" s="81"/>
    </row>
    <row r="270" spans="1:7" ht="15.6" x14ac:dyDescent="0.3">
      <c r="A270" s="27"/>
      <c r="B270" s="59"/>
      <c r="C270" s="59"/>
      <c r="D270" s="65"/>
      <c r="E270" s="80"/>
      <c r="F270" s="95">
        <f t="shared" si="8"/>
        <v>0</v>
      </c>
      <c r="G270" s="81"/>
    </row>
    <row r="271" spans="1:7" ht="15.6" x14ac:dyDescent="0.3">
      <c r="A271" s="27"/>
      <c r="B271" s="22"/>
      <c r="C271" s="22"/>
      <c r="D271" s="23"/>
      <c r="E271" s="80"/>
      <c r="F271" s="95">
        <f t="shared" si="8"/>
        <v>0</v>
      </c>
      <c r="G271" s="81"/>
    </row>
    <row r="272" spans="1:7" ht="15.6" x14ac:dyDescent="0.3">
      <c r="A272" s="27"/>
      <c r="B272" s="22"/>
      <c r="C272" s="22"/>
      <c r="D272" s="23"/>
      <c r="E272" s="80"/>
      <c r="F272" s="95">
        <f t="shared" si="8"/>
        <v>0</v>
      </c>
      <c r="G272" s="81"/>
    </row>
    <row r="273" spans="1:7" ht="15.6" x14ac:dyDescent="0.3">
      <c r="A273" s="27"/>
      <c r="B273" s="22"/>
      <c r="C273" s="22"/>
      <c r="D273" s="23"/>
      <c r="E273" s="80"/>
      <c r="F273" s="95">
        <f t="shared" si="8"/>
        <v>0</v>
      </c>
      <c r="G273" s="81"/>
    </row>
    <row r="274" spans="1:7" ht="15.6" x14ac:dyDescent="0.3">
      <c r="A274" s="27"/>
      <c r="B274" s="22"/>
      <c r="C274" s="22"/>
      <c r="D274" s="23"/>
      <c r="E274" s="80"/>
      <c r="F274" s="95">
        <f t="shared" si="8"/>
        <v>0</v>
      </c>
      <c r="G274" s="81"/>
    </row>
    <row r="275" spans="1:7" ht="15.6" x14ac:dyDescent="0.3">
      <c r="A275" s="27"/>
      <c r="B275" s="22"/>
      <c r="C275" s="22"/>
      <c r="D275" s="23"/>
      <c r="E275" s="80"/>
      <c r="F275" s="95">
        <f t="shared" si="8"/>
        <v>0</v>
      </c>
      <c r="G275" s="81"/>
    </row>
    <row r="276" spans="1:7" ht="15.6" x14ac:dyDescent="0.3">
      <c r="A276" s="28"/>
      <c r="B276" s="29"/>
      <c r="C276" s="29"/>
      <c r="D276" s="30"/>
      <c r="E276" s="82"/>
      <c r="F276" s="83">
        <f t="shared" si="8"/>
        <v>0</v>
      </c>
      <c r="G276" s="84"/>
    </row>
    <row r="277" spans="1:7" ht="17.399999999999999" x14ac:dyDescent="0.3">
      <c r="A277" s="34"/>
      <c r="B277" s="35"/>
      <c r="C277" s="36" t="s">
        <v>17</v>
      </c>
      <c r="D277" s="36"/>
      <c r="E277" s="85"/>
      <c r="F277" s="86">
        <f>SUM(F265:F275)</f>
        <v>6148.5599999999995</v>
      </c>
      <c r="G277" s="87"/>
    </row>
    <row r="278" spans="1:7" ht="17.399999999999999" x14ac:dyDescent="0.3">
      <c r="A278" s="40"/>
      <c r="B278" s="41"/>
      <c r="C278" s="42" t="s">
        <v>18</v>
      </c>
      <c r="D278" s="42"/>
      <c r="E278" s="88"/>
      <c r="F278" s="89">
        <f>F277*0.16</f>
        <v>983.76959999999997</v>
      </c>
      <c r="G278" s="90"/>
    </row>
    <row r="279" spans="1:7" ht="17.399999999999999" x14ac:dyDescent="0.3">
      <c r="A279" s="40"/>
      <c r="B279" s="41"/>
      <c r="C279" s="46" t="s">
        <v>19</v>
      </c>
      <c r="D279" s="46"/>
      <c r="E279" s="91"/>
      <c r="F279" s="92">
        <f>F277+F278</f>
        <v>7132.3295999999991</v>
      </c>
      <c r="G279" s="93"/>
    </row>
    <row r="280" spans="1:7" ht="15.6" x14ac:dyDescent="0.3">
      <c r="A280" s="50" t="s">
        <v>20</v>
      </c>
      <c r="B280" s="51"/>
      <c r="C280" s="51" t="s">
        <v>21</v>
      </c>
      <c r="D280" s="51"/>
      <c r="E280" s="51" t="s">
        <v>22</v>
      </c>
      <c r="F280" s="51"/>
      <c r="G280" s="52"/>
    </row>
    <row r="281" spans="1:7" ht="15.6" x14ac:dyDescent="0.3">
      <c r="A281" s="63" t="s">
        <v>25</v>
      </c>
      <c r="B281" s="53"/>
      <c r="C281" s="53" t="s">
        <v>23</v>
      </c>
      <c r="D281" s="53"/>
      <c r="E281" s="53" t="s">
        <v>24</v>
      </c>
      <c r="F281" s="53"/>
      <c r="G281" s="54"/>
    </row>
    <row r="282" spans="1:7" x14ac:dyDescent="0.3">
      <c r="A282" s="55"/>
      <c r="B282" s="55"/>
      <c r="C282" s="55"/>
      <c r="D282" s="55"/>
      <c r="E282" s="55"/>
      <c r="F282" s="55"/>
      <c r="G282" s="55"/>
    </row>
    <row r="283" spans="1:7" ht="24.6" x14ac:dyDescent="0.4">
      <c r="A283" s="1"/>
      <c r="B283" s="355" t="s">
        <v>0</v>
      </c>
      <c r="C283" s="357"/>
      <c r="D283" s="364" t="s">
        <v>1</v>
      </c>
      <c r="E283" s="365"/>
      <c r="F283" s="365"/>
      <c r="G283" s="366"/>
    </row>
    <row r="284" spans="1:7" ht="21" x14ac:dyDescent="0.4">
      <c r="A284" s="2"/>
      <c r="B284" s="358"/>
      <c r="C284" s="360"/>
      <c r="D284" s="3" t="s">
        <v>2</v>
      </c>
      <c r="E284" s="368" t="s">
        <v>182</v>
      </c>
      <c r="F284" s="368"/>
      <c r="G284" s="4"/>
    </row>
    <row r="285" spans="1:7" ht="21" x14ac:dyDescent="0.4">
      <c r="A285" s="2"/>
      <c r="B285" s="358"/>
      <c r="C285" s="360"/>
      <c r="D285" s="3" t="s">
        <v>4</v>
      </c>
      <c r="E285" s="368">
        <v>42</v>
      </c>
      <c r="F285" s="368"/>
      <c r="G285" s="4"/>
    </row>
    <row r="286" spans="1:7" ht="30" x14ac:dyDescent="0.4">
      <c r="A286" s="5"/>
      <c r="B286" s="361"/>
      <c r="C286" s="363"/>
      <c r="D286" s="6" t="s">
        <v>5</v>
      </c>
      <c r="E286" s="370" t="s">
        <v>183</v>
      </c>
      <c r="F286" s="370"/>
      <c r="G286" s="7"/>
    </row>
    <row r="287" spans="1:7" ht="20.399999999999999" x14ac:dyDescent="0.35">
      <c r="A287" s="8" t="s">
        <v>6</v>
      </c>
      <c r="B287" s="9" t="s">
        <v>27</v>
      </c>
      <c r="C287" s="10"/>
      <c r="D287" s="10"/>
      <c r="E287" s="10"/>
      <c r="F287" s="10"/>
      <c r="G287" s="11"/>
    </row>
    <row r="288" spans="1:7" ht="20.399999999999999" x14ac:dyDescent="0.35">
      <c r="A288" s="8" t="s">
        <v>7</v>
      </c>
      <c r="B288" s="12" t="s">
        <v>184</v>
      </c>
      <c r="C288" s="13"/>
      <c r="D288" s="13"/>
      <c r="E288" s="13"/>
      <c r="F288" s="13"/>
      <c r="G288" s="14"/>
    </row>
    <row r="289" spans="1:7" ht="20.399999999999999" x14ac:dyDescent="0.35">
      <c r="A289" s="8" t="s">
        <v>8</v>
      </c>
      <c r="B289" s="12" t="s">
        <v>29</v>
      </c>
      <c r="C289" s="13"/>
      <c r="D289" s="13"/>
      <c r="E289" s="13"/>
      <c r="F289" s="13"/>
      <c r="G289" s="14"/>
    </row>
    <row r="290" spans="1:7" ht="20.399999999999999" x14ac:dyDescent="0.35">
      <c r="A290" s="8" t="s">
        <v>9</v>
      </c>
      <c r="B290" s="12" t="s">
        <v>91</v>
      </c>
      <c r="C290" s="13"/>
      <c r="D290" s="13"/>
      <c r="E290" s="13"/>
      <c r="F290" s="13"/>
      <c r="G290" s="14"/>
    </row>
    <row r="291" spans="1:7" ht="15" x14ac:dyDescent="0.3">
      <c r="A291" s="57" t="s">
        <v>10</v>
      </c>
      <c r="B291" s="57" t="s">
        <v>11</v>
      </c>
      <c r="C291" s="57" t="s">
        <v>12</v>
      </c>
      <c r="D291" s="57" t="s">
        <v>13</v>
      </c>
      <c r="E291" s="57" t="s">
        <v>14</v>
      </c>
      <c r="F291" s="57" t="s">
        <v>15</v>
      </c>
      <c r="G291" s="57" t="s">
        <v>16</v>
      </c>
    </row>
    <row r="292" spans="1:7" ht="31.2" x14ac:dyDescent="0.3">
      <c r="A292" s="15">
        <v>1</v>
      </c>
      <c r="B292" s="16" t="s">
        <v>100</v>
      </c>
      <c r="C292" s="16" t="s">
        <v>185</v>
      </c>
      <c r="D292" s="17">
        <v>408322</v>
      </c>
      <c r="E292" s="78">
        <v>3240.57</v>
      </c>
      <c r="F292" s="94">
        <f t="shared" ref="F292:F303" si="9">A292*E292</f>
        <v>3240.57</v>
      </c>
      <c r="G292" s="79"/>
    </row>
    <row r="293" spans="1:7" ht="15.6" x14ac:dyDescent="0.3">
      <c r="A293" s="21"/>
      <c r="B293" s="22"/>
      <c r="C293" s="22"/>
      <c r="D293" s="23"/>
      <c r="E293" s="80"/>
      <c r="F293" s="95">
        <f t="shared" si="9"/>
        <v>0</v>
      </c>
      <c r="G293" s="79"/>
    </row>
    <row r="294" spans="1:7" ht="15.6" x14ac:dyDescent="0.3">
      <c r="A294" s="21"/>
      <c r="B294" s="22"/>
      <c r="C294" s="22"/>
      <c r="D294" s="23"/>
      <c r="E294" s="80"/>
      <c r="F294" s="95">
        <f t="shared" si="9"/>
        <v>0</v>
      </c>
      <c r="G294" s="79"/>
    </row>
    <row r="295" spans="1:7" ht="15.6" x14ac:dyDescent="0.3">
      <c r="A295" s="21"/>
      <c r="B295" s="59"/>
      <c r="C295" s="59"/>
      <c r="D295" s="65"/>
      <c r="E295" s="80"/>
      <c r="F295" s="95">
        <f t="shared" si="9"/>
        <v>0</v>
      </c>
      <c r="G295" s="81"/>
    </row>
    <row r="296" spans="1:7" ht="15.6" x14ac:dyDescent="0.3">
      <c r="A296" s="27"/>
      <c r="B296" s="59"/>
      <c r="C296" s="59"/>
      <c r="D296" s="65"/>
      <c r="E296" s="80"/>
      <c r="F296" s="95">
        <f t="shared" si="9"/>
        <v>0</v>
      </c>
      <c r="G296" s="81"/>
    </row>
    <row r="297" spans="1:7" ht="15.6" x14ac:dyDescent="0.3">
      <c r="A297" s="27"/>
      <c r="B297" s="59"/>
      <c r="C297" s="59"/>
      <c r="D297" s="65"/>
      <c r="E297" s="80"/>
      <c r="F297" s="95">
        <f t="shared" si="9"/>
        <v>0</v>
      </c>
      <c r="G297" s="81"/>
    </row>
    <row r="298" spans="1:7" ht="15.6" x14ac:dyDescent="0.3">
      <c r="A298" s="27"/>
      <c r="B298" s="22"/>
      <c r="C298" s="22"/>
      <c r="D298" s="23"/>
      <c r="E298" s="80"/>
      <c r="F298" s="95">
        <f t="shared" si="9"/>
        <v>0</v>
      </c>
      <c r="G298" s="81"/>
    </row>
    <row r="299" spans="1:7" ht="15.6" x14ac:dyDescent="0.3">
      <c r="A299" s="27"/>
      <c r="B299" s="22"/>
      <c r="C299" s="22"/>
      <c r="D299" s="23"/>
      <c r="E299" s="80"/>
      <c r="F299" s="95">
        <f t="shared" si="9"/>
        <v>0</v>
      </c>
      <c r="G299" s="81"/>
    </row>
    <row r="300" spans="1:7" ht="15.6" x14ac:dyDescent="0.3">
      <c r="A300" s="27"/>
      <c r="B300" s="22"/>
      <c r="C300" s="22"/>
      <c r="D300" s="23"/>
      <c r="E300" s="80"/>
      <c r="F300" s="95">
        <f t="shared" si="9"/>
        <v>0</v>
      </c>
      <c r="G300" s="81"/>
    </row>
    <row r="301" spans="1:7" ht="15.6" x14ac:dyDescent="0.3">
      <c r="A301" s="27"/>
      <c r="B301" s="22"/>
      <c r="C301" s="22"/>
      <c r="D301" s="23"/>
      <c r="E301" s="80"/>
      <c r="F301" s="95">
        <f t="shared" si="9"/>
        <v>0</v>
      </c>
      <c r="G301" s="81"/>
    </row>
    <row r="302" spans="1:7" ht="15.6" x14ac:dyDescent="0.3">
      <c r="A302" s="27"/>
      <c r="B302" s="22"/>
      <c r="C302" s="22"/>
      <c r="D302" s="23"/>
      <c r="E302" s="80"/>
      <c r="F302" s="95">
        <f t="shared" si="9"/>
        <v>0</v>
      </c>
      <c r="G302" s="81"/>
    </row>
    <row r="303" spans="1:7" ht="15.6" x14ac:dyDescent="0.3">
      <c r="A303" s="28"/>
      <c r="B303" s="29"/>
      <c r="C303" s="29"/>
      <c r="D303" s="30"/>
      <c r="E303" s="82"/>
      <c r="F303" s="83">
        <f t="shared" si="9"/>
        <v>0</v>
      </c>
      <c r="G303" s="84"/>
    </row>
    <row r="304" spans="1:7" ht="17.399999999999999" x14ac:dyDescent="0.3">
      <c r="A304" s="34"/>
      <c r="B304" s="35"/>
      <c r="C304" s="36" t="s">
        <v>17</v>
      </c>
      <c r="D304" s="36"/>
      <c r="E304" s="85"/>
      <c r="F304" s="86">
        <f>SUM(F292:F302)</f>
        <v>3240.57</v>
      </c>
      <c r="G304" s="87"/>
    </row>
    <row r="305" spans="1:7" ht="17.399999999999999" x14ac:dyDescent="0.3">
      <c r="A305" s="40"/>
      <c r="B305" s="41"/>
      <c r="C305" s="42" t="s">
        <v>18</v>
      </c>
      <c r="D305" s="42"/>
      <c r="E305" s="88"/>
      <c r="F305" s="89">
        <f>F304*0.16</f>
        <v>518.49120000000005</v>
      </c>
      <c r="G305" s="90"/>
    </row>
    <row r="306" spans="1:7" ht="17.399999999999999" x14ac:dyDescent="0.3">
      <c r="A306" s="40"/>
      <c r="B306" s="41"/>
      <c r="C306" s="46" t="s">
        <v>19</v>
      </c>
      <c r="D306" s="46"/>
      <c r="E306" s="91"/>
      <c r="F306" s="92">
        <f>F304+F305</f>
        <v>3759.0612000000001</v>
      </c>
      <c r="G306" s="93"/>
    </row>
    <row r="307" spans="1:7" ht="15.6" x14ac:dyDescent="0.3">
      <c r="A307" s="50" t="s">
        <v>20</v>
      </c>
      <c r="B307" s="51"/>
      <c r="C307" s="51" t="s">
        <v>21</v>
      </c>
      <c r="D307" s="51"/>
      <c r="E307" s="51" t="s">
        <v>22</v>
      </c>
      <c r="F307" s="51"/>
      <c r="G307" s="52"/>
    </row>
    <row r="308" spans="1:7" ht="15.6" x14ac:dyDescent="0.3">
      <c r="A308" s="63" t="s">
        <v>25</v>
      </c>
      <c r="B308" s="53"/>
      <c r="C308" s="53" t="s">
        <v>23</v>
      </c>
      <c r="D308" s="53"/>
      <c r="E308" s="53" t="s">
        <v>24</v>
      </c>
      <c r="F308" s="53"/>
      <c r="G308" s="54"/>
    </row>
    <row r="309" spans="1:7" x14ac:dyDescent="0.3">
      <c r="A309" s="55"/>
      <c r="B309" s="55"/>
      <c r="C309" s="55"/>
      <c r="D309" s="55"/>
      <c r="E309" s="55"/>
      <c r="F309" s="55"/>
      <c r="G309" s="55"/>
    </row>
    <row r="311" spans="1:7" ht="24.6" x14ac:dyDescent="0.4">
      <c r="A311" s="1"/>
      <c r="B311" s="355" t="s">
        <v>0</v>
      </c>
      <c r="C311" s="357"/>
      <c r="D311" s="364" t="s">
        <v>1</v>
      </c>
      <c r="E311" s="365"/>
      <c r="F311" s="365"/>
      <c r="G311" s="366"/>
    </row>
    <row r="312" spans="1:7" ht="21" x14ac:dyDescent="0.4">
      <c r="A312" s="2"/>
      <c r="B312" s="358"/>
      <c r="C312" s="360"/>
      <c r="D312" s="3" t="s">
        <v>2</v>
      </c>
      <c r="E312" s="368" t="s">
        <v>198</v>
      </c>
      <c r="F312" s="368"/>
      <c r="G312" s="4"/>
    </row>
    <row r="313" spans="1:7" ht="21" x14ac:dyDescent="0.4">
      <c r="A313" s="2"/>
      <c r="B313" s="358"/>
      <c r="C313" s="360"/>
      <c r="D313" s="3" t="s">
        <v>4</v>
      </c>
      <c r="E313" s="368">
        <v>42</v>
      </c>
      <c r="F313" s="368"/>
      <c r="G313" s="4"/>
    </row>
    <row r="314" spans="1:7" ht="30" x14ac:dyDescent="0.4">
      <c r="A314" s="5"/>
      <c r="B314" s="361"/>
      <c r="C314" s="363"/>
      <c r="D314" s="6" t="s">
        <v>5</v>
      </c>
      <c r="E314" s="370" t="s">
        <v>192</v>
      </c>
      <c r="F314" s="370"/>
      <c r="G314" s="7"/>
    </row>
    <row r="315" spans="1:7" ht="20.399999999999999" x14ac:dyDescent="0.35">
      <c r="A315" s="8" t="s">
        <v>6</v>
      </c>
      <c r="B315" s="9" t="s">
        <v>36</v>
      </c>
      <c r="C315" s="10"/>
      <c r="D315" s="10"/>
      <c r="E315" s="10"/>
      <c r="F315" s="10"/>
      <c r="G315" s="11"/>
    </row>
    <row r="316" spans="1:7" ht="20.399999999999999" x14ac:dyDescent="0.35">
      <c r="A316" s="8" t="s">
        <v>7</v>
      </c>
      <c r="B316" s="12" t="s">
        <v>193</v>
      </c>
      <c r="C316" s="13"/>
      <c r="D316" s="13"/>
      <c r="E316" s="13"/>
      <c r="F316" s="13"/>
      <c r="G316" s="14"/>
    </row>
    <row r="317" spans="1:7" ht="20.399999999999999" x14ac:dyDescent="0.35">
      <c r="A317" s="8" t="s">
        <v>8</v>
      </c>
      <c r="B317" s="12" t="s">
        <v>29</v>
      </c>
      <c r="C317" s="13"/>
      <c r="D317" s="13"/>
      <c r="E317" s="13"/>
      <c r="F317" s="13"/>
      <c r="G317" s="14"/>
    </row>
    <row r="318" spans="1:7" ht="20.399999999999999" x14ac:dyDescent="0.35">
      <c r="A318" s="8" t="s">
        <v>9</v>
      </c>
      <c r="B318" s="12" t="s">
        <v>194</v>
      </c>
      <c r="C318" s="13"/>
      <c r="D318" s="13"/>
      <c r="E318" s="13"/>
      <c r="F318" s="13"/>
      <c r="G318" s="14"/>
    </row>
    <row r="319" spans="1:7" ht="15" x14ac:dyDescent="0.3">
      <c r="A319" s="57" t="s">
        <v>10</v>
      </c>
      <c r="B319" s="57" t="s">
        <v>11</v>
      </c>
      <c r="C319" s="57" t="s">
        <v>12</v>
      </c>
      <c r="D319" s="57" t="s">
        <v>13</v>
      </c>
      <c r="E319" s="57" t="s">
        <v>14</v>
      </c>
      <c r="F319" s="57" t="s">
        <v>15</v>
      </c>
      <c r="G319" s="57" t="s">
        <v>16</v>
      </c>
    </row>
    <row r="320" spans="1:7" ht="31.2" x14ac:dyDescent="0.3">
      <c r="A320" s="15">
        <v>280</v>
      </c>
      <c r="B320" s="16" t="s">
        <v>30</v>
      </c>
      <c r="C320" s="16" t="s">
        <v>195</v>
      </c>
      <c r="D320" s="17"/>
      <c r="E320" s="78">
        <v>4.5999999999999996</v>
      </c>
      <c r="F320" s="94">
        <f t="shared" ref="F320:F331" si="10">A320*E320</f>
        <v>1288</v>
      </c>
      <c r="G320" s="79"/>
    </row>
    <row r="321" spans="1:10" ht="31.2" x14ac:dyDescent="0.3">
      <c r="A321" s="21">
        <v>130</v>
      </c>
      <c r="B321" s="22" t="s">
        <v>30</v>
      </c>
      <c r="C321" s="22" t="s">
        <v>196</v>
      </c>
      <c r="D321" s="23"/>
      <c r="E321" s="80">
        <v>8.49</v>
      </c>
      <c r="F321" s="95">
        <f t="shared" si="10"/>
        <v>1103.7</v>
      </c>
      <c r="G321" s="79"/>
      <c r="J321" t="s">
        <v>199</v>
      </c>
    </row>
    <row r="322" spans="1:10" ht="15.6" x14ac:dyDescent="0.3">
      <c r="A322" s="21">
        <v>300</v>
      </c>
      <c r="B322" s="22" t="s">
        <v>197</v>
      </c>
      <c r="C322" s="22" t="s">
        <v>102</v>
      </c>
      <c r="D322" s="23"/>
      <c r="E322" s="80">
        <v>5</v>
      </c>
      <c r="F322" s="95">
        <f t="shared" si="10"/>
        <v>1500</v>
      </c>
      <c r="G322" s="79"/>
    </row>
    <row r="323" spans="1:10" ht="15.6" x14ac:dyDescent="0.3">
      <c r="A323" s="21"/>
      <c r="B323" s="59"/>
      <c r="C323" s="59"/>
      <c r="D323" s="65"/>
      <c r="E323" s="80"/>
      <c r="F323" s="95">
        <f t="shared" si="10"/>
        <v>0</v>
      </c>
      <c r="G323" s="81"/>
    </row>
    <row r="324" spans="1:10" ht="15.6" x14ac:dyDescent="0.3">
      <c r="A324" s="27"/>
      <c r="B324" s="59"/>
      <c r="C324" s="59"/>
      <c r="D324" s="65"/>
      <c r="E324" s="80"/>
      <c r="F324" s="95">
        <f t="shared" si="10"/>
        <v>0</v>
      </c>
      <c r="G324" s="81"/>
    </row>
    <row r="325" spans="1:10" ht="15.6" x14ac:dyDescent="0.3">
      <c r="A325" s="27"/>
      <c r="B325" s="59"/>
      <c r="C325" s="59"/>
      <c r="D325" s="65"/>
      <c r="E325" s="80"/>
      <c r="F325" s="95">
        <f t="shared" si="10"/>
        <v>0</v>
      </c>
      <c r="G325" s="81"/>
    </row>
    <row r="326" spans="1:10" ht="15.6" x14ac:dyDescent="0.3">
      <c r="A326" s="27"/>
      <c r="B326" s="22"/>
      <c r="C326" s="22"/>
      <c r="D326" s="23"/>
      <c r="E326" s="80"/>
      <c r="F326" s="95">
        <f t="shared" si="10"/>
        <v>0</v>
      </c>
      <c r="G326" s="81"/>
    </row>
    <row r="327" spans="1:10" ht="15.6" x14ac:dyDescent="0.3">
      <c r="A327" s="27"/>
      <c r="B327" s="22"/>
      <c r="C327" s="22"/>
      <c r="D327" s="23"/>
      <c r="E327" s="80"/>
      <c r="F327" s="95">
        <f t="shared" si="10"/>
        <v>0</v>
      </c>
      <c r="G327" s="81"/>
    </row>
    <row r="328" spans="1:10" ht="15.6" x14ac:dyDescent="0.3">
      <c r="A328" s="27"/>
      <c r="B328" s="22"/>
      <c r="C328" s="22"/>
      <c r="D328" s="23"/>
      <c r="E328" s="80"/>
      <c r="F328" s="95">
        <f t="shared" si="10"/>
        <v>0</v>
      </c>
      <c r="G328" s="81"/>
    </row>
    <row r="329" spans="1:10" ht="15.6" x14ac:dyDescent="0.3">
      <c r="A329" s="27"/>
      <c r="B329" s="22"/>
      <c r="C329" s="22"/>
      <c r="D329" s="23"/>
      <c r="E329" s="80"/>
      <c r="F329" s="95">
        <f t="shared" si="10"/>
        <v>0</v>
      </c>
      <c r="G329" s="81"/>
    </row>
    <row r="330" spans="1:10" ht="15.6" x14ac:dyDescent="0.3">
      <c r="A330" s="27"/>
      <c r="B330" s="22"/>
      <c r="C330" s="22"/>
      <c r="D330" s="23"/>
      <c r="E330" s="80"/>
      <c r="F330" s="95">
        <f t="shared" si="10"/>
        <v>0</v>
      </c>
      <c r="G330" s="81"/>
    </row>
    <row r="331" spans="1:10" ht="15.6" x14ac:dyDescent="0.3">
      <c r="A331" s="28"/>
      <c r="B331" s="29"/>
      <c r="C331" s="29"/>
      <c r="D331" s="30"/>
      <c r="E331" s="82"/>
      <c r="F331" s="83">
        <f t="shared" si="10"/>
        <v>0</v>
      </c>
      <c r="G331" s="84"/>
    </row>
    <row r="332" spans="1:10" ht="17.399999999999999" x14ac:dyDescent="0.3">
      <c r="A332" s="34"/>
      <c r="B332" s="35"/>
      <c r="C332" s="36" t="s">
        <v>17</v>
      </c>
      <c r="D332" s="36"/>
      <c r="E332" s="85"/>
      <c r="F332" s="86">
        <f>SUM(F320:F330)</f>
        <v>3891.7</v>
      </c>
      <c r="G332" s="87"/>
    </row>
    <row r="333" spans="1:10" ht="17.399999999999999" x14ac:dyDescent="0.3">
      <c r="A333" s="40"/>
      <c r="B333" s="41"/>
      <c r="C333" s="42" t="s">
        <v>18</v>
      </c>
      <c r="D333" s="42"/>
      <c r="E333" s="88"/>
      <c r="F333" s="89">
        <f>F332*0.16</f>
        <v>622.67200000000003</v>
      </c>
      <c r="G333" s="90"/>
    </row>
    <row r="334" spans="1:10" ht="17.399999999999999" x14ac:dyDescent="0.3">
      <c r="A334" s="40"/>
      <c r="B334" s="41"/>
      <c r="C334" s="46" t="s">
        <v>19</v>
      </c>
      <c r="D334" s="46"/>
      <c r="E334" s="91"/>
      <c r="F334" s="92">
        <f>F332+F333</f>
        <v>4514.3719999999994</v>
      </c>
      <c r="G334" s="93"/>
    </row>
    <row r="335" spans="1:10" ht="15.6" x14ac:dyDescent="0.3">
      <c r="A335" s="50" t="s">
        <v>20</v>
      </c>
      <c r="B335" s="51"/>
      <c r="C335" s="51" t="s">
        <v>21</v>
      </c>
      <c r="D335" s="51"/>
      <c r="E335" s="51" t="s">
        <v>22</v>
      </c>
      <c r="F335" s="51"/>
      <c r="G335" s="52"/>
    </row>
    <row r="336" spans="1:10" ht="15.6" x14ac:dyDescent="0.3">
      <c r="A336" s="63" t="s">
        <v>25</v>
      </c>
      <c r="B336" s="53"/>
      <c r="C336" s="53" t="s">
        <v>23</v>
      </c>
      <c r="D336" s="53"/>
      <c r="E336" s="53" t="s">
        <v>24</v>
      </c>
      <c r="F336" s="53"/>
      <c r="G336" s="54"/>
    </row>
    <row r="337" spans="1:7" x14ac:dyDescent="0.3">
      <c r="A337" s="55"/>
      <c r="B337" s="55"/>
      <c r="C337" s="55"/>
      <c r="D337" s="55"/>
      <c r="E337" s="55"/>
      <c r="F337" s="55"/>
      <c r="G337" s="55"/>
    </row>
    <row r="339" spans="1:7" ht="24.6" x14ac:dyDescent="0.4">
      <c r="A339" s="1"/>
      <c r="B339" s="355" t="s">
        <v>0</v>
      </c>
      <c r="C339" s="357"/>
      <c r="D339" s="364" t="s">
        <v>1</v>
      </c>
      <c r="E339" s="365"/>
      <c r="F339" s="365"/>
      <c r="G339" s="366"/>
    </row>
    <row r="340" spans="1:7" ht="21" x14ac:dyDescent="0.4">
      <c r="A340" s="2"/>
      <c r="B340" s="358"/>
      <c r="C340" s="360"/>
      <c r="D340" s="3" t="s">
        <v>2</v>
      </c>
      <c r="E340" s="368" t="s">
        <v>207</v>
      </c>
      <c r="F340" s="368"/>
      <c r="G340" s="4"/>
    </row>
    <row r="341" spans="1:7" ht="21" x14ac:dyDescent="0.4">
      <c r="A341" s="2"/>
      <c r="B341" s="358"/>
      <c r="C341" s="360"/>
      <c r="D341" s="3" t="s">
        <v>4</v>
      </c>
      <c r="E341" s="368">
        <v>42</v>
      </c>
      <c r="F341" s="368"/>
      <c r="G341" s="4"/>
    </row>
    <row r="342" spans="1:7" ht="30" x14ac:dyDescent="0.4">
      <c r="A342" s="5"/>
      <c r="B342" s="361"/>
      <c r="C342" s="363"/>
      <c r="D342" s="6" t="s">
        <v>5</v>
      </c>
      <c r="E342" s="370" t="s">
        <v>208</v>
      </c>
      <c r="F342" s="370"/>
      <c r="G342" s="7"/>
    </row>
    <row r="343" spans="1:7" ht="20.399999999999999" x14ac:dyDescent="0.35">
      <c r="A343" s="8" t="s">
        <v>6</v>
      </c>
      <c r="B343" s="9" t="s">
        <v>36</v>
      </c>
      <c r="C343" s="10"/>
      <c r="D343" s="10"/>
      <c r="E343" s="10"/>
      <c r="F343" s="10"/>
      <c r="G343" s="11"/>
    </row>
    <row r="344" spans="1:7" ht="20.399999999999999" x14ac:dyDescent="0.35">
      <c r="A344" s="8" t="s">
        <v>7</v>
      </c>
      <c r="B344" s="12"/>
      <c r="C344" s="13"/>
      <c r="D344" s="13"/>
      <c r="E344" s="13"/>
      <c r="F344" s="13"/>
      <c r="G344" s="14"/>
    </row>
    <row r="345" spans="1:7" ht="20.399999999999999" x14ac:dyDescent="0.35">
      <c r="A345" s="8" t="s">
        <v>8</v>
      </c>
      <c r="B345" s="12" t="s">
        <v>29</v>
      </c>
      <c r="C345" s="13"/>
      <c r="D345" s="13"/>
      <c r="E345" s="13"/>
      <c r="F345" s="13"/>
      <c r="G345" s="14"/>
    </row>
    <row r="346" spans="1:7" ht="20.399999999999999" x14ac:dyDescent="0.35">
      <c r="A346" s="8" t="s">
        <v>9</v>
      </c>
      <c r="B346" s="12" t="s">
        <v>130</v>
      </c>
      <c r="C346" s="13"/>
      <c r="D346" s="13"/>
      <c r="E346" s="13"/>
      <c r="F346" s="13"/>
      <c r="G346" s="14"/>
    </row>
    <row r="347" spans="1:7" ht="15" x14ac:dyDescent="0.3">
      <c r="A347" s="57" t="s">
        <v>10</v>
      </c>
      <c r="B347" s="57" t="s">
        <v>11</v>
      </c>
      <c r="C347" s="57" t="s">
        <v>12</v>
      </c>
      <c r="D347" s="57" t="s">
        <v>13</v>
      </c>
      <c r="E347" s="57" t="s">
        <v>14</v>
      </c>
      <c r="F347" s="57" t="s">
        <v>15</v>
      </c>
      <c r="G347" s="57" t="s">
        <v>16</v>
      </c>
    </row>
    <row r="348" spans="1:7" ht="15.6" x14ac:dyDescent="0.3">
      <c r="A348" s="15"/>
      <c r="B348" s="16"/>
      <c r="C348" s="16"/>
      <c r="D348" s="17"/>
      <c r="E348" s="78"/>
      <c r="F348" s="94">
        <f t="shared" ref="F348:F359" si="11">A348*E348</f>
        <v>0</v>
      </c>
      <c r="G348" s="79"/>
    </row>
    <row r="349" spans="1:7" ht="15.6" x14ac:dyDescent="0.3">
      <c r="A349" s="21">
        <v>6</v>
      </c>
      <c r="B349" s="22" t="s">
        <v>30</v>
      </c>
      <c r="C349" s="22" t="s">
        <v>209</v>
      </c>
      <c r="D349" s="23"/>
      <c r="E349" s="80">
        <v>346</v>
      </c>
      <c r="F349" s="95">
        <f t="shared" si="11"/>
        <v>2076</v>
      </c>
      <c r="G349" s="79"/>
    </row>
    <row r="350" spans="1:7" ht="15.6" x14ac:dyDescent="0.3">
      <c r="A350" s="21"/>
      <c r="B350" s="22"/>
      <c r="C350" s="22"/>
      <c r="D350" s="23"/>
      <c r="E350" s="80"/>
      <c r="F350" s="95">
        <f t="shared" si="11"/>
        <v>0</v>
      </c>
      <c r="G350" s="79"/>
    </row>
    <row r="351" spans="1:7" ht="15.6" x14ac:dyDescent="0.3">
      <c r="A351" s="21"/>
      <c r="B351" s="59"/>
      <c r="C351" s="59"/>
      <c r="D351" s="65"/>
      <c r="E351" s="80"/>
      <c r="F351" s="95">
        <f t="shared" si="11"/>
        <v>0</v>
      </c>
      <c r="G351" s="81"/>
    </row>
    <row r="352" spans="1:7" ht="15.6" x14ac:dyDescent="0.3">
      <c r="A352" s="27"/>
      <c r="B352" s="59"/>
      <c r="C352" s="59"/>
      <c r="D352" s="65"/>
      <c r="E352" s="80"/>
      <c r="F352" s="95">
        <f t="shared" si="11"/>
        <v>0</v>
      </c>
      <c r="G352" s="81"/>
    </row>
    <row r="353" spans="1:7" ht="15.6" x14ac:dyDescent="0.3">
      <c r="A353" s="27"/>
      <c r="B353" s="59"/>
      <c r="C353" s="59"/>
      <c r="D353" s="65"/>
      <c r="E353" s="80"/>
      <c r="F353" s="95">
        <f t="shared" si="11"/>
        <v>0</v>
      </c>
      <c r="G353" s="81"/>
    </row>
    <row r="354" spans="1:7" ht="15.6" x14ac:dyDescent="0.3">
      <c r="A354" s="27"/>
      <c r="B354" s="22"/>
      <c r="C354" s="22"/>
      <c r="D354" s="23"/>
      <c r="E354" s="80"/>
      <c r="F354" s="95">
        <f t="shared" si="11"/>
        <v>0</v>
      </c>
      <c r="G354" s="81"/>
    </row>
    <row r="355" spans="1:7" ht="15.6" x14ac:dyDescent="0.3">
      <c r="A355" s="27"/>
      <c r="B355" s="22"/>
      <c r="C355" s="22"/>
      <c r="D355" s="23"/>
      <c r="E355" s="80"/>
      <c r="F355" s="95">
        <f t="shared" si="11"/>
        <v>0</v>
      </c>
      <c r="G355" s="81"/>
    </row>
    <row r="356" spans="1:7" ht="15.6" x14ac:dyDescent="0.3">
      <c r="A356" s="27"/>
      <c r="B356" s="22"/>
      <c r="C356" s="22"/>
      <c r="D356" s="23"/>
      <c r="E356" s="80"/>
      <c r="F356" s="95">
        <f t="shared" si="11"/>
        <v>0</v>
      </c>
      <c r="G356" s="81"/>
    </row>
    <row r="357" spans="1:7" ht="15.6" x14ac:dyDescent="0.3">
      <c r="A357" s="27"/>
      <c r="B357" s="22"/>
      <c r="C357" s="22"/>
      <c r="D357" s="23"/>
      <c r="E357" s="80"/>
      <c r="F357" s="95">
        <f t="shared" si="11"/>
        <v>0</v>
      </c>
      <c r="G357" s="81"/>
    </row>
    <row r="358" spans="1:7" ht="15.6" x14ac:dyDescent="0.3">
      <c r="A358" s="27"/>
      <c r="B358" s="22"/>
      <c r="C358" s="22"/>
      <c r="D358" s="23"/>
      <c r="E358" s="80"/>
      <c r="F358" s="95">
        <f t="shared" si="11"/>
        <v>0</v>
      </c>
      <c r="G358" s="81"/>
    </row>
    <row r="359" spans="1:7" ht="15.6" x14ac:dyDescent="0.3">
      <c r="A359" s="28"/>
      <c r="B359" s="29"/>
      <c r="C359" s="29"/>
      <c r="D359" s="30"/>
      <c r="E359" s="82"/>
      <c r="F359" s="83">
        <f t="shared" si="11"/>
        <v>0</v>
      </c>
      <c r="G359" s="84"/>
    </row>
    <row r="360" spans="1:7" ht="17.399999999999999" x14ac:dyDescent="0.3">
      <c r="A360" s="34"/>
      <c r="B360" s="35"/>
      <c r="C360" s="36" t="s">
        <v>17</v>
      </c>
      <c r="D360" s="36"/>
      <c r="E360" s="85"/>
      <c r="F360" s="86">
        <f>SUM(F348:F358)</f>
        <v>2076</v>
      </c>
      <c r="G360" s="87"/>
    </row>
    <row r="361" spans="1:7" ht="17.399999999999999" x14ac:dyDescent="0.3">
      <c r="A361" s="40"/>
      <c r="B361" s="41"/>
      <c r="C361" s="42" t="s">
        <v>18</v>
      </c>
      <c r="D361" s="42"/>
      <c r="E361" s="88"/>
      <c r="F361" s="89">
        <f>F360*0.16</f>
        <v>332.16</v>
      </c>
      <c r="G361" s="90"/>
    </row>
    <row r="362" spans="1:7" ht="17.399999999999999" x14ac:dyDescent="0.3">
      <c r="A362" s="40"/>
      <c r="B362" s="41"/>
      <c r="C362" s="46" t="s">
        <v>19</v>
      </c>
      <c r="D362" s="46"/>
      <c r="E362" s="91"/>
      <c r="F362" s="92">
        <f>F360+F361</f>
        <v>2408.16</v>
      </c>
      <c r="G362" s="93"/>
    </row>
    <row r="363" spans="1:7" ht="15.6" x14ac:dyDescent="0.3">
      <c r="A363" s="50" t="s">
        <v>20</v>
      </c>
      <c r="B363" s="51"/>
      <c r="C363" s="51" t="s">
        <v>21</v>
      </c>
      <c r="D363" s="51"/>
      <c r="E363" s="51" t="s">
        <v>22</v>
      </c>
      <c r="F363" s="51"/>
      <c r="G363" s="52"/>
    </row>
    <row r="364" spans="1:7" ht="15.6" x14ac:dyDescent="0.3">
      <c r="A364" s="63" t="s">
        <v>25</v>
      </c>
      <c r="B364" s="53"/>
      <c r="C364" s="53" t="s">
        <v>23</v>
      </c>
      <c r="D364" s="53"/>
      <c r="E364" s="53" t="s">
        <v>24</v>
      </c>
      <c r="F364" s="53"/>
      <c r="G364" s="54"/>
    </row>
    <row r="365" spans="1:7" x14ac:dyDescent="0.3">
      <c r="A365" s="55"/>
      <c r="B365" s="55"/>
      <c r="C365" s="55"/>
      <c r="D365" s="55"/>
      <c r="E365" s="55"/>
      <c r="F365" s="55"/>
      <c r="G365" s="55"/>
    </row>
  </sheetData>
  <mergeCells count="73">
    <mergeCell ref="B37:C40"/>
    <mergeCell ref="D37:G37"/>
    <mergeCell ref="E38:F38"/>
    <mergeCell ref="E39:F39"/>
    <mergeCell ref="E40:F40"/>
    <mergeCell ref="B2:C5"/>
    <mergeCell ref="D2:G2"/>
    <mergeCell ref="E3:F3"/>
    <mergeCell ref="E4:F4"/>
    <mergeCell ref="E5:F5"/>
    <mergeCell ref="B77:C80"/>
    <mergeCell ref="D77:G77"/>
    <mergeCell ref="E78:F78"/>
    <mergeCell ref="E79:F79"/>
    <mergeCell ref="E80:F80"/>
    <mergeCell ref="B136:C139"/>
    <mergeCell ref="D136:G136"/>
    <mergeCell ref="E137:F137"/>
    <mergeCell ref="E138:F138"/>
    <mergeCell ref="E139:F139"/>
    <mergeCell ref="B106:C109"/>
    <mergeCell ref="D106:G106"/>
    <mergeCell ref="E107:F107"/>
    <mergeCell ref="E108:F108"/>
    <mergeCell ref="E109:F109"/>
    <mergeCell ref="B197:C200"/>
    <mergeCell ref="D197:G197"/>
    <mergeCell ref="D198:E198"/>
    <mergeCell ref="F198:G198"/>
    <mergeCell ref="E199:F199"/>
    <mergeCell ref="D200:E200"/>
    <mergeCell ref="F200:G200"/>
    <mergeCell ref="B166:C169"/>
    <mergeCell ref="D166:G166"/>
    <mergeCell ref="E167:F167"/>
    <mergeCell ref="E168:F168"/>
    <mergeCell ref="E169:F169"/>
    <mergeCell ref="A226:B226"/>
    <mergeCell ref="E226:G226"/>
    <mergeCell ref="B228:C231"/>
    <mergeCell ref="D228:G228"/>
    <mergeCell ref="E229:F229"/>
    <mergeCell ref="E230:F230"/>
    <mergeCell ref="E231:F231"/>
    <mergeCell ref="E201:G201"/>
    <mergeCell ref="B202:G202"/>
    <mergeCell ref="B203:G203"/>
    <mergeCell ref="A225:B225"/>
    <mergeCell ref="E225:G225"/>
    <mergeCell ref="C222:D222"/>
    <mergeCell ref="C223:D223"/>
    <mergeCell ref="C224:D224"/>
    <mergeCell ref="B204:G204"/>
    <mergeCell ref="B283:C286"/>
    <mergeCell ref="D283:G283"/>
    <mergeCell ref="E284:F284"/>
    <mergeCell ref="E285:F285"/>
    <mergeCell ref="E286:F286"/>
    <mergeCell ref="B256:C259"/>
    <mergeCell ref="D256:G256"/>
    <mergeCell ref="E257:F257"/>
    <mergeCell ref="E258:F258"/>
    <mergeCell ref="E259:F259"/>
    <mergeCell ref="B311:C314"/>
    <mergeCell ref="D311:G311"/>
    <mergeCell ref="E312:F312"/>
    <mergeCell ref="E313:F313"/>
    <mergeCell ref="E314:F314"/>
    <mergeCell ref="B339:C342"/>
    <mergeCell ref="D339:G339"/>
    <mergeCell ref="E340:F340"/>
    <mergeCell ref="E341:F341"/>
    <mergeCell ref="E342:F342"/>
  </mergeCells>
  <dataValidations disablePrompts="1"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A34 A73 A101 A133 A163 A193 A225 A252 A280 A307 A335 A363" xr:uid="{FE3AACFF-36AF-46FF-A696-2FE828924BAA}">
      <formula1>0</formula1>
      <formula2>256</formula2>
    </dataValidation>
  </dataValidations>
  <pageMargins left="0.7" right="0.7" top="0.75" bottom="0.75" header="0.3" footer="0.3"/>
  <pageSetup paperSize="9" scale="43" fitToHeight="0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187D-A826-47D1-86F7-FC50422ED3FF}">
  <sheetPr>
    <pageSetUpPr fitToPage="1"/>
  </sheetPr>
  <dimension ref="A2:H362"/>
  <sheetViews>
    <sheetView topLeftCell="A237" workbookViewId="0">
      <selection activeCell="D246" sqref="A246:G275"/>
    </sheetView>
  </sheetViews>
  <sheetFormatPr baseColWidth="10" defaultRowHeight="14.4" x14ac:dyDescent="0.3"/>
  <cols>
    <col min="1" max="1" width="22.109375" customWidth="1"/>
    <col min="2" max="2" width="18.5546875" customWidth="1"/>
    <col min="3" max="3" width="34.21875" customWidth="1"/>
    <col min="4" max="4" width="28.21875" customWidth="1"/>
    <col min="5" max="5" width="22.6640625" customWidth="1"/>
    <col min="6" max="6" width="18.109375" customWidth="1"/>
    <col min="7" max="7" width="22.6640625" customWidth="1"/>
  </cols>
  <sheetData>
    <row r="2" spans="1:7" ht="24.6" x14ac:dyDescent="0.3">
      <c r="A2" s="62"/>
      <c r="B2" s="355" t="s">
        <v>0</v>
      </c>
      <c r="C2" s="357"/>
      <c r="D2" s="364" t="s">
        <v>1</v>
      </c>
      <c r="E2" s="365"/>
      <c r="F2" s="365"/>
      <c r="G2" s="366"/>
    </row>
    <row r="3" spans="1:7" ht="21" x14ac:dyDescent="0.4">
      <c r="A3" s="2"/>
      <c r="B3" s="358"/>
      <c r="C3" s="360"/>
      <c r="D3" s="3" t="s">
        <v>2</v>
      </c>
      <c r="E3" s="368" t="s">
        <v>129</v>
      </c>
      <c r="F3" s="368"/>
      <c r="G3" s="4"/>
    </row>
    <row r="4" spans="1:7" ht="21" x14ac:dyDescent="0.4">
      <c r="A4" s="2"/>
      <c r="B4" s="358"/>
      <c r="C4" s="360"/>
      <c r="D4" s="3" t="s">
        <v>4</v>
      </c>
      <c r="E4" s="368">
        <v>41</v>
      </c>
      <c r="F4" s="368"/>
      <c r="G4" s="4"/>
    </row>
    <row r="5" spans="1:7" ht="30" x14ac:dyDescent="0.4">
      <c r="A5" s="5"/>
      <c r="B5" s="361"/>
      <c r="C5" s="363"/>
      <c r="D5" s="6" t="s">
        <v>5</v>
      </c>
      <c r="E5" s="370" t="s">
        <v>136</v>
      </c>
      <c r="F5" s="370"/>
      <c r="G5" s="7"/>
    </row>
    <row r="6" spans="1:7" ht="20.399999999999999" x14ac:dyDescent="0.35">
      <c r="A6" s="8" t="s">
        <v>6</v>
      </c>
      <c r="B6" s="9" t="s">
        <v>36</v>
      </c>
      <c r="C6" s="10"/>
      <c r="D6" s="10"/>
      <c r="E6" s="10"/>
      <c r="F6" s="10"/>
      <c r="G6" s="11"/>
    </row>
    <row r="7" spans="1:7" ht="20.399999999999999" x14ac:dyDescent="0.35">
      <c r="A7" s="8" t="s">
        <v>7</v>
      </c>
      <c r="B7" s="12" t="s">
        <v>37</v>
      </c>
      <c r="C7" s="13"/>
      <c r="D7" s="13"/>
      <c r="E7" s="13"/>
      <c r="F7" s="13"/>
      <c r="G7" s="14"/>
    </row>
    <row r="8" spans="1:7" ht="20.399999999999999" x14ac:dyDescent="0.35">
      <c r="A8" s="8" t="s">
        <v>8</v>
      </c>
      <c r="B8" s="12" t="s">
        <v>125</v>
      </c>
      <c r="C8" s="13"/>
      <c r="D8" s="13"/>
      <c r="E8" s="13"/>
      <c r="F8" s="13"/>
      <c r="G8" s="14"/>
    </row>
    <row r="9" spans="1:7" ht="20.399999999999999" x14ac:dyDescent="0.35">
      <c r="A9" s="8" t="s">
        <v>9</v>
      </c>
      <c r="B9" s="12" t="s">
        <v>38</v>
      </c>
      <c r="C9" s="13"/>
      <c r="D9" s="13"/>
      <c r="E9" s="13"/>
      <c r="F9" s="13"/>
      <c r="G9" s="14"/>
    </row>
    <row r="10" spans="1:7" s="56" customFormat="1" ht="30" customHeight="1" x14ac:dyDescent="0.3">
      <c r="A10" s="57" t="s">
        <v>10</v>
      </c>
      <c r="B10" s="57" t="s">
        <v>11</v>
      </c>
      <c r="C10" s="57" t="s">
        <v>12</v>
      </c>
      <c r="D10" s="57" t="s">
        <v>13</v>
      </c>
      <c r="E10" s="57" t="s">
        <v>14</v>
      </c>
      <c r="F10" s="57" t="s">
        <v>15</v>
      </c>
      <c r="G10" s="57" t="s">
        <v>16</v>
      </c>
    </row>
    <row r="11" spans="1:7" ht="37.799999999999997" customHeight="1" x14ac:dyDescent="0.3">
      <c r="A11" s="15">
        <v>12</v>
      </c>
      <c r="B11" s="16" t="s">
        <v>39</v>
      </c>
      <c r="C11" s="16" t="s">
        <v>59</v>
      </c>
      <c r="D11" s="60" t="s">
        <v>40</v>
      </c>
      <c r="E11" s="78">
        <v>54.91</v>
      </c>
      <c r="F11" s="94">
        <f t="shared" ref="F11:F30" si="0">A11*E11</f>
        <v>658.92</v>
      </c>
      <c r="G11" s="96"/>
    </row>
    <row r="12" spans="1:7" ht="28.8" customHeight="1" x14ac:dyDescent="0.3">
      <c r="A12" s="21">
        <v>14</v>
      </c>
      <c r="B12" s="22" t="s">
        <v>39</v>
      </c>
      <c r="C12" s="22" t="s">
        <v>41</v>
      </c>
      <c r="D12" s="61" t="s">
        <v>40</v>
      </c>
      <c r="E12" s="80">
        <v>55.49</v>
      </c>
      <c r="F12" s="95">
        <f t="shared" si="0"/>
        <v>776.86</v>
      </c>
      <c r="G12" s="96"/>
    </row>
    <row r="13" spans="1:7" ht="28.8" customHeight="1" x14ac:dyDescent="0.3">
      <c r="A13" s="21">
        <v>8</v>
      </c>
      <c r="B13" s="22" t="s">
        <v>39</v>
      </c>
      <c r="C13" s="22" t="s">
        <v>42</v>
      </c>
      <c r="D13" s="61" t="s">
        <v>40</v>
      </c>
      <c r="E13" s="80">
        <v>98.26</v>
      </c>
      <c r="F13" s="95">
        <f t="shared" si="0"/>
        <v>786.08</v>
      </c>
      <c r="G13" s="96"/>
    </row>
    <row r="14" spans="1:7" ht="28.8" customHeight="1" x14ac:dyDescent="0.3">
      <c r="A14" s="21">
        <v>18</v>
      </c>
      <c r="B14" s="22" t="s">
        <v>39</v>
      </c>
      <c r="C14" s="22" t="s">
        <v>43</v>
      </c>
      <c r="D14" s="61" t="s">
        <v>40</v>
      </c>
      <c r="E14" s="80">
        <v>141.03</v>
      </c>
      <c r="F14" s="95">
        <f t="shared" si="0"/>
        <v>2538.54</v>
      </c>
      <c r="G14" s="96"/>
    </row>
    <row r="15" spans="1:7" ht="28.8" customHeight="1" x14ac:dyDescent="0.3">
      <c r="A15" s="21">
        <v>12</v>
      </c>
      <c r="B15" s="22" t="s">
        <v>30</v>
      </c>
      <c r="C15" s="22" t="s">
        <v>45</v>
      </c>
      <c r="D15" s="61" t="s">
        <v>40</v>
      </c>
      <c r="E15" s="80">
        <v>4.07</v>
      </c>
      <c r="F15" s="95">
        <f t="shared" si="0"/>
        <v>48.84</v>
      </c>
      <c r="G15" s="96"/>
    </row>
    <row r="16" spans="1:7" ht="28.8" customHeight="1" x14ac:dyDescent="0.3">
      <c r="A16" s="21">
        <v>18</v>
      </c>
      <c r="B16" s="22" t="s">
        <v>30</v>
      </c>
      <c r="C16" s="22" t="s">
        <v>44</v>
      </c>
      <c r="D16" s="61" t="s">
        <v>40</v>
      </c>
      <c r="E16" s="80">
        <v>4.5599999999999996</v>
      </c>
      <c r="F16" s="95">
        <f t="shared" si="0"/>
        <v>82.08</v>
      </c>
      <c r="G16" s="96"/>
    </row>
    <row r="17" spans="1:7" ht="28.8" customHeight="1" x14ac:dyDescent="0.3">
      <c r="A17" s="21">
        <v>14</v>
      </c>
      <c r="B17" s="22" t="s">
        <v>30</v>
      </c>
      <c r="C17" s="22" t="s">
        <v>46</v>
      </c>
      <c r="D17" s="61" t="s">
        <v>40</v>
      </c>
      <c r="E17" s="80">
        <v>3.42</v>
      </c>
      <c r="F17" s="95">
        <f t="shared" si="0"/>
        <v>47.879999999999995</v>
      </c>
      <c r="G17" s="96"/>
    </row>
    <row r="18" spans="1:7" ht="28.8" customHeight="1" x14ac:dyDescent="0.3">
      <c r="A18" s="21">
        <v>20</v>
      </c>
      <c r="B18" s="22" t="s">
        <v>30</v>
      </c>
      <c r="C18" s="22" t="s">
        <v>47</v>
      </c>
      <c r="D18" s="61" t="s">
        <v>40</v>
      </c>
      <c r="E18" s="80">
        <v>3.42</v>
      </c>
      <c r="F18" s="95">
        <f t="shared" si="0"/>
        <v>68.400000000000006</v>
      </c>
      <c r="G18" s="96"/>
    </row>
    <row r="19" spans="1:7" ht="28.8" customHeight="1" x14ac:dyDescent="0.3">
      <c r="A19" s="21">
        <v>28</v>
      </c>
      <c r="B19" s="22" t="s">
        <v>30</v>
      </c>
      <c r="C19" s="22" t="s">
        <v>48</v>
      </c>
      <c r="D19" s="61" t="s">
        <v>40</v>
      </c>
      <c r="E19" s="80">
        <v>10.94</v>
      </c>
      <c r="F19" s="95">
        <f t="shared" si="0"/>
        <v>306.32</v>
      </c>
      <c r="G19" s="96"/>
    </row>
    <row r="20" spans="1:7" ht="28.8" customHeight="1" x14ac:dyDescent="0.3">
      <c r="A20" s="21">
        <v>14</v>
      </c>
      <c r="B20" s="22" t="s">
        <v>30</v>
      </c>
      <c r="C20" s="22" t="s">
        <v>49</v>
      </c>
      <c r="D20" s="61" t="s">
        <v>40</v>
      </c>
      <c r="E20" s="80">
        <v>13.36</v>
      </c>
      <c r="F20" s="95">
        <f t="shared" si="0"/>
        <v>187.04</v>
      </c>
      <c r="G20" s="96"/>
    </row>
    <row r="21" spans="1:7" ht="19.95" customHeight="1" x14ac:dyDescent="0.3">
      <c r="A21" s="21">
        <v>6</v>
      </c>
      <c r="B21" s="22" t="s">
        <v>30</v>
      </c>
      <c r="C21" s="22" t="s">
        <v>50</v>
      </c>
      <c r="D21" s="61" t="s">
        <v>40</v>
      </c>
      <c r="E21" s="80">
        <v>9.74</v>
      </c>
      <c r="F21" s="95">
        <f t="shared" si="0"/>
        <v>58.44</v>
      </c>
      <c r="G21" s="96"/>
    </row>
    <row r="22" spans="1:7" ht="19.95" customHeight="1" x14ac:dyDescent="0.3">
      <c r="A22" s="21">
        <v>14</v>
      </c>
      <c r="B22" s="22" t="s">
        <v>30</v>
      </c>
      <c r="C22" s="59" t="s">
        <v>51</v>
      </c>
      <c r="D22" s="61" t="s">
        <v>40</v>
      </c>
      <c r="E22" s="80">
        <v>2.64</v>
      </c>
      <c r="F22" s="95">
        <f t="shared" si="0"/>
        <v>36.96</v>
      </c>
      <c r="G22" s="97"/>
    </row>
    <row r="23" spans="1:7" ht="19.95" customHeight="1" x14ac:dyDescent="0.3">
      <c r="A23" s="27">
        <v>10</v>
      </c>
      <c r="B23" s="22" t="s">
        <v>30</v>
      </c>
      <c r="C23" s="59" t="s">
        <v>52</v>
      </c>
      <c r="D23" s="61" t="s">
        <v>40</v>
      </c>
      <c r="E23" s="80">
        <v>4.92</v>
      </c>
      <c r="F23" s="95">
        <f t="shared" si="0"/>
        <v>49.2</v>
      </c>
      <c r="G23" s="97"/>
    </row>
    <row r="24" spans="1:7" ht="19.95" customHeight="1" x14ac:dyDescent="0.3">
      <c r="A24" s="27">
        <v>4</v>
      </c>
      <c r="B24" s="22" t="s">
        <v>30</v>
      </c>
      <c r="C24" s="59" t="s">
        <v>53</v>
      </c>
      <c r="D24" s="61" t="s">
        <v>40</v>
      </c>
      <c r="E24" s="80">
        <v>6.86</v>
      </c>
      <c r="F24" s="95">
        <f t="shared" si="0"/>
        <v>27.44</v>
      </c>
      <c r="G24" s="97"/>
    </row>
    <row r="25" spans="1:7" ht="19.95" customHeight="1" x14ac:dyDescent="0.3">
      <c r="A25" s="27">
        <v>14</v>
      </c>
      <c r="B25" s="22" t="s">
        <v>30</v>
      </c>
      <c r="C25" s="22" t="s">
        <v>54</v>
      </c>
      <c r="D25" s="61" t="s">
        <v>40</v>
      </c>
      <c r="E25" s="80">
        <v>26.9</v>
      </c>
      <c r="F25" s="95">
        <f t="shared" si="0"/>
        <v>376.59999999999997</v>
      </c>
      <c r="G25" s="97"/>
    </row>
    <row r="26" spans="1:7" ht="19.95" customHeight="1" x14ac:dyDescent="0.3">
      <c r="A26" s="27">
        <v>20</v>
      </c>
      <c r="B26" s="22" t="s">
        <v>30</v>
      </c>
      <c r="C26" s="22" t="s">
        <v>55</v>
      </c>
      <c r="D26" s="61" t="s">
        <v>40</v>
      </c>
      <c r="E26" s="80">
        <v>15.91</v>
      </c>
      <c r="F26" s="95">
        <f t="shared" si="0"/>
        <v>318.2</v>
      </c>
      <c r="G26" s="97"/>
    </row>
    <row r="27" spans="1:7" ht="19.95" customHeight="1" x14ac:dyDescent="0.3">
      <c r="A27" s="27">
        <v>6</v>
      </c>
      <c r="B27" s="22" t="s">
        <v>30</v>
      </c>
      <c r="C27" s="22" t="s">
        <v>56</v>
      </c>
      <c r="D27" s="61" t="s">
        <v>40</v>
      </c>
      <c r="E27" s="80">
        <v>28.04</v>
      </c>
      <c r="F27" s="95">
        <f t="shared" si="0"/>
        <v>168.24</v>
      </c>
      <c r="G27" s="97"/>
    </row>
    <row r="28" spans="1:7" ht="19.95" customHeight="1" x14ac:dyDescent="0.3">
      <c r="A28" s="27">
        <v>24</v>
      </c>
      <c r="B28" s="22" t="s">
        <v>30</v>
      </c>
      <c r="C28" s="22" t="s">
        <v>57</v>
      </c>
      <c r="D28" s="58" t="s">
        <v>40</v>
      </c>
      <c r="E28" s="80">
        <v>13.52</v>
      </c>
      <c r="F28" s="95">
        <f t="shared" si="0"/>
        <v>324.48</v>
      </c>
      <c r="G28" s="97"/>
    </row>
    <row r="29" spans="1:7" ht="29.4" customHeight="1" x14ac:dyDescent="0.3">
      <c r="A29" s="27">
        <v>12</v>
      </c>
      <c r="B29" s="22" t="s">
        <v>30</v>
      </c>
      <c r="C29" s="22" t="s">
        <v>58</v>
      </c>
      <c r="D29" s="23"/>
      <c r="E29" s="80">
        <v>145.99</v>
      </c>
      <c r="F29" s="95">
        <f t="shared" si="0"/>
        <v>1751.88</v>
      </c>
      <c r="G29" s="97"/>
    </row>
    <row r="30" spans="1:7" ht="19.95" customHeight="1" x14ac:dyDescent="0.3">
      <c r="A30" s="28"/>
      <c r="B30" s="29"/>
      <c r="C30" s="29"/>
      <c r="D30" s="30"/>
      <c r="E30" s="82"/>
      <c r="F30" s="83">
        <f t="shared" si="0"/>
        <v>0</v>
      </c>
      <c r="G30" s="98"/>
    </row>
    <row r="31" spans="1:7" ht="17.399999999999999" x14ac:dyDescent="0.3">
      <c r="A31" s="71"/>
      <c r="B31" s="72"/>
      <c r="C31" s="73" t="s">
        <v>17</v>
      </c>
      <c r="D31" s="73"/>
      <c r="E31" s="99"/>
      <c r="F31" s="100">
        <f>SUM(F11:F29)</f>
        <v>8612.3999999999978</v>
      </c>
      <c r="G31" s="101"/>
    </row>
    <row r="32" spans="1:7" ht="17.399999999999999" x14ac:dyDescent="0.3">
      <c r="A32" s="74"/>
      <c r="B32" s="75"/>
      <c r="C32" s="76" t="s">
        <v>18</v>
      </c>
      <c r="D32" s="76"/>
      <c r="E32" s="102"/>
      <c r="F32" s="103">
        <f>F31*0.16</f>
        <v>1377.9839999999997</v>
      </c>
      <c r="G32" s="104"/>
    </row>
    <row r="33" spans="1:7" ht="17.399999999999999" x14ac:dyDescent="0.3">
      <c r="A33" s="74"/>
      <c r="B33" s="75"/>
      <c r="C33" s="77" t="s">
        <v>19</v>
      </c>
      <c r="D33" s="77"/>
      <c r="E33" s="105"/>
      <c r="F33" s="106">
        <f>F31+F32</f>
        <v>9990.3839999999982</v>
      </c>
      <c r="G33" s="107"/>
    </row>
    <row r="34" spans="1:7" ht="15.6" x14ac:dyDescent="0.3">
      <c r="A34" s="50" t="s">
        <v>20</v>
      </c>
      <c r="B34" s="51"/>
      <c r="C34" s="51" t="s">
        <v>21</v>
      </c>
      <c r="D34" s="51"/>
      <c r="E34" s="51" t="s">
        <v>22</v>
      </c>
      <c r="F34" s="51"/>
      <c r="G34" s="52"/>
    </row>
    <row r="35" spans="1:7" ht="15.6" x14ac:dyDescent="0.3">
      <c r="A35" s="63" t="s">
        <v>25</v>
      </c>
      <c r="B35" s="53"/>
      <c r="C35" s="53" t="s">
        <v>23</v>
      </c>
      <c r="D35" s="53"/>
      <c r="E35" s="53" t="s">
        <v>24</v>
      </c>
      <c r="F35" s="53"/>
      <c r="G35" s="54"/>
    </row>
    <row r="36" spans="1:7" x14ac:dyDescent="0.3">
      <c r="A36" s="55"/>
      <c r="B36" s="55"/>
      <c r="C36" s="55"/>
      <c r="D36" s="55"/>
      <c r="E36" s="55"/>
      <c r="F36" s="55"/>
      <c r="G36" s="55"/>
    </row>
    <row r="37" spans="1:7" ht="24.6" x14ac:dyDescent="0.3">
      <c r="A37" s="62"/>
      <c r="B37" s="355" t="s">
        <v>0</v>
      </c>
      <c r="C37" s="357"/>
      <c r="D37" s="364" t="s">
        <v>1</v>
      </c>
      <c r="E37" s="365"/>
      <c r="F37" s="365"/>
      <c r="G37" s="366"/>
    </row>
    <row r="38" spans="1:7" ht="21" x14ac:dyDescent="0.4">
      <c r="A38" s="2"/>
      <c r="B38" s="358"/>
      <c r="C38" s="360"/>
      <c r="D38" s="3" t="s">
        <v>2</v>
      </c>
      <c r="E38" s="368" t="s">
        <v>129</v>
      </c>
      <c r="F38" s="368"/>
      <c r="G38" s="4"/>
    </row>
    <row r="39" spans="1:7" ht="21" x14ac:dyDescent="0.4">
      <c r="A39" s="2"/>
      <c r="B39" s="358"/>
      <c r="C39" s="360"/>
      <c r="D39" s="3" t="s">
        <v>4</v>
      </c>
      <c r="E39" s="368">
        <v>41</v>
      </c>
      <c r="F39" s="368"/>
      <c r="G39" s="4"/>
    </row>
    <row r="40" spans="1:7" ht="30" x14ac:dyDescent="0.4">
      <c r="A40" s="5"/>
      <c r="B40" s="361"/>
      <c r="C40" s="363"/>
      <c r="D40" s="6" t="s">
        <v>5</v>
      </c>
      <c r="E40" s="370" t="s">
        <v>137</v>
      </c>
      <c r="F40" s="370"/>
      <c r="G40" s="7"/>
    </row>
    <row r="41" spans="1:7" ht="20.399999999999999" x14ac:dyDescent="0.35">
      <c r="A41" s="8" t="s">
        <v>6</v>
      </c>
      <c r="B41" s="9" t="s">
        <v>36</v>
      </c>
      <c r="C41" s="10"/>
      <c r="D41" s="10"/>
      <c r="E41" s="10"/>
      <c r="F41" s="10"/>
      <c r="G41" s="11"/>
    </row>
    <row r="42" spans="1:7" ht="20.399999999999999" x14ac:dyDescent="0.35">
      <c r="A42" s="8" t="s">
        <v>7</v>
      </c>
      <c r="B42" s="12" t="s">
        <v>62</v>
      </c>
      <c r="C42" s="13"/>
      <c r="D42" s="13"/>
      <c r="E42" s="13"/>
      <c r="F42" s="13"/>
      <c r="G42" s="14"/>
    </row>
    <row r="43" spans="1:7" ht="20.399999999999999" x14ac:dyDescent="0.35">
      <c r="A43" s="8" t="s">
        <v>8</v>
      </c>
      <c r="B43" s="12" t="s">
        <v>151</v>
      </c>
      <c r="C43" s="13"/>
      <c r="D43" s="13"/>
      <c r="E43" s="13"/>
      <c r="F43" s="13"/>
      <c r="G43" s="14"/>
    </row>
    <row r="44" spans="1:7" ht="20.399999999999999" x14ac:dyDescent="0.35">
      <c r="A44" s="8" t="s">
        <v>9</v>
      </c>
      <c r="B44" s="12" t="s">
        <v>152</v>
      </c>
      <c r="C44" s="13"/>
      <c r="D44" s="13"/>
      <c r="E44" s="13"/>
      <c r="F44" s="13"/>
      <c r="G44" s="14"/>
    </row>
    <row r="45" spans="1:7" ht="15" x14ac:dyDescent="0.3">
      <c r="A45" s="57" t="s">
        <v>10</v>
      </c>
      <c r="B45" s="57" t="s">
        <v>11</v>
      </c>
      <c r="C45" s="57" t="s">
        <v>12</v>
      </c>
      <c r="D45" s="57" t="s">
        <v>13</v>
      </c>
      <c r="E45" s="57" t="s">
        <v>14</v>
      </c>
      <c r="F45" s="57" t="s">
        <v>15</v>
      </c>
      <c r="G45" s="57" t="s">
        <v>16</v>
      </c>
    </row>
    <row r="46" spans="1:7" ht="25.05" customHeight="1" x14ac:dyDescent="0.3">
      <c r="A46" s="15">
        <v>4</v>
      </c>
      <c r="B46" s="60" t="s">
        <v>81</v>
      </c>
      <c r="C46" s="16" t="s">
        <v>63</v>
      </c>
      <c r="D46" s="60" t="s">
        <v>82</v>
      </c>
      <c r="E46" s="78">
        <f>29.17*4</f>
        <v>116.68</v>
      </c>
      <c r="F46" s="94">
        <f t="shared" ref="F46:F65" si="1">A46*E46</f>
        <v>466.72</v>
      </c>
      <c r="G46" s="79"/>
    </row>
    <row r="47" spans="1:7" ht="25.05" customHeight="1" x14ac:dyDescent="0.3">
      <c r="A47" s="21">
        <v>48</v>
      </c>
      <c r="B47" s="61" t="s">
        <v>81</v>
      </c>
      <c r="C47" s="22" t="s">
        <v>64</v>
      </c>
      <c r="D47" s="61" t="s">
        <v>82</v>
      </c>
      <c r="E47" s="80">
        <f>11.48*4</f>
        <v>45.92</v>
      </c>
      <c r="F47" s="95">
        <f t="shared" si="1"/>
        <v>2204.16</v>
      </c>
      <c r="G47" s="79"/>
    </row>
    <row r="48" spans="1:7" ht="25.05" customHeight="1" x14ac:dyDescent="0.3">
      <c r="A48" s="21">
        <v>24</v>
      </c>
      <c r="B48" s="61" t="s">
        <v>81</v>
      </c>
      <c r="C48" s="22" t="s">
        <v>65</v>
      </c>
      <c r="D48" s="61" t="s">
        <v>82</v>
      </c>
      <c r="E48" s="80">
        <f>18.39*4</f>
        <v>73.56</v>
      </c>
      <c r="F48" s="95">
        <f t="shared" si="1"/>
        <v>1765.44</v>
      </c>
      <c r="G48" s="79"/>
    </row>
    <row r="49" spans="1:7" ht="25.05" customHeight="1" x14ac:dyDescent="0.3">
      <c r="A49" s="21">
        <v>18</v>
      </c>
      <c r="B49" s="61" t="s">
        <v>30</v>
      </c>
      <c r="C49" s="22" t="s">
        <v>66</v>
      </c>
      <c r="D49" s="61" t="s">
        <v>82</v>
      </c>
      <c r="E49" s="80">
        <v>3.14</v>
      </c>
      <c r="F49" s="95">
        <f t="shared" si="1"/>
        <v>56.52</v>
      </c>
      <c r="G49" s="79"/>
    </row>
    <row r="50" spans="1:7" ht="25.05" customHeight="1" x14ac:dyDescent="0.3">
      <c r="A50" s="21">
        <v>60</v>
      </c>
      <c r="B50" s="61" t="s">
        <v>30</v>
      </c>
      <c r="C50" s="22" t="s">
        <v>67</v>
      </c>
      <c r="D50" s="61" t="s">
        <v>82</v>
      </c>
      <c r="E50" s="80">
        <v>2.11</v>
      </c>
      <c r="F50" s="95">
        <f t="shared" si="1"/>
        <v>126.6</v>
      </c>
      <c r="G50" s="79"/>
    </row>
    <row r="51" spans="1:7" ht="25.05" customHeight="1" x14ac:dyDescent="0.3">
      <c r="A51" s="21">
        <v>18</v>
      </c>
      <c r="B51" s="61" t="s">
        <v>30</v>
      </c>
      <c r="C51" s="22" t="s">
        <v>68</v>
      </c>
      <c r="D51" s="61" t="s">
        <v>82</v>
      </c>
      <c r="E51" s="80">
        <v>5.29</v>
      </c>
      <c r="F51" s="95">
        <f t="shared" si="1"/>
        <v>95.22</v>
      </c>
      <c r="G51" s="79"/>
    </row>
    <row r="52" spans="1:7" ht="25.05" customHeight="1" x14ac:dyDescent="0.3">
      <c r="A52" s="21">
        <v>12</v>
      </c>
      <c r="B52" s="61" t="s">
        <v>30</v>
      </c>
      <c r="C52" s="22" t="s">
        <v>69</v>
      </c>
      <c r="D52" s="61" t="s">
        <v>82</v>
      </c>
      <c r="E52" s="80">
        <v>1.9</v>
      </c>
      <c r="F52" s="95">
        <f t="shared" si="1"/>
        <v>22.799999999999997</v>
      </c>
      <c r="G52" s="79"/>
    </row>
    <row r="53" spans="1:7" ht="25.05" customHeight="1" x14ac:dyDescent="0.3">
      <c r="A53" s="21">
        <v>8</v>
      </c>
      <c r="B53" s="61" t="s">
        <v>30</v>
      </c>
      <c r="C53" s="22" t="s">
        <v>70</v>
      </c>
      <c r="D53" s="61" t="s">
        <v>82</v>
      </c>
      <c r="E53" s="80">
        <v>2.4900000000000002</v>
      </c>
      <c r="F53" s="95">
        <f t="shared" si="1"/>
        <v>19.920000000000002</v>
      </c>
      <c r="G53" s="79"/>
    </row>
    <row r="54" spans="1:7" ht="25.05" customHeight="1" x14ac:dyDescent="0.3">
      <c r="A54" s="21">
        <v>4</v>
      </c>
      <c r="B54" s="61" t="s">
        <v>30</v>
      </c>
      <c r="C54" s="22" t="s">
        <v>71</v>
      </c>
      <c r="D54" s="61" t="s">
        <v>82</v>
      </c>
      <c r="E54" s="80">
        <v>17.63</v>
      </c>
      <c r="F54" s="95">
        <f t="shared" si="1"/>
        <v>70.52</v>
      </c>
      <c r="G54" s="79"/>
    </row>
    <row r="55" spans="1:7" ht="25.05" customHeight="1" x14ac:dyDescent="0.3">
      <c r="A55" s="21">
        <v>22</v>
      </c>
      <c r="B55" s="61" t="s">
        <v>30</v>
      </c>
      <c r="C55" s="22" t="s">
        <v>72</v>
      </c>
      <c r="D55" s="61" t="s">
        <v>82</v>
      </c>
      <c r="E55" s="80">
        <v>4.0199999999999996</v>
      </c>
      <c r="F55" s="95">
        <f t="shared" si="1"/>
        <v>88.44</v>
      </c>
      <c r="G55" s="79"/>
    </row>
    <row r="56" spans="1:7" ht="25.05" customHeight="1" x14ac:dyDescent="0.3">
      <c r="A56" s="21">
        <v>32</v>
      </c>
      <c r="B56" s="61" t="s">
        <v>30</v>
      </c>
      <c r="C56" s="22" t="s">
        <v>73</v>
      </c>
      <c r="D56" s="61" t="s">
        <v>82</v>
      </c>
      <c r="E56" s="80">
        <v>2.14</v>
      </c>
      <c r="F56" s="95">
        <f t="shared" si="1"/>
        <v>68.48</v>
      </c>
      <c r="G56" s="79"/>
    </row>
    <row r="57" spans="1:7" ht="25.05" customHeight="1" x14ac:dyDescent="0.3">
      <c r="A57" s="21">
        <v>16</v>
      </c>
      <c r="B57" s="61" t="s">
        <v>30</v>
      </c>
      <c r="C57" s="59" t="s">
        <v>74</v>
      </c>
      <c r="D57" s="61" t="s">
        <v>82</v>
      </c>
      <c r="E57" s="80">
        <v>3.74</v>
      </c>
      <c r="F57" s="95">
        <f t="shared" si="1"/>
        <v>59.84</v>
      </c>
      <c r="G57" s="81"/>
    </row>
    <row r="58" spans="1:7" ht="25.05" customHeight="1" x14ac:dyDescent="0.3">
      <c r="A58" s="27">
        <v>4</v>
      </c>
      <c r="B58" s="61" t="s">
        <v>30</v>
      </c>
      <c r="C58" s="59" t="s">
        <v>75</v>
      </c>
      <c r="D58" s="61" t="s">
        <v>82</v>
      </c>
      <c r="E58" s="80">
        <v>5.86</v>
      </c>
      <c r="F58" s="95">
        <f t="shared" si="1"/>
        <v>23.44</v>
      </c>
      <c r="G58" s="81"/>
    </row>
    <row r="59" spans="1:7" ht="25.05" customHeight="1" x14ac:dyDescent="0.3">
      <c r="A59" s="27">
        <v>24</v>
      </c>
      <c r="B59" s="61" t="s">
        <v>30</v>
      </c>
      <c r="C59" s="59" t="s">
        <v>76</v>
      </c>
      <c r="D59" s="61" t="s">
        <v>82</v>
      </c>
      <c r="E59" s="80">
        <v>1.94</v>
      </c>
      <c r="F59" s="95">
        <f t="shared" si="1"/>
        <v>46.56</v>
      </c>
      <c r="G59" s="81"/>
    </row>
    <row r="60" spans="1:7" ht="25.05" customHeight="1" x14ac:dyDescent="0.3">
      <c r="A60" s="27">
        <v>24</v>
      </c>
      <c r="B60" s="61" t="s">
        <v>30</v>
      </c>
      <c r="C60" s="22" t="s">
        <v>77</v>
      </c>
      <c r="D60" s="61" t="s">
        <v>82</v>
      </c>
      <c r="E60" s="80">
        <v>2.87</v>
      </c>
      <c r="F60" s="95">
        <f t="shared" si="1"/>
        <v>68.88</v>
      </c>
      <c r="G60" s="81"/>
    </row>
    <row r="61" spans="1:7" ht="25.05" customHeight="1" x14ac:dyDescent="0.3">
      <c r="A61" s="27">
        <v>4</v>
      </c>
      <c r="B61" s="61" t="s">
        <v>30</v>
      </c>
      <c r="C61" s="22" t="s">
        <v>78</v>
      </c>
      <c r="D61" s="61" t="s">
        <v>82</v>
      </c>
      <c r="E61" s="80">
        <v>8.33</v>
      </c>
      <c r="F61" s="95">
        <f t="shared" si="1"/>
        <v>33.32</v>
      </c>
      <c r="G61" s="81"/>
    </row>
    <row r="62" spans="1:7" ht="25.05" customHeight="1" x14ac:dyDescent="0.3">
      <c r="A62" s="27">
        <v>40</v>
      </c>
      <c r="B62" s="61" t="s">
        <v>30</v>
      </c>
      <c r="C62" s="22" t="s">
        <v>79</v>
      </c>
      <c r="D62" s="61" t="s">
        <v>82</v>
      </c>
      <c r="E62" s="80">
        <v>2.91</v>
      </c>
      <c r="F62" s="95">
        <f t="shared" si="1"/>
        <v>116.4</v>
      </c>
      <c r="G62" s="81"/>
    </row>
    <row r="63" spans="1:7" ht="25.05" customHeight="1" x14ac:dyDescent="0.3">
      <c r="A63" s="27">
        <v>16</v>
      </c>
      <c r="B63" s="61" t="s">
        <v>30</v>
      </c>
      <c r="C63" s="22" t="s">
        <v>80</v>
      </c>
      <c r="D63" s="61" t="s">
        <v>82</v>
      </c>
      <c r="E63" s="80">
        <v>4.0199999999999996</v>
      </c>
      <c r="F63" s="95">
        <f t="shared" si="1"/>
        <v>64.319999999999993</v>
      </c>
      <c r="G63" s="81"/>
    </row>
    <row r="64" spans="1:7" ht="15.6" x14ac:dyDescent="0.3">
      <c r="A64" s="27"/>
      <c r="B64" s="22"/>
      <c r="C64" s="22"/>
      <c r="D64" s="23"/>
      <c r="E64" s="80"/>
      <c r="F64" s="95">
        <f t="shared" si="1"/>
        <v>0</v>
      </c>
      <c r="G64" s="81"/>
    </row>
    <row r="65" spans="1:8" ht="15.6" x14ac:dyDescent="0.3">
      <c r="A65" s="28"/>
      <c r="B65" s="29"/>
      <c r="C65" s="29"/>
      <c r="D65" s="30"/>
      <c r="E65" s="82"/>
      <c r="F65" s="83">
        <f t="shared" si="1"/>
        <v>0</v>
      </c>
      <c r="G65" s="84"/>
    </row>
    <row r="66" spans="1:8" ht="17.399999999999999" x14ac:dyDescent="0.3">
      <c r="A66" s="34"/>
      <c r="B66" s="35"/>
      <c r="C66" s="36" t="s">
        <v>17</v>
      </c>
      <c r="D66" s="36"/>
      <c r="E66" s="85"/>
      <c r="F66" s="86">
        <f>SUM(F46:F64)</f>
        <v>5397.58</v>
      </c>
      <c r="G66" s="87"/>
    </row>
    <row r="67" spans="1:8" ht="17.399999999999999" x14ac:dyDescent="0.3">
      <c r="A67" s="40"/>
      <c r="B67" s="41"/>
      <c r="C67" s="42" t="s">
        <v>18</v>
      </c>
      <c r="D67" s="42"/>
      <c r="E67" s="88"/>
      <c r="F67" s="89">
        <f>F66*0.16</f>
        <v>863.61279999999999</v>
      </c>
      <c r="G67" s="90"/>
    </row>
    <row r="68" spans="1:8" ht="17.399999999999999" x14ac:dyDescent="0.3">
      <c r="A68" s="40"/>
      <c r="B68" s="41"/>
      <c r="C68" s="46" t="s">
        <v>19</v>
      </c>
      <c r="D68" s="46"/>
      <c r="E68" s="91"/>
      <c r="F68" s="92">
        <f>F66+F67</f>
        <v>6261.1927999999998</v>
      </c>
      <c r="G68" s="93"/>
    </row>
    <row r="69" spans="1:8" ht="15.6" x14ac:dyDescent="0.3">
      <c r="A69" s="50" t="s">
        <v>20</v>
      </c>
      <c r="B69" s="51"/>
      <c r="C69" s="51" t="s">
        <v>21</v>
      </c>
      <c r="D69" s="51"/>
      <c r="E69" s="51" t="s">
        <v>22</v>
      </c>
      <c r="F69" s="51"/>
      <c r="G69" s="52"/>
    </row>
    <row r="70" spans="1:8" ht="15.6" x14ac:dyDescent="0.3">
      <c r="A70" s="64" t="s">
        <v>25</v>
      </c>
      <c r="B70" s="53"/>
      <c r="C70" s="53" t="s">
        <v>23</v>
      </c>
      <c r="D70" s="53"/>
      <c r="E70" s="53" t="s">
        <v>24</v>
      </c>
      <c r="F70" s="53"/>
      <c r="G70" s="54"/>
    </row>
    <row r="71" spans="1:8" x14ac:dyDescent="0.3">
      <c r="A71" s="55"/>
      <c r="B71" s="55"/>
      <c r="C71" s="55"/>
      <c r="D71" s="55"/>
      <c r="E71" s="55"/>
      <c r="F71" s="55"/>
      <c r="G71" s="55"/>
    </row>
    <row r="72" spans="1:8" ht="24.6" x14ac:dyDescent="0.3">
      <c r="A72" s="62"/>
      <c r="B72" s="355" t="s">
        <v>0</v>
      </c>
      <c r="C72" s="357"/>
      <c r="D72" s="364" t="s">
        <v>1</v>
      </c>
      <c r="E72" s="365"/>
      <c r="F72" s="365"/>
      <c r="G72" s="366"/>
    </row>
    <row r="73" spans="1:8" ht="21" x14ac:dyDescent="0.4">
      <c r="A73" s="2"/>
      <c r="B73" s="358"/>
      <c r="C73" s="360"/>
      <c r="D73" s="3" t="s">
        <v>2</v>
      </c>
      <c r="E73" s="368" t="s">
        <v>129</v>
      </c>
      <c r="F73" s="368"/>
      <c r="G73" s="4"/>
    </row>
    <row r="74" spans="1:8" ht="21" x14ac:dyDescent="0.4">
      <c r="A74" s="2"/>
      <c r="B74" s="358"/>
      <c r="C74" s="360"/>
      <c r="D74" s="3" t="s">
        <v>4</v>
      </c>
      <c r="E74" s="368">
        <v>41</v>
      </c>
      <c r="F74" s="368"/>
      <c r="G74" s="4"/>
    </row>
    <row r="75" spans="1:8" ht="30" x14ac:dyDescent="0.4">
      <c r="A75" s="5"/>
      <c r="B75" s="361"/>
      <c r="C75" s="363"/>
      <c r="D75" s="6" t="s">
        <v>5</v>
      </c>
      <c r="E75" s="370" t="s">
        <v>149</v>
      </c>
      <c r="F75" s="370"/>
      <c r="G75" s="7"/>
      <c r="H75">
        <v>11</v>
      </c>
    </row>
    <row r="76" spans="1:8" ht="20.399999999999999" x14ac:dyDescent="0.35">
      <c r="A76" s="8" t="s">
        <v>6</v>
      </c>
      <c r="B76" s="9" t="s">
        <v>36</v>
      </c>
      <c r="C76" s="10"/>
      <c r="D76" s="10"/>
      <c r="E76" s="10"/>
      <c r="F76" s="10"/>
      <c r="G76" s="11"/>
    </row>
    <row r="77" spans="1:8" ht="20.399999999999999" x14ac:dyDescent="0.35">
      <c r="A77" s="8" t="s">
        <v>7</v>
      </c>
      <c r="B77" s="12" t="s">
        <v>84</v>
      </c>
      <c r="C77" s="13"/>
      <c r="D77" s="13"/>
      <c r="E77" s="13"/>
      <c r="F77" s="13"/>
      <c r="G77" s="14"/>
    </row>
    <row r="78" spans="1:8" ht="20.399999999999999" x14ac:dyDescent="0.35">
      <c r="A78" s="8" t="s">
        <v>8</v>
      </c>
      <c r="B78" s="12" t="s">
        <v>125</v>
      </c>
      <c r="C78" s="13"/>
      <c r="D78" s="13"/>
      <c r="E78" s="13"/>
      <c r="F78" s="13"/>
      <c r="G78" s="14"/>
    </row>
    <row r="79" spans="1:8" ht="20.399999999999999" x14ac:dyDescent="0.35">
      <c r="A79" s="8" t="s">
        <v>9</v>
      </c>
      <c r="B79" s="12" t="s">
        <v>85</v>
      </c>
      <c r="C79" s="13"/>
      <c r="D79" s="13"/>
      <c r="E79" s="13"/>
      <c r="F79" s="13"/>
      <c r="G79" s="14"/>
    </row>
    <row r="80" spans="1:8" ht="15" x14ac:dyDescent="0.3">
      <c r="A80" s="57" t="s">
        <v>10</v>
      </c>
      <c r="B80" s="57" t="s">
        <v>11</v>
      </c>
      <c r="C80" s="57" t="s">
        <v>12</v>
      </c>
      <c r="D80" s="57" t="s">
        <v>13</v>
      </c>
      <c r="E80" s="57" t="s">
        <v>14</v>
      </c>
      <c r="F80" s="57" t="s">
        <v>15</v>
      </c>
      <c r="G80" s="57" t="s">
        <v>16</v>
      </c>
    </row>
    <row r="81" spans="1:7" ht="30" customHeight="1" x14ac:dyDescent="0.3">
      <c r="A81" s="21">
        <v>1000</v>
      </c>
      <c r="B81" s="61" t="s">
        <v>30</v>
      </c>
      <c r="C81" s="22" t="s">
        <v>88</v>
      </c>
      <c r="D81" s="61"/>
      <c r="E81" s="80">
        <v>1.33</v>
      </c>
      <c r="F81" s="95">
        <f t="shared" ref="F81:F94" si="2">A81*E81</f>
        <v>1330</v>
      </c>
      <c r="G81" s="79"/>
    </row>
    <row r="82" spans="1:7" ht="30" customHeight="1" x14ac:dyDescent="0.3">
      <c r="A82" s="21">
        <v>500</v>
      </c>
      <c r="B82" s="61" t="s">
        <v>30</v>
      </c>
      <c r="C82" s="22" t="s">
        <v>89</v>
      </c>
      <c r="D82" s="61"/>
      <c r="E82" s="80">
        <v>2.59</v>
      </c>
      <c r="F82" s="95">
        <f t="shared" si="2"/>
        <v>1295</v>
      </c>
      <c r="G82" s="79"/>
    </row>
    <row r="83" spans="1:7" ht="30" customHeight="1" x14ac:dyDescent="0.3">
      <c r="A83" s="21">
        <v>2000</v>
      </c>
      <c r="B83" s="61" t="s">
        <v>30</v>
      </c>
      <c r="C83" s="22" t="s">
        <v>148</v>
      </c>
      <c r="D83" s="61"/>
      <c r="E83" s="80">
        <v>0.94</v>
      </c>
      <c r="F83" s="95">
        <f t="shared" si="2"/>
        <v>1880</v>
      </c>
      <c r="G83" s="79"/>
    </row>
    <row r="84" spans="1:7" ht="30" customHeight="1" x14ac:dyDescent="0.3">
      <c r="A84" s="21"/>
      <c r="B84" s="61"/>
      <c r="C84" s="22"/>
      <c r="D84" s="61"/>
      <c r="E84" s="80"/>
      <c r="F84" s="95">
        <f t="shared" si="2"/>
        <v>0</v>
      </c>
      <c r="G84" s="79"/>
    </row>
    <row r="85" spans="1:7" ht="30" customHeight="1" x14ac:dyDescent="0.3">
      <c r="A85" s="21"/>
      <c r="B85" s="61"/>
      <c r="C85" s="22"/>
      <c r="D85" s="61"/>
      <c r="E85" s="80"/>
      <c r="F85" s="95">
        <f t="shared" si="2"/>
        <v>0</v>
      </c>
      <c r="G85" s="79"/>
    </row>
    <row r="86" spans="1:7" ht="30" customHeight="1" x14ac:dyDescent="0.3">
      <c r="A86" s="21"/>
      <c r="B86" s="61"/>
      <c r="C86" s="59"/>
      <c r="D86" s="61"/>
      <c r="E86" s="80"/>
      <c r="F86" s="95">
        <f t="shared" si="2"/>
        <v>0</v>
      </c>
      <c r="G86" s="81"/>
    </row>
    <row r="87" spans="1:7" ht="15.6" x14ac:dyDescent="0.3">
      <c r="A87" s="27"/>
      <c r="B87" s="61"/>
      <c r="C87" s="59"/>
      <c r="D87" s="61"/>
      <c r="E87" s="80"/>
      <c r="F87" s="95">
        <f t="shared" si="2"/>
        <v>0</v>
      </c>
      <c r="G87" s="81"/>
    </row>
    <row r="88" spans="1:7" ht="15.6" x14ac:dyDescent="0.3">
      <c r="A88" s="27"/>
      <c r="B88" s="61"/>
      <c r="C88" s="59"/>
      <c r="D88" s="61"/>
      <c r="E88" s="80"/>
      <c r="F88" s="95">
        <f t="shared" si="2"/>
        <v>0</v>
      </c>
      <c r="G88" s="81"/>
    </row>
    <row r="89" spans="1:7" ht="15.6" x14ac:dyDescent="0.3">
      <c r="A89" s="27"/>
      <c r="B89" s="61"/>
      <c r="C89" s="22"/>
      <c r="D89" s="61"/>
      <c r="E89" s="80"/>
      <c r="F89" s="95">
        <f t="shared" si="2"/>
        <v>0</v>
      </c>
      <c r="G89" s="81"/>
    </row>
    <row r="90" spans="1:7" ht="15.6" x14ac:dyDescent="0.3">
      <c r="A90" s="27"/>
      <c r="B90" s="61"/>
      <c r="C90" s="22"/>
      <c r="D90" s="61"/>
      <c r="E90" s="80"/>
      <c r="F90" s="95">
        <f t="shared" si="2"/>
        <v>0</v>
      </c>
      <c r="G90" s="81"/>
    </row>
    <row r="91" spans="1:7" ht="15.6" x14ac:dyDescent="0.3">
      <c r="A91" s="27"/>
      <c r="B91" s="61"/>
      <c r="C91" s="22"/>
      <c r="D91" s="61"/>
      <c r="E91" s="80"/>
      <c r="F91" s="95">
        <f t="shared" si="2"/>
        <v>0</v>
      </c>
      <c r="G91" s="81"/>
    </row>
    <row r="92" spans="1:7" ht="15.6" x14ac:dyDescent="0.3">
      <c r="A92" s="27"/>
      <c r="B92" s="61"/>
      <c r="C92" s="22"/>
      <c r="D92" s="61"/>
      <c r="E92" s="80"/>
      <c r="F92" s="95">
        <f t="shared" si="2"/>
        <v>0</v>
      </c>
      <c r="G92" s="81"/>
    </row>
    <row r="93" spans="1:7" ht="15.6" x14ac:dyDescent="0.3">
      <c r="A93" s="27"/>
      <c r="B93" s="22"/>
      <c r="C93" s="22"/>
      <c r="D93" s="23"/>
      <c r="E93" s="80"/>
      <c r="F93" s="95">
        <f t="shared" si="2"/>
        <v>0</v>
      </c>
      <c r="G93" s="81"/>
    </row>
    <row r="94" spans="1:7" ht="15.6" x14ac:dyDescent="0.3">
      <c r="A94" s="28"/>
      <c r="B94" s="29"/>
      <c r="C94" s="29"/>
      <c r="D94" s="30"/>
      <c r="E94" s="82"/>
      <c r="F94" s="83">
        <f t="shared" si="2"/>
        <v>0</v>
      </c>
      <c r="G94" s="84"/>
    </row>
    <row r="95" spans="1:7" ht="17.399999999999999" x14ac:dyDescent="0.3">
      <c r="A95" s="34"/>
      <c r="B95" s="35"/>
      <c r="C95" s="36" t="s">
        <v>17</v>
      </c>
      <c r="D95" s="36"/>
      <c r="E95" s="85"/>
      <c r="F95" s="86">
        <f>SUM(F81:F93)</f>
        <v>4505</v>
      </c>
      <c r="G95" s="87"/>
    </row>
    <row r="96" spans="1:7" ht="17.399999999999999" x14ac:dyDescent="0.3">
      <c r="A96" s="40"/>
      <c r="B96" s="41"/>
      <c r="C96" s="42" t="s">
        <v>18</v>
      </c>
      <c r="D96" s="42"/>
      <c r="E96" s="88"/>
      <c r="F96" s="89">
        <f>F95*0.16</f>
        <v>720.80000000000007</v>
      </c>
      <c r="G96" s="90"/>
    </row>
    <row r="97" spans="1:8" ht="17.399999999999999" x14ac:dyDescent="0.3">
      <c r="A97" s="40"/>
      <c r="B97" s="41"/>
      <c r="C97" s="46" t="s">
        <v>19</v>
      </c>
      <c r="D97" s="46"/>
      <c r="E97" s="91"/>
      <c r="F97" s="92">
        <f>F95+F96</f>
        <v>5225.8</v>
      </c>
      <c r="G97" s="93"/>
    </row>
    <row r="98" spans="1:8" ht="15.6" x14ac:dyDescent="0.3">
      <c r="A98" s="50" t="s">
        <v>20</v>
      </c>
      <c r="B98" s="51"/>
      <c r="C98" s="51" t="s">
        <v>21</v>
      </c>
      <c r="D98" s="51"/>
      <c r="E98" s="51" t="s">
        <v>22</v>
      </c>
      <c r="F98" s="51"/>
      <c r="G98" s="52"/>
    </row>
    <row r="99" spans="1:8" ht="15.6" x14ac:dyDescent="0.3">
      <c r="A99" s="64" t="s">
        <v>25</v>
      </c>
      <c r="B99" s="53"/>
      <c r="C99" s="53" t="s">
        <v>23</v>
      </c>
      <c r="D99" s="53"/>
      <c r="E99" s="53" t="s">
        <v>24</v>
      </c>
      <c r="F99" s="53"/>
      <c r="G99" s="54"/>
    </row>
    <row r="100" spans="1:8" x14ac:dyDescent="0.3">
      <c r="A100" s="55"/>
      <c r="B100" s="55"/>
      <c r="C100" s="55"/>
      <c r="D100" s="55"/>
      <c r="E100" s="55"/>
      <c r="F100" s="55"/>
      <c r="G100" s="55"/>
    </row>
    <row r="101" spans="1:8" ht="24.6" x14ac:dyDescent="0.4">
      <c r="A101" s="1"/>
      <c r="B101" s="355" t="s">
        <v>0</v>
      </c>
      <c r="C101" s="357"/>
      <c r="D101" s="364" t="s">
        <v>1</v>
      </c>
      <c r="E101" s="365"/>
      <c r="F101" s="365"/>
      <c r="G101" s="366"/>
    </row>
    <row r="102" spans="1:8" ht="21" x14ac:dyDescent="0.4">
      <c r="A102" s="2"/>
      <c r="B102" s="358"/>
      <c r="C102" s="360"/>
      <c r="D102" s="3" t="s">
        <v>2</v>
      </c>
      <c r="E102" s="368" t="s">
        <v>129</v>
      </c>
      <c r="F102" s="368"/>
      <c r="G102" s="4"/>
    </row>
    <row r="103" spans="1:8" ht="21" x14ac:dyDescent="0.4">
      <c r="A103" s="2"/>
      <c r="B103" s="358"/>
      <c r="C103" s="360"/>
      <c r="D103" s="3" t="s">
        <v>4</v>
      </c>
      <c r="E103" s="368">
        <v>41</v>
      </c>
      <c r="F103" s="368"/>
      <c r="G103" s="4"/>
    </row>
    <row r="104" spans="1:8" ht="30" x14ac:dyDescent="0.4">
      <c r="A104" s="5"/>
      <c r="B104" s="361"/>
      <c r="C104" s="363"/>
      <c r="D104" s="6" t="s">
        <v>5</v>
      </c>
      <c r="E104" s="370" t="s">
        <v>150</v>
      </c>
      <c r="F104" s="370"/>
      <c r="G104" s="7"/>
      <c r="H104">
        <v>12</v>
      </c>
    </row>
    <row r="105" spans="1:8" ht="20.399999999999999" x14ac:dyDescent="0.35">
      <c r="A105" s="8" t="s">
        <v>6</v>
      </c>
      <c r="B105" s="9" t="s">
        <v>27</v>
      </c>
      <c r="C105" s="10"/>
      <c r="D105" s="10"/>
      <c r="E105" s="10"/>
      <c r="F105" s="10"/>
      <c r="G105" s="11"/>
    </row>
    <row r="106" spans="1:8" ht="20.399999999999999" x14ac:dyDescent="0.35">
      <c r="A106" s="8" t="s">
        <v>7</v>
      </c>
      <c r="B106" s="12" t="s">
        <v>96</v>
      </c>
      <c r="C106" s="13"/>
      <c r="D106" s="13"/>
      <c r="E106" s="13"/>
      <c r="F106" s="13"/>
      <c r="G106" s="14"/>
    </row>
    <row r="107" spans="1:8" ht="20.399999999999999" x14ac:dyDescent="0.35">
      <c r="A107" s="8" t="s">
        <v>8</v>
      </c>
      <c r="B107" s="12" t="s">
        <v>29</v>
      </c>
      <c r="C107" s="13"/>
      <c r="D107" s="13"/>
      <c r="E107" s="13"/>
      <c r="F107" s="13"/>
      <c r="G107" s="14"/>
    </row>
    <row r="108" spans="1:8" ht="20.399999999999999" x14ac:dyDescent="0.35">
      <c r="A108" s="8" t="s">
        <v>9</v>
      </c>
      <c r="B108" s="12" t="s">
        <v>91</v>
      </c>
      <c r="C108" s="13"/>
      <c r="D108" s="13"/>
      <c r="E108" s="13"/>
      <c r="F108" s="13"/>
      <c r="G108" s="14"/>
    </row>
    <row r="109" spans="1:8" ht="15" x14ac:dyDescent="0.3">
      <c r="A109" s="57" t="s">
        <v>10</v>
      </c>
      <c r="B109" s="57" t="s">
        <v>11</v>
      </c>
      <c r="C109" s="57" t="s">
        <v>12</v>
      </c>
      <c r="D109" s="57" t="s">
        <v>13</v>
      </c>
      <c r="E109" s="57" t="s">
        <v>14</v>
      </c>
      <c r="F109" s="57" t="s">
        <v>15</v>
      </c>
      <c r="G109" s="57" t="s">
        <v>16</v>
      </c>
    </row>
    <row r="110" spans="1:8" ht="25.05" customHeight="1" x14ac:dyDescent="0.3">
      <c r="A110" s="15">
        <v>80</v>
      </c>
      <c r="B110" s="16" t="s">
        <v>126</v>
      </c>
      <c r="C110" s="16" t="s">
        <v>127</v>
      </c>
      <c r="D110" s="17">
        <v>457420</v>
      </c>
      <c r="E110" s="78">
        <v>96.5</v>
      </c>
      <c r="F110" s="94">
        <f>A110*E110</f>
        <v>7720</v>
      </c>
      <c r="G110" s="79"/>
    </row>
    <row r="111" spans="1:8" ht="25.05" customHeight="1" x14ac:dyDescent="0.3">
      <c r="A111" s="21">
        <v>80</v>
      </c>
      <c r="B111" s="22" t="s">
        <v>126</v>
      </c>
      <c r="C111" s="22" t="s">
        <v>128</v>
      </c>
      <c r="D111" s="23">
        <v>534833</v>
      </c>
      <c r="E111" s="80">
        <v>76.5</v>
      </c>
      <c r="F111" s="95">
        <f t="shared" ref="F111:F121" si="3">A111*E111</f>
        <v>6120</v>
      </c>
      <c r="G111" s="79"/>
    </row>
    <row r="112" spans="1:8" ht="25.05" customHeight="1" x14ac:dyDescent="0.3">
      <c r="A112" s="21"/>
      <c r="B112" s="22"/>
      <c r="C112" s="22"/>
      <c r="D112" s="23"/>
      <c r="E112" s="80"/>
      <c r="F112" s="95">
        <f t="shared" si="3"/>
        <v>0</v>
      </c>
      <c r="G112" s="79"/>
    </row>
    <row r="113" spans="1:7" ht="25.05" customHeight="1" x14ac:dyDescent="0.3">
      <c r="A113" s="21"/>
      <c r="B113" s="59"/>
      <c r="C113" s="59"/>
      <c r="D113" s="65"/>
      <c r="E113" s="80"/>
      <c r="F113" s="95">
        <f t="shared" si="3"/>
        <v>0</v>
      </c>
      <c r="G113" s="81"/>
    </row>
    <row r="114" spans="1:7" ht="25.05" customHeight="1" x14ac:dyDescent="0.3">
      <c r="A114" s="27"/>
      <c r="B114" s="59"/>
      <c r="C114" s="59"/>
      <c r="D114" s="65"/>
      <c r="E114" s="80"/>
      <c r="F114" s="95">
        <f t="shared" si="3"/>
        <v>0</v>
      </c>
      <c r="G114" s="81"/>
    </row>
    <row r="115" spans="1:7" ht="25.05" customHeight="1" x14ac:dyDescent="0.3">
      <c r="A115" s="27"/>
      <c r="B115" s="59"/>
      <c r="C115" s="59"/>
      <c r="D115" s="65"/>
      <c r="E115" s="80"/>
      <c r="F115" s="95">
        <f t="shared" si="3"/>
        <v>0</v>
      </c>
      <c r="G115" s="81"/>
    </row>
    <row r="116" spans="1:7" ht="25.05" customHeight="1" x14ac:dyDescent="0.3">
      <c r="A116" s="27"/>
      <c r="B116" s="22"/>
      <c r="C116" s="22"/>
      <c r="D116" s="23"/>
      <c r="E116" s="80"/>
      <c r="F116" s="95">
        <f t="shared" si="3"/>
        <v>0</v>
      </c>
      <c r="G116" s="81"/>
    </row>
    <row r="117" spans="1:7" ht="15.6" x14ac:dyDescent="0.3">
      <c r="A117" s="27"/>
      <c r="B117" s="22"/>
      <c r="C117" s="22"/>
      <c r="D117" s="23"/>
      <c r="E117" s="80"/>
      <c r="F117" s="95">
        <f t="shared" si="3"/>
        <v>0</v>
      </c>
      <c r="G117" s="81"/>
    </row>
    <row r="118" spans="1:7" ht="15.6" x14ac:dyDescent="0.3">
      <c r="A118" s="27"/>
      <c r="B118" s="22"/>
      <c r="C118" s="22"/>
      <c r="D118" s="23"/>
      <c r="E118" s="80"/>
      <c r="F118" s="95">
        <f t="shared" si="3"/>
        <v>0</v>
      </c>
      <c r="G118" s="81"/>
    </row>
    <row r="119" spans="1:7" ht="15.6" x14ac:dyDescent="0.3">
      <c r="A119" s="27"/>
      <c r="B119" s="22"/>
      <c r="C119" s="22"/>
      <c r="D119" s="23"/>
      <c r="E119" s="80"/>
      <c r="F119" s="95">
        <f t="shared" si="3"/>
        <v>0</v>
      </c>
      <c r="G119" s="81"/>
    </row>
    <row r="120" spans="1:7" ht="15.6" x14ac:dyDescent="0.3">
      <c r="A120" s="27"/>
      <c r="B120" s="22"/>
      <c r="C120" s="22"/>
      <c r="D120" s="23"/>
      <c r="E120" s="80"/>
      <c r="F120" s="95">
        <f t="shared" si="3"/>
        <v>0</v>
      </c>
      <c r="G120" s="81"/>
    </row>
    <row r="121" spans="1:7" ht="15.6" x14ac:dyDescent="0.3">
      <c r="A121" s="28"/>
      <c r="B121" s="29"/>
      <c r="C121" s="29"/>
      <c r="D121" s="30"/>
      <c r="E121" s="82"/>
      <c r="F121" s="83">
        <f t="shared" si="3"/>
        <v>0</v>
      </c>
      <c r="G121" s="84"/>
    </row>
    <row r="122" spans="1:7" ht="17.399999999999999" x14ac:dyDescent="0.3">
      <c r="A122" s="34"/>
      <c r="B122" s="35"/>
      <c r="C122" s="36" t="s">
        <v>17</v>
      </c>
      <c r="D122" s="36"/>
      <c r="E122" s="85"/>
      <c r="F122" s="86">
        <f>SUM(F110:F120)</f>
        <v>13840</v>
      </c>
      <c r="G122" s="87"/>
    </row>
    <row r="123" spans="1:7" ht="17.399999999999999" x14ac:dyDescent="0.3">
      <c r="A123" s="40"/>
      <c r="B123" s="41"/>
      <c r="C123" s="42" t="s">
        <v>18</v>
      </c>
      <c r="D123" s="42"/>
      <c r="E123" s="88"/>
      <c r="F123" s="89">
        <f>F122*0.16</f>
        <v>2214.4</v>
      </c>
      <c r="G123" s="90"/>
    </row>
    <row r="124" spans="1:7" ht="17.399999999999999" x14ac:dyDescent="0.3">
      <c r="A124" s="40"/>
      <c r="B124" s="41"/>
      <c r="C124" s="46" t="s">
        <v>19</v>
      </c>
      <c r="D124" s="46"/>
      <c r="E124" s="91"/>
      <c r="F124" s="92">
        <f>F122+F123</f>
        <v>16054.4</v>
      </c>
      <c r="G124" s="93"/>
    </row>
    <row r="125" spans="1:7" ht="15.6" x14ac:dyDescent="0.3">
      <c r="A125" s="50" t="s">
        <v>20</v>
      </c>
      <c r="B125" s="51"/>
      <c r="C125" s="51" t="s">
        <v>21</v>
      </c>
      <c r="D125" s="51"/>
      <c r="E125" s="51" t="s">
        <v>22</v>
      </c>
      <c r="F125" s="51"/>
      <c r="G125" s="52"/>
    </row>
    <row r="126" spans="1:7" ht="15.6" x14ac:dyDescent="0.3">
      <c r="A126" s="63" t="s">
        <v>25</v>
      </c>
      <c r="B126" s="53"/>
      <c r="C126" s="53" t="s">
        <v>23</v>
      </c>
      <c r="D126" s="53"/>
      <c r="E126" s="53" t="s">
        <v>24</v>
      </c>
      <c r="F126" s="53"/>
      <c r="G126" s="54"/>
    </row>
    <row r="127" spans="1:7" x14ac:dyDescent="0.3">
      <c r="A127" s="55"/>
      <c r="B127" s="55"/>
      <c r="C127" s="55"/>
      <c r="D127" s="55"/>
      <c r="E127" s="55"/>
      <c r="F127" s="55"/>
      <c r="G127" s="55"/>
    </row>
    <row r="129" spans="1:8" ht="24.6" x14ac:dyDescent="0.4">
      <c r="A129" s="1"/>
      <c r="B129" s="355" t="s">
        <v>0</v>
      </c>
      <c r="C129" s="357"/>
      <c r="D129" s="364" t="s">
        <v>1</v>
      </c>
      <c r="E129" s="365"/>
      <c r="F129" s="365"/>
      <c r="G129" s="366"/>
    </row>
    <row r="130" spans="1:8" ht="21" x14ac:dyDescent="0.4">
      <c r="A130" s="2"/>
      <c r="B130" s="358"/>
      <c r="C130" s="360"/>
      <c r="D130" s="3" t="s">
        <v>2</v>
      </c>
      <c r="E130" s="368" t="s">
        <v>129</v>
      </c>
      <c r="F130" s="368"/>
      <c r="G130" s="4"/>
    </row>
    <row r="131" spans="1:8" ht="21" x14ac:dyDescent="0.4">
      <c r="A131" s="2"/>
      <c r="B131" s="358"/>
      <c r="C131" s="360"/>
      <c r="D131" s="3" t="s">
        <v>4</v>
      </c>
      <c r="E131" s="368">
        <v>41</v>
      </c>
      <c r="F131" s="368"/>
      <c r="G131" s="4"/>
    </row>
    <row r="132" spans="1:8" ht="30" x14ac:dyDescent="0.4">
      <c r="A132" s="5"/>
      <c r="B132" s="361"/>
      <c r="C132" s="363"/>
      <c r="D132" s="6" t="s">
        <v>5</v>
      </c>
      <c r="E132" s="370" t="s">
        <v>153</v>
      </c>
      <c r="F132" s="370"/>
      <c r="G132" s="7"/>
      <c r="H132">
        <v>13</v>
      </c>
    </row>
    <row r="133" spans="1:8" ht="20.399999999999999" x14ac:dyDescent="0.35">
      <c r="A133" s="8" t="s">
        <v>6</v>
      </c>
      <c r="B133" s="9" t="s">
        <v>36</v>
      </c>
      <c r="C133" s="10"/>
      <c r="D133" s="10"/>
      <c r="E133" s="10"/>
      <c r="F133" s="10"/>
      <c r="G133" s="11"/>
    </row>
    <row r="134" spans="1:8" ht="20.399999999999999" x14ac:dyDescent="0.35">
      <c r="A134" s="8" t="s">
        <v>7</v>
      </c>
      <c r="B134" s="12" t="s">
        <v>96</v>
      </c>
      <c r="C134" s="13"/>
      <c r="D134" s="13"/>
      <c r="E134" s="13"/>
      <c r="F134" s="13"/>
      <c r="G134" s="14"/>
    </row>
    <row r="135" spans="1:8" ht="20.399999999999999" x14ac:dyDescent="0.35">
      <c r="A135" s="8" t="s">
        <v>8</v>
      </c>
      <c r="B135" s="12" t="s">
        <v>29</v>
      </c>
      <c r="C135" s="13"/>
      <c r="D135" s="13"/>
      <c r="E135" s="13"/>
      <c r="F135" s="13"/>
      <c r="G135" s="14"/>
    </row>
    <row r="136" spans="1:8" ht="20.399999999999999" x14ac:dyDescent="0.35">
      <c r="A136" s="8" t="s">
        <v>9</v>
      </c>
      <c r="B136" s="12" t="s">
        <v>38</v>
      </c>
      <c r="C136" s="13"/>
      <c r="D136" s="13"/>
      <c r="E136" s="13"/>
      <c r="F136" s="13"/>
      <c r="G136" s="14"/>
    </row>
    <row r="137" spans="1:8" ht="15" x14ac:dyDescent="0.3">
      <c r="A137" s="57" t="s">
        <v>10</v>
      </c>
      <c r="B137" s="57" t="s">
        <v>11</v>
      </c>
      <c r="C137" s="57" t="s">
        <v>12</v>
      </c>
      <c r="D137" s="57" t="s">
        <v>13</v>
      </c>
      <c r="E137" s="57" t="s">
        <v>14</v>
      </c>
      <c r="F137" s="57" t="s">
        <v>15</v>
      </c>
      <c r="G137" s="57" t="s">
        <v>16</v>
      </c>
    </row>
    <row r="138" spans="1:8" ht="15.6" x14ac:dyDescent="0.3">
      <c r="A138" s="15">
        <v>18</v>
      </c>
      <c r="B138" s="16" t="s">
        <v>30</v>
      </c>
      <c r="C138" s="16" t="s">
        <v>105</v>
      </c>
      <c r="D138" s="17"/>
      <c r="E138" s="78">
        <v>4.6900000000000004</v>
      </c>
      <c r="F138" s="94">
        <f t="shared" ref="F138:F149" si="4">A138*E138</f>
        <v>84.42</v>
      </c>
      <c r="G138" s="79"/>
    </row>
    <row r="139" spans="1:8" ht="15.6" x14ac:dyDescent="0.3">
      <c r="A139" s="21">
        <v>14</v>
      </c>
      <c r="B139" s="22" t="s">
        <v>30</v>
      </c>
      <c r="C139" s="22" t="s">
        <v>106</v>
      </c>
      <c r="D139" s="23"/>
      <c r="E139" s="80">
        <v>8.6999999999999993</v>
      </c>
      <c r="F139" s="95">
        <f t="shared" si="4"/>
        <v>121.79999999999998</v>
      </c>
      <c r="G139" s="79"/>
    </row>
    <row r="140" spans="1:8" ht="15.6" x14ac:dyDescent="0.3">
      <c r="A140" s="21">
        <v>10</v>
      </c>
      <c r="B140" s="22" t="s">
        <v>30</v>
      </c>
      <c r="C140" s="22" t="s">
        <v>107</v>
      </c>
      <c r="D140" s="23"/>
      <c r="E140" s="80">
        <v>13.87</v>
      </c>
      <c r="F140" s="95">
        <f t="shared" si="4"/>
        <v>138.69999999999999</v>
      </c>
      <c r="G140" s="79"/>
    </row>
    <row r="141" spans="1:8" ht="15.6" x14ac:dyDescent="0.3">
      <c r="A141" s="21">
        <v>40</v>
      </c>
      <c r="B141" s="59" t="s">
        <v>30</v>
      </c>
      <c r="C141" s="59" t="s">
        <v>67</v>
      </c>
      <c r="D141" s="65"/>
      <c r="E141" s="80">
        <v>5.7</v>
      </c>
      <c r="F141" s="95">
        <f t="shared" si="4"/>
        <v>228</v>
      </c>
      <c r="G141" s="81"/>
    </row>
    <row r="142" spans="1:8" ht="15.6" x14ac:dyDescent="0.3">
      <c r="A142" s="27">
        <v>2</v>
      </c>
      <c r="B142" s="59" t="s">
        <v>30</v>
      </c>
      <c r="C142" s="59" t="s">
        <v>108</v>
      </c>
      <c r="D142" s="65"/>
      <c r="E142" s="80">
        <v>64.2</v>
      </c>
      <c r="F142" s="95">
        <f t="shared" si="4"/>
        <v>128.4</v>
      </c>
      <c r="G142" s="81"/>
    </row>
    <row r="143" spans="1:8" ht="15.6" x14ac:dyDescent="0.3">
      <c r="A143" s="27">
        <v>8</v>
      </c>
      <c r="B143" s="59" t="s">
        <v>30</v>
      </c>
      <c r="C143" s="59" t="s">
        <v>69</v>
      </c>
      <c r="D143" s="65"/>
      <c r="E143" s="80">
        <v>5.27</v>
      </c>
      <c r="F143" s="95">
        <f t="shared" si="4"/>
        <v>42.16</v>
      </c>
      <c r="G143" s="81"/>
    </row>
    <row r="144" spans="1:8" ht="15.6" x14ac:dyDescent="0.3">
      <c r="A144" s="27">
        <v>14</v>
      </c>
      <c r="B144" s="22" t="s">
        <v>39</v>
      </c>
      <c r="C144" s="22" t="s">
        <v>64</v>
      </c>
      <c r="D144" s="23"/>
      <c r="E144" s="80">
        <v>330.4</v>
      </c>
      <c r="F144" s="95">
        <f t="shared" si="4"/>
        <v>4625.5999999999995</v>
      </c>
      <c r="G144" s="81"/>
    </row>
    <row r="145" spans="1:8" ht="15.6" x14ac:dyDescent="0.3">
      <c r="A145" s="27">
        <v>10</v>
      </c>
      <c r="B145" s="22" t="s">
        <v>30</v>
      </c>
      <c r="C145" s="22" t="s">
        <v>109</v>
      </c>
      <c r="D145" s="23"/>
      <c r="E145" s="80">
        <v>41.51</v>
      </c>
      <c r="F145" s="95">
        <f t="shared" si="4"/>
        <v>415.09999999999997</v>
      </c>
      <c r="G145" s="81"/>
    </row>
    <row r="146" spans="1:8" ht="15.6" x14ac:dyDescent="0.3">
      <c r="A146" s="27"/>
      <c r="B146" s="22"/>
      <c r="C146" s="22"/>
      <c r="D146" s="23"/>
      <c r="E146" s="80"/>
      <c r="F146" s="95">
        <f t="shared" si="4"/>
        <v>0</v>
      </c>
      <c r="G146" s="81"/>
    </row>
    <row r="147" spans="1:8" ht="15.6" x14ac:dyDescent="0.3">
      <c r="A147" s="27"/>
      <c r="B147" s="22"/>
      <c r="C147" s="22"/>
      <c r="D147" s="23"/>
      <c r="E147" s="80"/>
      <c r="F147" s="95">
        <f t="shared" si="4"/>
        <v>0</v>
      </c>
      <c r="G147" s="81"/>
    </row>
    <row r="148" spans="1:8" ht="15.6" x14ac:dyDescent="0.3">
      <c r="A148" s="27"/>
      <c r="B148" s="22"/>
      <c r="C148" s="22"/>
      <c r="D148" s="23"/>
      <c r="E148" s="80"/>
      <c r="F148" s="95">
        <f t="shared" si="4"/>
        <v>0</v>
      </c>
      <c r="G148" s="81"/>
    </row>
    <row r="149" spans="1:8" ht="15.6" x14ac:dyDescent="0.3">
      <c r="A149" s="28"/>
      <c r="B149" s="29"/>
      <c r="C149" s="29"/>
      <c r="D149" s="30"/>
      <c r="E149" s="82"/>
      <c r="F149" s="83">
        <f t="shared" si="4"/>
        <v>0</v>
      </c>
      <c r="G149" s="84"/>
    </row>
    <row r="150" spans="1:8" ht="17.399999999999999" x14ac:dyDescent="0.3">
      <c r="A150" s="34"/>
      <c r="B150" s="35"/>
      <c r="C150" s="36" t="s">
        <v>17</v>
      </c>
      <c r="D150" s="36"/>
      <c r="E150" s="85"/>
      <c r="F150" s="86">
        <f>SUM(F138:F148)</f>
        <v>5784.1799999999994</v>
      </c>
      <c r="G150" s="87"/>
    </row>
    <row r="151" spans="1:8" ht="17.399999999999999" x14ac:dyDescent="0.3">
      <c r="A151" s="40"/>
      <c r="B151" s="41"/>
      <c r="C151" s="42" t="s">
        <v>18</v>
      </c>
      <c r="D151" s="42"/>
      <c r="E151" s="88"/>
      <c r="F151" s="89">
        <f>F150*0.16</f>
        <v>925.46879999999987</v>
      </c>
      <c r="G151" s="90"/>
    </row>
    <row r="152" spans="1:8" ht="17.399999999999999" x14ac:dyDescent="0.3">
      <c r="A152" s="40"/>
      <c r="B152" s="41"/>
      <c r="C152" s="46" t="s">
        <v>19</v>
      </c>
      <c r="D152" s="46"/>
      <c r="E152" s="91"/>
      <c r="F152" s="92">
        <f>F150+F151</f>
        <v>6709.648799999999</v>
      </c>
      <c r="G152" s="93"/>
    </row>
    <row r="153" spans="1:8" ht="15.6" x14ac:dyDescent="0.3">
      <c r="A153" s="50" t="s">
        <v>20</v>
      </c>
      <c r="B153" s="51"/>
      <c r="C153" s="51" t="s">
        <v>21</v>
      </c>
      <c r="D153" s="51"/>
      <c r="E153" s="51" t="s">
        <v>22</v>
      </c>
      <c r="F153" s="51"/>
      <c r="G153" s="52"/>
    </row>
    <row r="154" spans="1:8" ht="15.6" x14ac:dyDescent="0.3">
      <c r="A154" s="63" t="s">
        <v>25</v>
      </c>
      <c r="B154" s="53"/>
      <c r="C154" s="53" t="s">
        <v>23</v>
      </c>
      <c r="D154" s="53"/>
      <c r="E154" s="53" t="s">
        <v>24</v>
      </c>
      <c r="F154" s="53"/>
      <c r="G154" s="54"/>
    </row>
    <row r="155" spans="1:8" x14ac:dyDescent="0.3">
      <c r="A155" s="55"/>
      <c r="B155" s="55"/>
      <c r="C155" s="55"/>
      <c r="D155" s="55"/>
      <c r="E155" s="55"/>
      <c r="F155" s="55"/>
      <c r="G155" s="55"/>
    </row>
    <row r="156" spans="1:8" ht="24.6" x14ac:dyDescent="0.4">
      <c r="A156" s="1"/>
      <c r="B156" s="355" t="s">
        <v>0</v>
      </c>
      <c r="C156" s="357"/>
      <c r="D156" s="364" t="s">
        <v>1</v>
      </c>
      <c r="E156" s="365"/>
      <c r="F156" s="365"/>
      <c r="G156" s="366"/>
    </row>
    <row r="157" spans="1:8" ht="21" x14ac:dyDescent="0.4">
      <c r="A157" s="2"/>
      <c r="B157" s="358"/>
      <c r="C157" s="360"/>
      <c r="D157" s="3" t="s">
        <v>2</v>
      </c>
      <c r="E157" s="368" t="s">
        <v>86</v>
      </c>
      <c r="F157" s="368"/>
      <c r="G157" s="4"/>
    </row>
    <row r="158" spans="1:8" ht="21" x14ac:dyDescent="0.4">
      <c r="A158" s="2"/>
      <c r="B158" s="358"/>
      <c r="C158" s="360"/>
      <c r="D158" s="3" t="s">
        <v>4</v>
      </c>
      <c r="E158" s="368">
        <v>40</v>
      </c>
      <c r="F158" s="368"/>
      <c r="G158" s="4"/>
    </row>
    <row r="159" spans="1:8" ht="30" x14ac:dyDescent="0.4">
      <c r="A159" s="5"/>
      <c r="B159" s="361"/>
      <c r="C159" s="363"/>
      <c r="D159" s="6" t="s">
        <v>5</v>
      </c>
      <c r="E159" s="370" t="s">
        <v>154</v>
      </c>
      <c r="F159" s="370"/>
      <c r="G159" s="7"/>
      <c r="H159">
        <v>14</v>
      </c>
    </row>
    <row r="160" spans="1:8" ht="20.399999999999999" x14ac:dyDescent="0.35">
      <c r="A160" s="8" t="s">
        <v>6</v>
      </c>
      <c r="B160" s="9" t="s">
        <v>36</v>
      </c>
      <c r="C160" s="10"/>
      <c r="D160" s="10"/>
      <c r="E160" s="10"/>
      <c r="F160" s="10"/>
      <c r="G160" s="11"/>
    </row>
    <row r="161" spans="1:7" ht="20.399999999999999" x14ac:dyDescent="0.35">
      <c r="A161" s="8" t="s">
        <v>7</v>
      </c>
      <c r="B161" s="12" t="s">
        <v>98</v>
      </c>
      <c r="C161" s="13"/>
      <c r="D161" s="13"/>
      <c r="E161" s="13"/>
      <c r="F161" s="13"/>
      <c r="G161" s="14"/>
    </row>
    <row r="162" spans="1:7" ht="20.399999999999999" x14ac:dyDescent="0.35">
      <c r="A162" s="8" t="s">
        <v>8</v>
      </c>
      <c r="B162" s="12" t="s">
        <v>29</v>
      </c>
      <c r="C162" s="13"/>
      <c r="D162" s="13"/>
      <c r="E162" s="13"/>
      <c r="F162" s="13"/>
      <c r="G162" s="14"/>
    </row>
    <row r="163" spans="1:7" ht="20.399999999999999" x14ac:dyDescent="0.35">
      <c r="A163" s="8" t="s">
        <v>9</v>
      </c>
      <c r="B163" s="12" t="s">
        <v>99</v>
      </c>
      <c r="C163" s="13"/>
      <c r="D163" s="13"/>
      <c r="E163" s="13"/>
      <c r="F163" s="13"/>
      <c r="G163" s="14"/>
    </row>
    <row r="164" spans="1:7" ht="15" x14ac:dyDescent="0.3">
      <c r="A164" s="57" t="s">
        <v>10</v>
      </c>
      <c r="B164" s="57" t="s">
        <v>11</v>
      </c>
      <c r="C164" s="57" t="s">
        <v>12</v>
      </c>
      <c r="D164" s="57" t="s">
        <v>13</v>
      </c>
      <c r="E164" s="57" t="s">
        <v>14</v>
      </c>
      <c r="F164" s="57" t="s">
        <v>15</v>
      </c>
      <c r="G164" s="57" t="s">
        <v>16</v>
      </c>
    </row>
    <row r="165" spans="1:7" ht="15.6" x14ac:dyDescent="0.3">
      <c r="A165" s="15">
        <v>4</v>
      </c>
      <c r="B165" s="16" t="s">
        <v>100</v>
      </c>
      <c r="C165" s="16" t="s">
        <v>101</v>
      </c>
      <c r="D165" s="17" t="s">
        <v>113</v>
      </c>
      <c r="E165" s="18">
        <v>1568.7</v>
      </c>
      <c r="F165" s="18">
        <f t="shared" ref="F165:F179" si="5">A165*E165</f>
        <v>6274.8</v>
      </c>
      <c r="G165" s="20"/>
    </row>
    <row r="166" spans="1:7" ht="15.6" x14ac:dyDescent="0.3">
      <c r="A166" s="21">
        <v>8</v>
      </c>
      <c r="B166" s="22" t="s">
        <v>100</v>
      </c>
      <c r="C166" s="22" t="s">
        <v>102</v>
      </c>
      <c r="D166" s="23" t="s">
        <v>114</v>
      </c>
      <c r="E166" s="24">
        <v>480.8</v>
      </c>
      <c r="F166" s="24">
        <f t="shared" si="5"/>
        <v>3846.4</v>
      </c>
      <c r="G166" s="20"/>
    </row>
    <row r="167" spans="1:7" ht="15.6" x14ac:dyDescent="0.3">
      <c r="A167" s="21">
        <v>12</v>
      </c>
      <c r="B167" s="22" t="s">
        <v>100</v>
      </c>
      <c r="C167" s="22" t="s">
        <v>103</v>
      </c>
      <c r="D167" s="23" t="s">
        <v>115</v>
      </c>
      <c r="E167" s="24">
        <v>360.3</v>
      </c>
      <c r="F167" s="24">
        <f t="shared" si="5"/>
        <v>4323.6000000000004</v>
      </c>
      <c r="G167" s="20"/>
    </row>
    <row r="168" spans="1:7" ht="15.6" x14ac:dyDescent="0.3">
      <c r="A168" s="21">
        <v>4</v>
      </c>
      <c r="B168" s="59" t="s">
        <v>100</v>
      </c>
      <c r="C168" s="59" t="s">
        <v>110</v>
      </c>
      <c r="D168" s="65" t="s">
        <v>116</v>
      </c>
      <c r="E168" s="24">
        <v>801.3</v>
      </c>
      <c r="F168" s="24">
        <f t="shared" si="5"/>
        <v>3205.2</v>
      </c>
      <c r="G168" s="26"/>
    </row>
    <row r="169" spans="1:7" ht="31.2" x14ac:dyDescent="0.3">
      <c r="A169" s="21">
        <v>4</v>
      </c>
      <c r="B169" s="59" t="s">
        <v>100</v>
      </c>
      <c r="C169" s="59" t="s">
        <v>111</v>
      </c>
      <c r="D169" s="65" t="s">
        <v>117</v>
      </c>
      <c r="E169" s="24">
        <v>15.67</v>
      </c>
      <c r="F169" s="24">
        <f t="shared" si="5"/>
        <v>62.68</v>
      </c>
      <c r="G169" s="26"/>
    </row>
    <row r="170" spans="1:7" ht="31.2" x14ac:dyDescent="0.3">
      <c r="A170" s="21">
        <v>4</v>
      </c>
      <c r="B170" s="59" t="s">
        <v>39</v>
      </c>
      <c r="C170" s="59" t="s">
        <v>112</v>
      </c>
      <c r="D170" s="65" t="s">
        <v>118</v>
      </c>
      <c r="E170" s="24">
        <v>41.69</v>
      </c>
      <c r="F170" s="24">
        <f t="shared" si="5"/>
        <v>166.76</v>
      </c>
      <c r="G170" s="26"/>
    </row>
    <row r="171" spans="1:7" ht="15.6" x14ac:dyDescent="0.3">
      <c r="A171" s="21"/>
      <c r="B171" s="59"/>
      <c r="C171" s="59"/>
      <c r="D171" s="66"/>
      <c r="E171" s="24"/>
      <c r="F171" s="24">
        <f t="shared" si="5"/>
        <v>0</v>
      </c>
      <c r="G171" s="26"/>
    </row>
    <row r="172" spans="1:7" ht="15.6" x14ac:dyDescent="0.3">
      <c r="A172" s="27"/>
      <c r="B172" s="59"/>
      <c r="C172" s="59"/>
      <c r="D172" s="65"/>
      <c r="E172" s="24"/>
      <c r="F172" s="24">
        <f t="shared" si="5"/>
        <v>0</v>
      </c>
      <c r="G172" s="26"/>
    </row>
    <row r="173" spans="1:7" ht="15.6" x14ac:dyDescent="0.3">
      <c r="A173" s="27"/>
      <c r="B173" s="59"/>
      <c r="C173" s="59"/>
      <c r="D173" s="65"/>
      <c r="E173" s="24"/>
      <c r="F173" s="24">
        <f t="shared" si="5"/>
        <v>0</v>
      </c>
      <c r="G173" s="26"/>
    </row>
    <row r="174" spans="1:7" ht="15.6" x14ac:dyDescent="0.3">
      <c r="A174" s="27"/>
      <c r="B174" s="22"/>
      <c r="C174" s="22"/>
      <c r="D174" s="23"/>
      <c r="E174" s="24"/>
      <c r="F174" s="24">
        <f t="shared" si="5"/>
        <v>0</v>
      </c>
      <c r="G174" s="26"/>
    </row>
    <row r="175" spans="1:7" ht="15.6" x14ac:dyDescent="0.3">
      <c r="A175" s="27"/>
      <c r="B175" s="22"/>
      <c r="C175" s="22"/>
      <c r="D175" s="23"/>
      <c r="E175" s="24"/>
      <c r="F175" s="24">
        <f t="shared" si="5"/>
        <v>0</v>
      </c>
      <c r="G175" s="26"/>
    </row>
    <row r="176" spans="1:7" ht="15.6" x14ac:dyDescent="0.3">
      <c r="A176" s="27"/>
      <c r="B176" s="22"/>
      <c r="C176" s="22"/>
      <c r="D176" s="23"/>
      <c r="E176" s="24"/>
      <c r="F176" s="24">
        <f t="shared" si="5"/>
        <v>0</v>
      </c>
      <c r="G176" s="26"/>
    </row>
    <row r="177" spans="1:8" ht="15.6" x14ac:dyDescent="0.3">
      <c r="A177" s="27"/>
      <c r="B177" s="22"/>
      <c r="C177" s="22"/>
      <c r="D177" s="23"/>
      <c r="E177" s="24"/>
      <c r="F177" s="24">
        <f t="shared" si="5"/>
        <v>0</v>
      </c>
      <c r="G177" s="26"/>
    </row>
    <row r="178" spans="1:8" ht="15.6" x14ac:dyDescent="0.3">
      <c r="A178" s="27"/>
      <c r="B178" s="22"/>
      <c r="C178" s="22"/>
      <c r="D178" s="23"/>
      <c r="E178" s="24"/>
      <c r="F178" s="24">
        <f t="shared" si="5"/>
        <v>0</v>
      </c>
      <c r="G178" s="26"/>
    </row>
    <row r="179" spans="1:8" ht="15.6" x14ac:dyDescent="0.3">
      <c r="A179" s="28"/>
      <c r="B179" s="29"/>
      <c r="C179" s="29"/>
      <c r="D179" s="30"/>
      <c r="E179" s="31"/>
      <c r="F179" s="32">
        <f t="shared" si="5"/>
        <v>0</v>
      </c>
      <c r="G179" s="33"/>
    </row>
    <row r="180" spans="1:8" ht="17.399999999999999" x14ac:dyDescent="0.3">
      <c r="A180" s="34"/>
      <c r="B180" s="35"/>
      <c r="C180" s="36" t="s">
        <v>17</v>
      </c>
      <c r="D180" s="36"/>
      <c r="E180" s="37"/>
      <c r="F180" s="38">
        <f>SUM(F165:F178)</f>
        <v>17879.439999999999</v>
      </c>
      <c r="G180" s="39"/>
    </row>
    <row r="181" spans="1:8" ht="17.399999999999999" x14ac:dyDescent="0.3">
      <c r="A181" s="40"/>
      <c r="B181" s="41"/>
      <c r="C181" s="42" t="s">
        <v>18</v>
      </c>
      <c r="D181" s="42"/>
      <c r="E181" s="43"/>
      <c r="F181" s="44">
        <f>F180*0.16</f>
        <v>2860.7103999999999</v>
      </c>
      <c r="G181" s="45"/>
    </row>
    <row r="182" spans="1:8" ht="17.399999999999999" x14ac:dyDescent="0.3">
      <c r="A182" s="40"/>
      <c r="B182" s="41"/>
      <c r="C182" s="46" t="s">
        <v>19</v>
      </c>
      <c r="D182" s="46"/>
      <c r="E182" s="47"/>
      <c r="F182" s="48">
        <f>F180+F181</f>
        <v>20740.150399999999</v>
      </c>
      <c r="G182" s="49"/>
    </row>
    <row r="183" spans="1:8" ht="15.6" x14ac:dyDescent="0.3">
      <c r="A183" s="50" t="s">
        <v>20</v>
      </c>
      <c r="B183" s="51"/>
      <c r="C183" s="51" t="s">
        <v>21</v>
      </c>
      <c r="D183" s="51"/>
      <c r="E183" s="51" t="s">
        <v>22</v>
      </c>
      <c r="F183" s="51"/>
      <c r="G183" s="52"/>
    </row>
    <row r="184" spans="1:8" ht="15.6" x14ac:dyDescent="0.3">
      <c r="A184" s="63" t="s">
        <v>25</v>
      </c>
      <c r="B184" s="53"/>
      <c r="C184" s="53" t="s">
        <v>23</v>
      </c>
      <c r="D184" s="53"/>
      <c r="E184" s="53" t="s">
        <v>24</v>
      </c>
      <c r="F184" s="53"/>
      <c r="G184" s="54"/>
    </row>
    <row r="185" spans="1:8" x14ac:dyDescent="0.3">
      <c r="A185" s="55"/>
      <c r="B185" s="55"/>
      <c r="C185" s="55"/>
      <c r="D185" s="55"/>
      <c r="E185" s="55"/>
      <c r="F185" s="55"/>
      <c r="G185" s="55"/>
    </row>
    <row r="186" spans="1:8" ht="24.6" x14ac:dyDescent="0.4">
      <c r="A186" s="1"/>
      <c r="B186" s="355" t="s">
        <v>0</v>
      </c>
      <c r="C186" s="357"/>
      <c r="D186" s="364" t="s">
        <v>1</v>
      </c>
      <c r="E186" s="365"/>
      <c r="F186" s="365"/>
      <c r="G186" s="366"/>
    </row>
    <row r="187" spans="1:8" ht="21" x14ac:dyDescent="0.4">
      <c r="A187" s="2"/>
      <c r="B187" s="358"/>
      <c r="C187" s="360"/>
      <c r="D187" s="3" t="s">
        <v>2</v>
      </c>
      <c r="E187" s="368" t="s">
        <v>129</v>
      </c>
      <c r="F187" s="368"/>
      <c r="G187" s="4"/>
    </row>
    <row r="188" spans="1:8" ht="21" x14ac:dyDescent="0.4">
      <c r="A188" s="2"/>
      <c r="B188" s="358"/>
      <c r="C188" s="360"/>
      <c r="D188" s="3" t="s">
        <v>4</v>
      </c>
      <c r="E188" s="368">
        <v>41</v>
      </c>
      <c r="F188" s="368"/>
      <c r="G188" s="4"/>
    </row>
    <row r="189" spans="1:8" ht="30" x14ac:dyDescent="0.4">
      <c r="A189" s="5"/>
      <c r="B189" s="361"/>
      <c r="C189" s="363"/>
      <c r="D189" s="6" t="s">
        <v>5</v>
      </c>
      <c r="E189" s="370" t="s">
        <v>138</v>
      </c>
      <c r="F189" s="370"/>
      <c r="G189" s="7"/>
      <c r="H189">
        <v>15</v>
      </c>
    </row>
    <row r="190" spans="1:8" ht="20.399999999999999" x14ac:dyDescent="0.35">
      <c r="A190" s="8" t="s">
        <v>6</v>
      </c>
      <c r="B190" s="9" t="s">
        <v>36</v>
      </c>
      <c r="C190" s="10"/>
      <c r="D190" s="10"/>
      <c r="E190" s="10"/>
      <c r="F190" s="10"/>
      <c r="G190" s="11"/>
    </row>
    <row r="191" spans="1:8" ht="20.399999999999999" x14ac:dyDescent="0.35">
      <c r="A191" s="8" t="s">
        <v>7</v>
      </c>
      <c r="B191" s="12"/>
      <c r="C191" s="13"/>
      <c r="D191" s="13"/>
      <c r="E191" s="13"/>
      <c r="F191" s="13"/>
      <c r="G191" s="14"/>
    </row>
    <row r="192" spans="1:8" ht="20.399999999999999" x14ac:dyDescent="0.35">
      <c r="A192" s="8" t="s">
        <v>8</v>
      </c>
      <c r="B192" s="12" t="s">
        <v>29</v>
      </c>
      <c r="C192" s="13"/>
      <c r="D192" s="13"/>
      <c r="E192" s="13"/>
      <c r="F192" s="13"/>
      <c r="G192" s="14"/>
    </row>
    <row r="193" spans="1:7" ht="20.399999999999999" x14ac:dyDescent="0.35">
      <c r="A193" s="8" t="s">
        <v>9</v>
      </c>
      <c r="B193" s="12" t="s">
        <v>130</v>
      </c>
      <c r="C193" s="13"/>
      <c r="D193" s="13"/>
      <c r="E193" s="13"/>
      <c r="F193" s="13"/>
      <c r="G193" s="14"/>
    </row>
    <row r="194" spans="1:7" ht="15" x14ac:dyDescent="0.3">
      <c r="A194" s="57" t="s">
        <v>10</v>
      </c>
      <c r="B194" s="57" t="s">
        <v>11</v>
      </c>
      <c r="C194" s="57" t="s">
        <v>12</v>
      </c>
      <c r="D194" s="57" t="s">
        <v>13</v>
      </c>
      <c r="E194" s="57" t="s">
        <v>14</v>
      </c>
      <c r="F194" s="57" t="s">
        <v>15</v>
      </c>
      <c r="G194" s="57" t="s">
        <v>16</v>
      </c>
    </row>
    <row r="195" spans="1:7" ht="15.6" x14ac:dyDescent="0.3">
      <c r="A195" s="15">
        <v>30</v>
      </c>
      <c r="B195" s="16" t="s">
        <v>30</v>
      </c>
      <c r="C195" s="16" t="s">
        <v>131</v>
      </c>
      <c r="D195" s="17"/>
      <c r="E195" s="78">
        <v>787.07</v>
      </c>
      <c r="F195" s="78">
        <f t="shared" ref="F195:F209" si="6">A195*E195</f>
        <v>23612.100000000002</v>
      </c>
      <c r="G195" s="79"/>
    </row>
    <row r="196" spans="1:7" ht="15.6" x14ac:dyDescent="0.3">
      <c r="A196" s="21">
        <v>100</v>
      </c>
      <c r="B196" s="22" t="s">
        <v>30</v>
      </c>
      <c r="C196" s="22" t="s">
        <v>133</v>
      </c>
      <c r="D196" s="23"/>
      <c r="E196" s="80">
        <v>120</v>
      </c>
      <c r="F196" s="80">
        <f t="shared" si="6"/>
        <v>12000</v>
      </c>
      <c r="G196" s="79"/>
    </row>
    <row r="197" spans="1:7" ht="15.6" x14ac:dyDescent="0.3">
      <c r="A197" s="21">
        <v>40</v>
      </c>
      <c r="B197" s="22" t="s">
        <v>30</v>
      </c>
      <c r="C197" s="22" t="s">
        <v>132</v>
      </c>
      <c r="D197" s="23"/>
      <c r="E197" s="80">
        <v>76</v>
      </c>
      <c r="F197" s="80">
        <f t="shared" si="6"/>
        <v>3040</v>
      </c>
      <c r="G197" s="79"/>
    </row>
    <row r="198" spans="1:7" ht="15.6" x14ac:dyDescent="0.3">
      <c r="A198" s="21">
        <v>60</v>
      </c>
      <c r="B198" s="59" t="s">
        <v>30</v>
      </c>
      <c r="C198" s="59" t="s">
        <v>134</v>
      </c>
      <c r="D198" s="65"/>
      <c r="E198" s="80">
        <v>40</v>
      </c>
      <c r="F198" s="80">
        <f t="shared" si="6"/>
        <v>2400</v>
      </c>
      <c r="G198" s="81"/>
    </row>
    <row r="199" spans="1:7" ht="15.6" x14ac:dyDescent="0.3">
      <c r="A199" s="21">
        <v>20</v>
      </c>
      <c r="B199" s="59" t="s">
        <v>30</v>
      </c>
      <c r="C199" s="59" t="s">
        <v>135</v>
      </c>
      <c r="D199" s="65"/>
      <c r="E199" s="80">
        <v>230</v>
      </c>
      <c r="F199" s="80">
        <f t="shared" si="6"/>
        <v>4600</v>
      </c>
      <c r="G199" s="81"/>
    </row>
    <row r="200" spans="1:7" ht="15.6" x14ac:dyDescent="0.3">
      <c r="A200" s="21">
        <v>5</v>
      </c>
      <c r="B200" s="59" t="s">
        <v>30</v>
      </c>
      <c r="C200" s="59" t="s">
        <v>161</v>
      </c>
      <c r="D200" s="65"/>
      <c r="E200" s="80">
        <v>346</v>
      </c>
      <c r="F200" s="80">
        <f t="shared" si="6"/>
        <v>1730</v>
      </c>
      <c r="G200" s="81"/>
    </row>
    <row r="201" spans="1:7" ht="15.6" x14ac:dyDescent="0.3">
      <c r="A201" s="21"/>
      <c r="B201" s="59"/>
      <c r="C201" s="59"/>
      <c r="D201" s="66"/>
      <c r="E201" s="80"/>
      <c r="F201" s="80">
        <f t="shared" si="6"/>
        <v>0</v>
      </c>
      <c r="G201" s="81"/>
    </row>
    <row r="202" spans="1:7" ht="15.6" x14ac:dyDescent="0.3">
      <c r="A202" s="27"/>
      <c r="B202" s="59"/>
      <c r="C202" s="59"/>
      <c r="D202" s="65"/>
      <c r="E202" s="80"/>
      <c r="F202" s="80">
        <f t="shared" si="6"/>
        <v>0</v>
      </c>
      <c r="G202" s="81"/>
    </row>
    <row r="203" spans="1:7" ht="15.6" x14ac:dyDescent="0.3">
      <c r="A203" s="27"/>
      <c r="B203" s="59"/>
      <c r="C203" s="59"/>
      <c r="D203" s="65"/>
      <c r="E203" s="80"/>
      <c r="F203" s="80">
        <f t="shared" si="6"/>
        <v>0</v>
      </c>
      <c r="G203" s="81"/>
    </row>
    <row r="204" spans="1:7" ht="15.6" x14ac:dyDescent="0.3">
      <c r="A204" s="27"/>
      <c r="B204" s="22"/>
      <c r="C204" s="22"/>
      <c r="D204" s="23"/>
      <c r="E204" s="80"/>
      <c r="F204" s="80">
        <f t="shared" si="6"/>
        <v>0</v>
      </c>
      <c r="G204" s="81"/>
    </row>
    <row r="205" spans="1:7" ht="15.6" x14ac:dyDescent="0.3">
      <c r="A205" s="27"/>
      <c r="B205" s="22"/>
      <c r="C205" s="22"/>
      <c r="D205" s="23"/>
      <c r="E205" s="80"/>
      <c r="F205" s="80">
        <f t="shared" si="6"/>
        <v>0</v>
      </c>
      <c r="G205" s="81"/>
    </row>
    <row r="206" spans="1:7" ht="15.6" x14ac:dyDescent="0.3">
      <c r="A206" s="27"/>
      <c r="B206" s="22"/>
      <c r="C206" s="22"/>
      <c r="D206" s="23"/>
      <c r="E206" s="80"/>
      <c r="F206" s="80">
        <f t="shared" si="6"/>
        <v>0</v>
      </c>
      <c r="G206" s="81"/>
    </row>
    <row r="207" spans="1:7" ht="15.6" x14ac:dyDescent="0.3">
      <c r="A207" s="27"/>
      <c r="B207" s="22"/>
      <c r="C207" s="22"/>
      <c r="D207" s="23"/>
      <c r="E207" s="80"/>
      <c r="F207" s="80">
        <f t="shared" si="6"/>
        <v>0</v>
      </c>
      <c r="G207" s="81"/>
    </row>
    <row r="208" spans="1:7" ht="15.6" x14ac:dyDescent="0.3">
      <c r="A208" s="27"/>
      <c r="B208" s="22"/>
      <c r="C208" s="22"/>
      <c r="D208" s="23"/>
      <c r="E208" s="80"/>
      <c r="F208" s="80">
        <f t="shared" si="6"/>
        <v>0</v>
      </c>
      <c r="G208" s="81"/>
    </row>
    <row r="209" spans="1:7" ht="15.6" x14ac:dyDescent="0.3">
      <c r="A209" s="28"/>
      <c r="B209" s="29"/>
      <c r="C209" s="29"/>
      <c r="D209" s="30"/>
      <c r="E209" s="82"/>
      <c r="F209" s="83">
        <f t="shared" si="6"/>
        <v>0</v>
      </c>
      <c r="G209" s="84"/>
    </row>
    <row r="210" spans="1:7" ht="17.399999999999999" x14ac:dyDescent="0.3">
      <c r="A210" s="34"/>
      <c r="B210" s="35"/>
      <c r="C210" s="36" t="s">
        <v>17</v>
      </c>
      <c r="D210" s="36"/>
      <c r="E210" s="85"/>
      <c r="F210" s="86">
        <f>SUM(F195:F208)</f>
        <v>47382.100000000006</v>
      </c>
      <c r="G210" s="87"/>
    </row>
    <row r="211" spans="1:7" ht="17.399999999999999" x14ac:dyDescent="0.3">
      <c r="A211" s="40"/>
      <c r="B211" s="41"/>
      <c r="C211" s="42" t="s">
        <v>18</v>
      </c>
      <c r="D211" s="42"/>
      <c r="E211" s="88"/>
      <c r="F211" s="89">
        <f>+F210*0.16</f>
        <v>7581.1360000000013</v>
      </c>
      <c r="G211" s="90"/>
    </row>
    <row r="212" spans="1:7" ht="17.399999999999999" x14ac:dyDescent="0.3">
      <c r="A212" s="40"/>
      <c r="B212" s="41"/>
      <c r="C212" s="46" t="s">
        <v>19</v>
      </c>
      <c r="D212" s="46"/>
      <c r="E212" s="91"/>
      <c r="F212" s="92">
        <f>F210+F211</f>
        <v>54963.236000000004</v>
      </c>
      <c r="G212" s="93"/>
    </row>
    <row r="213" spans="1:7" ht="15.6" x14ac:dyDescent="0.3">
      <c r="A213" s="50" t="s">
        <v>20</v>
      </c>
      <c r="B213" s="51"/>
      <c r="C213" s="51" t="s">
        <v>21</v>
      </c>
      <c r="D213" s="51"/>
      <c r="E213" s="51" t="s">
        <v>22</v>
      </c>
      <c r="F213" s="51"/>
      <c r="G213" s="52"/>
    </row>
    <row r="214" spans="1:7" ht="15.6" x14ac:dyDescent="0.3">
      <c r="A214" s="63" t="s">
        <v>25</v>
      </c>
      <c r="B214" s="53"/>
      <c r="C214" s="53" t="s">
        <v>23</v>
      </c>
      <c r="D214" s="53"/>
      <c r="E214" s="53" t="s">
        <v>24</v>
      </c>
      <c r="F214" s="53"/>
      <c r="G214" s="54"/>
    </row>
    <row r="215" spans="1:7" x14ac:dyDescent="0.3">
      <c r="A215" s="55"/>
      <c r="B215" s="55"/>
      <c r="C215" s="55"/>
      <c r="D215" s="55"/>
      <c r="E215" s="55"/>
      <c r="F215" s="55"/>
      <c r="G215" s="55"/>
    </row>
    <row r="216" spans="1:7" ht="24.6" x14ac:dyDescent="0.4">
      <c r="A216" s="1"/>
      <c r="B216" s="355" t="s">
        <v>0</v>
      </c>
      <c r="C216" s="357"/>
      <c r="D216" s="364" t="s">
        <v>1</v>
      </c>
      <c r="E216" s="365"/>
      <c r="F216" s="365"/>
      <c r="G216" s="366"/>
    </row>
    <row r="217" spans="1:7" ht="21" x14ac:dyDescent="0.4">
      <c r="A217" s="2"/>
      <c r="B217" s="358"/>
      <c r="C217" s="360"/>
      <c r="D217" s="3" t="s">
        <v>2</v>
      </c>
      <c r="E217" s="368" t="s">
        <v>129</v>
      </c>
      <c r="F217" s="368"/>
      <c r="G217" s="4"/>
    </row>
    <row r="218" spans="1:7" ht="21" x14ac:dyDescent="0.4">
      <c r="A218" s="2"/>
      <c r="B218" s="358"/>
      <c r="C218" s="360"/>
      <c r="D218" s="3" t="s">
        <v>4</v>
      </c>
      <c r="E218" s="368">
        <v>41</v>
      </c>
      <c r="F218" s="368"/>
      <c r="G218" s="4"/>
    </row>
    <row r="219" spans="1:7" ht="30" x14ac:dyDescent="0.4">
      <c r="A219" s="5"/>
      <c r="B219" s="361"/>
      <c r="C219" s="363"/>
      <c r="D219" s="6" t="s">
        <v>5</v>
      </c>
      <c r="E219" s="370" t="s">
        <v>140</v>
      </c>
      <c r="F219" s="370"/>
      <c r="G219" s="7"/>
    </row>
    <row r="220" spans="1:7" ht="20.399999999999999" x14ac:dyDescent="0.35">
      <c r="A220" s="8" t="s">
        <v>6</v>
      </c>
      <c r="B220" s="9" t="s">
        <v>27</v>
      </c>
      <c r="C220" s="10"/>
      <c r="D220" s="10"/>
      <c r="E220" s="10"/>
      <c r="F220" s="10"/>
      <c r="G220" s="11"/>
    </row>
    <row r="221" spans="1:7" ht="20.399999999999999" x14ac:dyDescent="0.35">
      <c r="A221" s="8" t="s">
        <v>7</v>
      </c>
      <c r="B221" s="12"/>
      <c r="C221" s="13"/>
      <c r="D221" s="13"/>
      <c r="E221" s="13"/>
      <c r="F221" s="13"/>
      <c r="G221" s="14"/>
    </row>
    <row r="222" spans="1:7" ht="20.399999999999999" x14ac:dyDescent="0.35">
      <c r="A222" s="8" t="s">
        <v>8</v>
      </c>
      <c r="B222" s="12" t="s">
        <v>29</v>
      </c>
      <c r="C222" s="13"/>
      <c r="D222" s="13"/>
      <c r="E222" s="13"/>
      <c r="F222" s="13"/>
      <c r="G222" s="14"/>
    </row>
    <row r="223" spans="1:7" ht="20.399999999999999" x14ac:dyDescent="0.35">
      <c r="A223" s="8" t="s">
        <v>9</v>
      </c>
      <c r="B223" s="12" t="s">
        <v>139</v>
      </c>
      <c r="C223" s="13"/>
      <c r="D223" s="13"/>
      <c r="E223" s="13"/>
      <c r="F223" s="13"/>
      <c r="G223" s="14"/>
    </row>
    <row r="224" spans="1:7" ht="15" x14ac:dyDescent="0.3">
      <c r="A224" s="57" t="s">
        <v>10</v>
      </c>
      <c r="B224" s="57" t="s">
        <v>11</v>
      </c>
      <c r="C224" s="57" t="s">
        <v>12</v>
      </c>
      <c r="D224" s="57" t="s">
        <v>13</v>
      </c>
      <c r="E224" s="57" t="s">
        <v>14</v>
      </c>
      <c r="F224" s="57" t="s">
        <v>15</v>
      </c>
      <c r="G224" s="57" t="s">
        <v>16</v>
      </c>
    </row>
    <row r="225" spans="1:7" ht="31.2" x14ac:dyDescent="0.3">
      <c r="A225" s="15">
        <v>5</v>
      </c>
      <c r="B225" s="16" t="s">
        <v>30</v>
      </c>
      <c r="C225" s="16" t="s">
        <v>141</v>
      </c>
      <c r="D225" s="17"/>
      <c r="E225" s="18">
        <v>1196.1199999999999</v>
      </c>
      <c r="F225" s="18">
        <f t="shared" ref="F225:F239" si="7">A225*E225</f>
        <v>5980.5999999999995</v>
      </c>
      <c r="G225" s="20"/>
    </row>
    <row r="226" spans="1:7" ht="31.2" x14ac:dyDescent="0.3">
      <c r="A226" s="21">
        <v>3</v>
      </c>
      <c r="B226" s="22" t="s">
        <v>30</v>
      </c>
      <c r="C226" s="22" t="s">
        <v>142</v>
      </c>
      <c r="D226" s="23" t="s">
        <v>143</v>
      </c>
      <c r="E226" s="24">
        <v>263.24</v>
      </c>
      <c r="F226" s="24">
        <f t="shared" si="7"/>
        <v>789.72</v>
      </c>
      <c r="G226" s="20"/>
    </row>
    <row r="227" spans="1:7" ht="15.6" x14ac:dyDescent="0.3">
      <c r="A227" s="21">
        <v>5</v>
      </c>
      <c r="B227" s="22" t="s">
        <v>30</v>
      </c>
      <c r="C227" s="22" t="s">
        <v>144</v>
      </c>
      <c r="D227" s="23" t="s">
        <v>145</v>
      </c>
      <c r="E227" s="24">
        <v>198.58</v>
      </c>
      <c r="F227" s="24">
        <f t="shared" si="7"/>
        <v>992.90000000000009</v>
      </c>
      <c r="G227" s="20"/>
    </row>
    <row r="228" spans="1:7" ht="15.6" x14ac:dyDescent="0.3">
      <c r="A228" s="21">
        <v>1</v>
      </c>
      <c r="B228" s="59" t="s">
        <v>30</v>
      </c>
      <c r="C228" s="59" t="s">
        <v>146</v>
      </c>
      <c r="D228" s="65" t="s">
        <v>147</v>
      </c>
      <c r="E228" s="24">
        <v>1062.19</v>
      </c>
      <c r="F228" s="24">
        <f t="shared" si="7"/>
        <v>1062.19</v>
      </c>
      <c r="G228" s="26"/>
    </row>
    <row r="229" spans="1:7" ht="15.6" x14ac:dyDescent="0.3">
      <c r="A229" s="70"/>
      <c r="B229" s="68"/>
      <c r="C229" s="68"/>
      <c r="D229" s="69"/>
      <c r="E229" s="67"/>
      <c r="F229" s="24">
        <f t="shared" si="7"/>
        <v>0</v>
      </c>
      <c r="G229" s="26"/>
    </row>
    <row r="230" spans="1:7" ht="15.6" x14ac:dyDescent="0.3">
      <c r="A230" s="21"/>
      <c r="B230" s="59"/>
      <c r="C230" s="59"/>
      <c r="D230" s="65"/>
      <c r="E230" s="24"/>
      <c r="F230" s="24">
        <f t="shared" si="7"/>
        <v>0</v>
      </c>
      <c r="G230" s="26"/>
    </row>
    <row r="231" spans="1:7" ht="15.6" x14ac:dyDescent="0.3">
      <c r="A231" s="21"/>
      <c r="B231" s="59"/>
      <c r="C231" s="59"/>
      <c r="D231" s="66"/>
      <c r="E231" s="24"/>
      <c r="F231" s="24">
        <f t="shared" si="7"/>
        <v>0</v>
      </c>
      <c r="G231" s="26"/>
    </row>
    <row r="232" spans="1:7" ht="15.6" x14ac:dyDescent="0.3">
      <c r="A232" s="27"/>
      <c r="B232" s="59"/>
      <c r="C232" s="59"/>
      <c r="D232" s="65"/>
      <c r="E232" s="24"/>
      <c r="F232" s="24">
        <f t="shared" si="7"/>
        <v>0</v>
      </c>
      <c r="G232" s="26"/>
    </row>
    <row r="233" spans="1:7" ht="15.6" x14ac:dyDescent="0.3">
      <c r="A233" s="27"/>
      <c r="B233" s="59"/>
      <c r="C233" s="59"/>
      <c r="D233" s="65"/>
      <c r="E233" s="24"/>
      <c r="F233" s="24">
        <f t="shared" si="7"/>
        <v>0</v>
      </c>
      <c r="G233" s="26"/>
    </row>
    <row r="234" spans="1:7" ht="15.6" x14ac:dyDescent="0.3">
      <c r="A234" s="27"/>
      <c r="B234" s="22"/>
      <c r="C234" s="22"/>
      <c r="D234" s="23"/>
      <c r="E234" s="24"/>
      <c r="F234" s="24">
        <f t="shared" si="7"/>
        <v>0</v>
      </c>
      <c r="G234" s="26"/>
    </row>
    <row r="235" spans="1:7" ht="15.6" x14ac:dyDescent="0.3">
      <c r="A235" s="27"/>
      <c r="B235" s="22"/>
      <c r="C235" s="22"/>
      <c r="D235" s="23"/>
      <c r="E235" s="24"/>
      <c r="F235" s="24">
        <f t="shared" si="7"/>
        <v>0</v>
      </c>
      <c r="G235" s="26"/>
    </row>
    <row r="236" spans="1:7" ht="15.6" x14ac:dyDescent="0.3">
      <c r="A236" s="27"/>
      <c r="B236" s="22"/>
      <c r="C236" s="22"/>
      <c r="D236" s="23"/>
      <c r="E236" s="24"/>
      <c r="F236" s="24">
        <f t="shared" si="7"/>
        <v>0</v>
      </c>
      <c r="G236" s="26"/>
    </row>
    <row r="237" spans="1:7" ht="15.6" x14ac:dyDescent="0.3">
      <c r="A237" s="27"/>
      <c r="B237" s="22"/>
      <c r="C237" s="22"/>
      <c r="D237" s="23"/>
      <c r="E237" s="24"/>
      <c r="F237" s="24">
        <f t="shared" si="7"/>
        <v>0</v>
      </c>
      <c r="G237" s="26"/>
    </row>
    <row r="238" spans="1:7" ht="15.6" x14ac:dyDescent="0.3">
      <c r="A238" s="27"/>
      <c r="B238" s="22"/>
      <c r="C238" s="22"/>
      <c r="D238" s="23"/>
      <c r="E238" s="24"/>
      <c r="F238" s="24">
        <f t="shared" si="7"/>
        <v>0</v>
      </c>
      <c r="G238" s="26"/>
    </row>
    <row r="239" spans="1:7" ht="15.6" x14ac:dyDescent="0.3">
      <c r="A239" s="28"/>
      <c r="B239" s="29"/>
      <c r="C239" s="29"/>
      <c r="D239" s="30"/>
      <c r="E239" s="31"/>
      <c r="F239" s="32">
        <f t="shared" si="7"/>
        <v>0</v>
      </c>
      <c r="G239" s="33"/>
    </row>
    <row r="240" spans="1:7" ht="17.399999999999999" x14ac:dyDescent="0.3">
      <c r="A240" s="34"/>
      <c r="B240" s="35"/>
      <c r="C240" s="36" t="s">
        <v>17</v>
      </c>
      <c r="D240" s="36"/>
      <c r="E240" s="37"/>
      <c r="F240" s="38">
        <f>SUM(F225:F238)</f>
        <v>8825.41</v>
      </c>
      <c r="G240" s="39"/>
    </row>
    <row r="241" spans="1:7" ht="17.399999999999999" x14ac:dyDescent="0.3">
      <c r="A241" s="40"/>
      <c r="B241" s="41"/>
      <c r="C241" s="42" t="s">
        <v>18</v>
      </c>
      <c r="D241" s="42"/>
      <c r="E241" s="43"/>
      <c r="F241" s="44">
        <f>+F240*0.16</f>
        <v>1412.0655999999999</v>
      </c>
      <c r="G241" s="45"/>
    </row>
    <row r="242" spans="1:7" ht="17.399999999999999" x14ac:dyDescent="0.3">
      <c r="A242" s="40"/>
      <c r="B242" s="41"/>
      <c r="C242" s="46" t="s">
        <v>19</v>
      </c>
      <c r="D242" s="46"/>
      <c r="E242" s="47"/>
      <c r="F242" s="48">
        <f>F240+F241</f>
        <v>10237.4756</v>
      </c>
      <c r="G242" s="49"/>
    </row>
    <row r="243" spans="1:7" ht="15.6" x14ac:dyDescent="0.3">
      <c r="A243" s="50" t="s">
        <v>20</v>
      </c>
      <c r="B243" s="51"/>
      <c r="C243" s="51" t="s">
        <v>21</v>
      </c>
      <c r="D243" s="51"/>
      <c r="E243" s="51" t="s">
        <v>22</v>
      </c>
      <c r="F243" s="51"/>
      <c r="G243" s="52"/>
    </row>
    <row r="244" spans="1:7" ht="15.6" x14ac:dyDescent="0.3">
      <c r="A244" s="63" t="s">
        <v>25</v>
      </c>
      <c r="B244" s="53"/>
      <c r="C244" s="53" t="s">
        <v>23</v>
      </c>
      <c r="D244" s="53"/>
      <c r="E244" s="53" t="s">
        <v>24</v>
      </c>
      <c r="F244" s="53"/>
      <c r="G244" s="54"/>
    </row>
    <row r="245" spans="1:7" x14ac:dyDescent="0.3">
      <c r="A245" s="55"/>
      <c r="B245" s="55"/>
      <c r="C245" s="55"/>
      <c r="D245" s="55"/>
      <c r="E245" s="55"/>
      <c r="F245" s="55"/>
      <c r="G245" s="55"/>
    </row>
    <row r="246" spans="1:7" ht="24.6" x14ac:dyDescent="0.4">
      <c r="A246" s="1"/>
      <c r="B246" s="355" t="s">
        <v>0</v>
      </c>
      <c r="C246" s="357"/>
      <c r="D246" s="364" t="s">
        <v>1</v>
      </c>
      <c r="E246" s="365"/>
      <c r="F246" s="365"/>
      <c r="G246" s="366"/>
    </row>
    <row r="247" spans="1:7" ht="21" x14ac:dyDescent="0.4">
      <c r="A247" s="2"/>
      <c r="B247" s="358"/>
      <c r="C247" s="360"/>
      <c r="D247" s="3" t="s">
        <v>2</v>
      </c>
      <c r="E247" s="368" t="s">
        <v>129</v>
      </c>
      <c r="F247" s="368"/>
      <c r="G247" s="4"/>
    </row>
    <row r="248" spans="1:7" ht="21" x14ac:dyDescent="0.4">
      <c r="A248" s="2"/>
      <c r="B248" s="358"/>
      <c r="C248" s="360"/>
      <c r="D248" s="3" t="s">
        <v>4</v>
      </c>
      <c r="E248" s="368">
        <v>41</v>
      </c>
      <c r="F248" s="368"/>
      <c r="G248" s="4"/>
    </row>
    <row r="249" spans="1:7" ht="30" x14ac:dyDescent="0.4">
      <c r="A249" s="5"/>
      <c r="B249" s="361"/>
      <c r="C249" s="363"/>
      <c r="D249" s="6" t="s">
        <v>5</v>
      </c>
      <c r="E249" s="370" t="s">
        <v>155</v>
      </c>
      <c r="F249" s="370"/>
      <c r="G249" s="7"/>
    </row>
    <row r="250" spans="1:7" ht="20.399999999999999" x14ac:dyDescent="0.35">
      <c r="A250" s="8" t="s">
        <v>6</v>
      </c>
      <c r="B250" s="9" t="s">
        <v>36</v>
      </c>
      <c r="C250" s="10"/>
      <c r="D250" s="10"/>
      <c r="E250" s="10"/>
      <c r="F250" s="10"/>
      <c r="G250" s="11"/>
    </row>
    <row r="251" spans="1:7" ht="20.399999999999999" x14ac:dyDescent="0.35">
      <c r="A251" s="8" t="s">
        <v>7</v>
      </c>
      <c r="B251" s="12"/>
      <c r="C251" s="13"/>
      <c r="D251" s="13"/>
      <c r="E251" s="13"/>
      <c r="F251" s="13"/>
      <c r="G251" s="14"/>
    </row>
    <row r="252" spans="1:7" ht="20.399999999999999" x14ac:dyDescent="0.35">
      <c r="A252" s="8" t="s">
        <v>8</v>
      </c>
      <c r="B252" s="12" t="s">
        <v>160</v>
      </c>
      <c r="C252" s="13"/>
      <c r="D252" s="13"/>
      <c r="E252" s="13"/>
      <c r="F252" s="13"/>
      <c r="G252" s="14"/>
    </row>
    <row r="253" spans="1:7" ht="20.399999999999999" x14ac:dyDescent="0.35">
      <c r="A253" s="8" t="s">
        <v>9</v>
      </c>
      <c r="B253" s="12" t="s">
        <v>152</v>
      </c>
      <c r="C253" s="13"/>
      <c r="D253" s="13"/>
      <c r="E253" s="13"/>
      <c r="F253" s="13"/>
      <c r="G253" s="14"/>
    </row>
    <row r="254" spans="1:7" ht="15" x14ac:dyDescent="0.3">
      <c r="A254" s="57" t="s">
        <v>10</v>
      </c>
      <c r="B254" s="57" t="s">
        <v>11</v>
      </c>
      <c r="C254" s="57" t="s">
        <v>12</v>
      </c>
      <c r="D254" s="57" t="s">
        <v>13</v>
      </c>
      <c r="E254" s="57" t="s">
        <v>14</v>
      </c>
      <c r="F254" s="57" t="s">
        <v>15</v>
      </c>
      <c r="G254" s="57" t="s">
        <v>16</v>
      </c>
    </row>
    <row r="255" spans="1:7" ht="15.6" x14ac:dyDescent="0.3">
      <c r="A255" s="15">
        <v>3</v>
      </c>
      <c r="B255" s="16" t="s">
        <v>30</v>
      </c>
      <c r="C255" s="16" t="s">
        <v>156</v>
      </c>
      <c r="D255" s="17" t="s">
        <v>157</v>
      </c>
      <c r="E255" s="18">
        <v>1234.6500000000001</v>
      </c>
      <c r="F255" s="18">
        <f t="shared" ref="F255:F269" si="8">A255*E255</f>
        <v>3703.9500000000003</v>
      </c>
      <c r="G255" s="20"/>
    </row>
    <row r="256" spans="1:7" ht="15.6" x14ac:dyDescent="0.3">
      <c r="A256" s="21">
        <v>3</v>
      </c>
      <c r="B256" s="22" t="s">
        <v>30</v>
      </c>
      <c r="C256" s="22" t="s">
        <v>158</v>
      </c>
      <c r="D256" s="23" t="s">
        <v>159</v>
      </c>
      <c r="E256" s="24">
        <v>238.48</v>
      </c>
      <c r="F256" s="24">
        <f t="shared" si="8"/>
        <v>715.43999999999994</v>
      </c>
      <c r="G256" s="20"/>
    </row>
    <row r="257" spans="1:7" ht="15.6" x14ac:dyDescent="0.3">
      <c r="A257" s="21"/>
      <c r="B257" s="22"/>
      <c r="C257" s="22"/>
      <c r="D257" s="23"/>
      <c r="E257" s="24"/>
      <c r="F257" s="24">
        <f t="shared" si="8"/>
        <v>0</v>
      </c>
      <c r="G257" s="20"/>
    </row>
    <row r="258" spans="1:7" ht="15.6" x14ac:dyDescent="0.3">
      <c r="A258" s="21"/>
      <c r="B258" s="59"/>
      <c r="C258" s="59"/>
      <c r="D258" s="65"/>
      <c r="E258" s="24"/>
      <c r="F258" s="24">
        <f t="shared" si="8"/>
        <v>0</v>
      </c>
      <c r="G258" s="26"/>
    </row>
    <row r="259" spans="1:7" ht="15.6" x14ac:dyDescent="0.3">
      <c r="A259" s="70"/>
      <c r="B259" s="68"/>
      <c r="C259" s="68"/>
      <c r="D259" s="69"/>
      <c r="E259" s="67"/>
      <c r="F259" s="24">
        <f t="shared" si="8"/>
        <v>0</v>
      </c>
      <c r="G259" s="26"/>
    </row>
    <row r="260" spans="1:7" ht="15.6" x14ac:dyDescent="0.3">
      <c r="A260" s="21"/>
      <c r="B260" s="59"/>
      <c r="C260" s="59"/>
      <c r="D260" s="65"/>
      <c r="E260" s="24"/>
      <c r="F260" s="24">
        <f t="shared" si="8"/>
        <v>0</v>
      </c>
      <c r="G260" s="26"/>
    </row>
    <row r="261" spans="1:7" ht="15.6" x14ac:dyDescent="0.3">
      <c r="A261" s="21"/>
      <c r="B261" s="59"/>
      <c r="C261" s="59"/>
      <c r="D261" s="66"/>
      <c r="E261" s="24"/>
      <c r="F261" s="24">
        <f t="shared" si="8"/>
        <v>0</v>
      </c>
      <c r="G261" s="26"/>
    </row>
    <row r="262" spans="1:7" ht="15.6" x14ac:dyDescent="0.3">
      <c r="A262" s="27"/>
      <c r="B262" s="59"/>
      <c r="C262" s="59"/>
      <c r="D262" s="65"/>
      <c r="E262" s="24"/>
      <c r="F262" s="24">
        <f t="shared" si="8"/>
        <v>0</v>
      </c>
      <c r="G262" s="26"/>
    </row>
    <row r="263" spans="1:7" ht="15.6" x14ac:dyDescent="0.3">
      <c r="A263" s="27"/>
      <c r="B263" s="59"/>
      <c r="C263" s="59"/>
      <c r="D263" s="65"/>
      <c r="E263" s="24"/>
      <c r="F263" s="24">
        <f t="shared" si="8"/>
        <v>0</v>
      </c>
      <c r="G263" s="26"/>
    </row>
    <row r="264" spans="1:7" ht="15.6" x14ac:dyDescent="0.3">
      <c r="A264" s="27"/>
      <c r="B264" s="22"/>
      <c r="C264" s="22"/>
      <c r="D264" s="23"/>
      <c r="E264" s="24"/>
      <c r="F264" s="24">
        <f t="shared" si="8"/>
        <v>0</v>
      </c>
      <c r="G264" s="26"/>
    </row>
    <row r="265" spans="1:7" ht="15.6" x14ac:dyDescent="0.3">
      <c r="A265" s="27"/>
      <c r="B265" s="22"/>
      <c r="C265" s="22"/>
      <c r="D265" s="23"/>
      <c r="E265" s="24"/>
      <c r="F265" s="24">
        <f t="shared" si="8"/>
        <v>0</v>
      </c>
      <c r="G265" s="26"/>
    </row>
    <row r="266" spans="1:7" ht="15.6" x14ac:dyDescent="0.3">
      <c r="A266" s="27"/>
      <c r="B266" s="22"/>
      <c r="C266" s="22"/>
      <c r="D266" s="23"/>
      <c r="E266" s="24"/>
      <c r="F266" s="24">
        <f t="shared" si="8"/>
        <v>0</v>
      </c>
      <c r="G266" s="26"/>
    </row>
    <row r="267" spans="1:7" ht="15.6" x14ac:dyDescent="0.3">
      <c r="A267" s="27"/>
      <c r="B267" s="22"/>
      <c r="C267" s="22"/>
      <c r="D267" s="23"/>
      <c r="E267" s="24"/>
      <c r="F267" s="24">
        <f t="shared" si="8"/>
        <v>0</v>
      </c>
      <c r="G267" s="26"/>
    </row>
    <row r="268" spans="1:7" ht="15.6" x14ac:dyDescent="0.3">
      <c r="A268" s="27"/>
      <c r="B268" s="22"/>
      <c r="C268" s="22"/>
      <c r="D268" s="23"/>
      <c r="E268" s="24"/>
      <c r="F268" s="24">
        <f t="shared" si="8"/>
        <v>0</v>
      </c>
      <c r="G268" s="26"/>
    </row>
    <row r="269" spans="1:7" ht="15.6" x14ac:dyDescent="0.3">
      <c r="A269" s="28"/>
      <c r="B269" s="29"/>
      <c r="C269" s="29"/>
      <c r="D269" s="30"/>
      <c r="E269" s="31"/>
      <c r="F269" s="32">
        <f t="shared" si="8"/>
        <v>0</v>
      </c>
      <c r="G269" s="33"/>
    </row>
    <row r="270" spans="1:7" ht="17.399999999999999" x14ac:dyDescent="0.3">
      <c r="A270" s="34"/>
      <c r="B270" s="35"/>
      <c r="C270" s="36" t="s">
        <v>17</v>
      </c>
      <c r="D270" s="36"/>
      <c r="E270" s="37"/>
      <c r="F270" s="38">
        <f>SUM(F255:F268)</f>
        <v>4419.3900000000003</v>
      </c>
      <c r="G270" s="39"/>
    </row>
    <row r="271" spans="1:7" ht="17.399999999999999" x14ac:dyDescent="0.3">
      <c r="A271" s="40"/>
      <c r="B271" s="41"/>
      <c r="C271" s="42" t="s">
        <v>18</v>
      </c>
      <c r="D271" s="42"/>
      <c r="E271" s="43"/>
      <c r="F271" s="44">
        <f>+F270*0.16</f>
        <v>707.1024000000001</v>
      </c>
      <c r="G271" s="45"/>
    </row>
    <row r="272" spans="1:7" ht="17.399999999999999" x14ac:dyDescent="0.3">
      <c r="A272" s="40"/>
      <c r="B272" s="41"/>
      <c r="C272" s="46" t="s">
        <v>19</v>
      </c>
      <c r="D272" s="46"/>
      <c r="E272" s="47"/>
      <c r="F272" s="48">
        <f>F270+F271</f>
        <v>5126.4924000000001</v>
      </c>
      <c r="G272" s="49"/>
    </row>
    <row r="273" spans="1:7" ht="15.6" x14ac:dyDescent="0.3">
      <c r="A273" s="50" t="s">
        <v>20</v>
      </c>
      <c r="B273" s="51"/>
      <c r="C273" s="51" t="s">
        <v>21</v>
      </c>
      <c r="D273" s="51"/>
      <c r="E273" s="51" t="s">
        <v>22</v>
      </c>
      <c r="F273" s="51"/>
      <c r="G273" s="52"/>
    </row>
    <row r="274" spans="1:7" ht="15.6" x14ac:dyDescent="0.3">
      <c r="A274" s="63" t="s">
        <v>25</v>
      </c>
      <c r="B274" s="53"/>
      <c r="C274" s="53" t="s">
        <v>23</v>
      </c>
      <c r="D274" s="53"/>
      <c r="E274" s="53" t="s">
        <v>24</v>
      </c>
      <c r="F274" s="53"/>
      <c r="G274" s="54"/>
    </row>
    <row r="275" spans="1:7" x14ac:dyDescent="0.3">
      <c r="A275" s="55"/>
      <c r="B275" s="55"/>
      <c r="C275" s="55"/>
      <c r="D275" s="55"/>
      <c r="E275" s="55"/>
      <c r="F275" s="55"/>
      <c r="G275" s="55"/>
    </row>
    <row r="277" spans="1:7" ht="21" x14ac:dyDescent="0.4">
      <c r="A277" s="1"/>
      <c r="B277" s="355" t="s">
        <v>0</v>
      </c>
      <c r="C277" s="357"/>
      <c r="D277" s="388" t="s">
        <v>1</v>
      </c>
      <c r="E277" s="389"/>
      <c r="F277" s="389"/>
      <c r="G277" s="390"/>
    </row>
    <row r="278" spans="1:7" ht="21" x14ac:dyDescent="0.4">
      <c r="A278" s="2"/>
      <c r="B278" s="358"/>
      <c r="C278" s="360"/>
      <c r="D278" s="391" t="s">
        <v>2</v>
      </c>
      <c r="E278" s="392"/>
      <c r="F278" s="368" t="s">
        <v>171</v>
      </c>
      <c r="G278" s="393"/>
    </row>
    <row r="279" spans="1:7" ht="21" x14ac:dyDescent="0.4">
      <c r="A279" s="2"/>
      <c r="B279" s="358"/>
      <c r="C279" s="360"/>
      <c r="D279" s="3" t="s">
        <v>4</v>
      </c>
      <c r="E279" s="368">
        <v>41</v>
      </c>
      <c r="F279" s="368"/>
      <c r="G279" s="4"/>
    </row>
    <row r="280" spans="1:7" ht="21" x14ac:dyDescent="0.4">
      <c r="A280" s="5"/>
      <c r="B280" s="361"/>
      <c r="C280" s="363"/>
      <c r="D280" s="407" t="s">
        <v>5</v>
      </c>
      <c r="E280" s="408"/>
      <c r="F280" s="370" t="s">
        <v>172</v>
      </c>
      <c r="G280" s="409"/>
    </row>
    <row r="281" spans="1:7" ht="20.399999999999999" x14ac:dyDescent="0.35">
      <c r="A281" s="8" t="s">
        <v>6</v>
      </c>
      <c r="B281" s="9" t="s">
        <v>36</v>
      </c>
      <c r="C281" s="10"/>
      <c r="D281" s="10"/>
      <c r="E281" s="374"/>
      <c r="F281" s="374"/>
      <c r="G281" s="375"/>
    </row>
    <row r="282" spans="1:7" ht="20.399999999999999" x14ac:dyDescent="0.35">
      <c r="A282" s="8" t="s">
        <v>7</v>
      </c>
      <c r="B282" s="376" t="s">
        <v>170</v>
      </c>
      <c r="C282" s="377"/>
      <c r="D282" s="377"/>
      <c r="E282" s="377"/>
      <c r="F282" s="377"/>
      <c r="G282" s="378"/>
    </row>
    <row r="283" spans="1:7" ht="20.399999999999999" x14ac:dyDescent="0.35">
      <c r="A283" s="8" t="s">
        <v>8</v>
      </c>
      <c r="B283" s="376" t="s">
        <v>29</v>
      </c>
      <c r="C283" s="377"/>
      <c r="D283" s="377"/>
      <c r="E283" s="377"/>
      <c r="F283" s="377"/>
      <c r="G283" s="378"/>
    </row>
    <row r="284" spans="1:7" ht="20.399999999999999" x14ac:dyDescent="0.35">
      <c r="A284" s="8" t="s">
        <v>9</v>
      </c>
      <c r="B284" s="376" t="s">
        <v>152</v>
      </c>
      <c r="C284" s="377"/>
      <c r="D284" s="377"/>
      <c r="E284" s="377"/>
      <c r="F284" s="377"/>
      <c r="G284" s="378"/>
    </row>
    <row r="285" spans="1:7" ht="15.6" x14ac:dyDescent="0.3">
      <c r="A285" s="108" t="s">
        <v>10</v>
      </c>
      <c r="B285" s="108" t="s">
        <v>11</v>
      </c>
      <c r="C285" s="108" t="s">
        <v>12</v>
      </c>
      <c r="D285" s="109" t="s">
        <v>13</v>
      </c>
      <c r="E285" s="108" t="s">
        <v>14</v>
      </c>
      <c r="F285" s="108" t="s">
        <v>15</v>
      </c>
      <c r="G285" s="108" t="s">
        <v>16</v>
      </c>
    </row>
    <row r="286" spans="1:7" ht="17.399999999999999" x14ac:dyDescent="0.3">
      <c r="A286" s="15">
        <v>6</v>
      </c>
      <c r="B286" s="110" t="s">
        <v>100</v>
      </c>
      <c r="C286" s="110" t="s">
        <v>162</v>
      </c>
      <c r="D286" s="111" t="s">
        <v>163</v>
      </c>
      <c r="E286" s="112">
        <v>4.6900000000000004</v>
      </c>
      <c r="F286" s="113">
        <f>A286*E286</f>
        <v>28.14</v>
      </c>
      <c r="G286" s="114"/>
    </row>
    <row r="287" spans="1:7" ht="17.399999999999999" x14ac:dyDescent="0.3">
      <c r="A287" s="21">
        <v>12</v>
      </c>
      <c r="B287" s="115" t="s">
        <v>100</v>
      </c>
      <c r="C287" s="115" t="s">
        <v>164</v>
      </c>
      <c r="D287" s="116" t="s">
        <v>163</v>
      </c>
      <c r="E287" s="117">
        <v>3.37</v>
      </c>
      <c r="F287" s="118">
        <f>A287*E287</f>
        <v>40.44</v>
      </c>
      <c r="G287" s="26"/>
    </row>
    <row r="288" spans="1:7" ht="17.399999999999999" x14ac:dyDescent="0.3">
      <c r="A288" s="21">
        <v>6</v>
      </c>
      <c r="B288" s="115" t="s">
        <v>100</v>
      </c>
      <c r="C288" s="115" t="s">
        <v>106</v>
      </c>
      <c r="D288" s="116" t="s">
        <v>163</v>
      </c>
      <c r="E288" s="117">
        <v>8.6999999999999993</v>
      </c>
      <c r="F288" s="118">
        <f>+A288*E288</f>
        <v>52.199999999999996</v>
      </c>
      <c r="G288" s="26"/>
    </row>
    <row r="289" spans="1:7" ht="34.799999999999997" x14ac:dyDescent="0.3">
      <c r="A289" s="21">
        <v>6</v>
      </c>
      <c r="B289" s="115" t="s">
        <v>100</v>
      </c>
      <c r="C289" s="115" t="s">
        <v>165</v>
      </c>
      <c r="D289" s="116"/>
      <c r="E289" s="117">
        <v>67.52</v>
      </c>
      <c r="F289" s="118">
        <f t="shared" ref="F289:F301" si="9">+A289*E289</f>
        <v>405.12</v>
      </c>
      <c r="G289" s="26"/>
    </row>
    <row r="290" spans="1:7" ht="34.799999999999997" x14ac:dyDescent="0.3">
      <c r="A290" s="27">
        <v>12</v>
      </c>
      <c r="B290" s="115" t="s">
        <v>100</v>
      </c>
      <c r="C290" s="115" t="s">
        <v>166</v>
      </c>
      <c r="D290" s="116" t="s">
        <v>163</v>
      </c>
      <c r="E290" s="117">
        <v>6.71</v>
      </c>
      <c r="F290" s="118">
        <f t="shared" si="9"/>
        <v>80.52</v>
      </c>
      <c r="G290" s="26"/>
    </row>
    <row r="291" spans="1:7" ht="34.799999999999997" x14ac:dyDescent="0.3">
      <c r="A291" s="27">
        <v>6</v>
      </c>
      <c r="B291" s="115" t="s">
        <v>100</v>
      </c>
      <c r="C291" s="115" t="s">
        <v>167</v>
      </c>
      <c r="D291" s="116" t="s">
        <v>173</v>
      </c>
      <c r="E291" s="117">
        <v>76.14</v>
      </c>
      <c r="F291" s="118">
        <f t="shared" si="9"/>
        <v>456.84000000000003</v>
      </c>
      <c r="G291" s="119"/>
    </row>
    <row r="292" spans="1:7" ht="17.399999999999999" x14ac:dyDescent="0.3">
      <c r="A292" s="27">
        <v>10</v>
      </c>
      <c r="B292" s="115" t="s">
        <v>100</v>
      </c>
      <c r="C292" s="115" t="s">
        <v>169</v>
      </c>
      <c r="D292" s="116"/>
      <c r="E292" s="117">
        <v>41.51</v>
      </c>
      <c r="F292" s="118">
        <f t="shared" si="9"/>
        <v>415.09999999999997</v>
      </c>
      <c r="G292" s="26"/>
    </row>
    <row r="293" spans="1:7" ht="17.399999999999999" x14ac:dyDescent="0.3">
      <c r="A293" s="27"/>
      <c r="B293" s="115"/>
      <c r="C293" s="115"/>
      <c r="D293" s="116"/>
      <c r="E293" s="117"/>
      <c r="F293" s="118">
        <f t="shared" si="9"/>
        <v>0</v>
      </c>
      <c r="G293" s="119"/>
    </row>
    <row r="294" spans="1:7" ht="17.399999999999999" x14ac:dyDescent="0.3">
      <c r="A294" s="27">
        <v>6</v>
      </c>
      <c r="B294" s="115" t="s">
        <v>100</v>
      </c>
      <c r="C294" s="115" t="s">
        <v>168</v>
      </c>
      <c r="D294" s="116"/>
      <c r="E294" s="117">
        <v>101.96</v>
      </c>
      <c r="F294" s="118">
        <f t="shared" si="9"/>
        <v>611.76</v>
      </c>
      <c r="G294" s="26"/>
    </row>
    <row r="295" spans="1:7" ht="17.399999999999999" x14ac:dyDescent="0.3">
      <c r="A295" s="27"/>
      <c r="B295" s="115"/>
      <c r="C295" s="115"/>
      <c r="D295" s="116"/>
      <c r="E295" s="117"/>
      <c r="F295" s="118">
        <f t="shared" si="9"/>
        <v>0</v>
      </c>
      <c r="G295" s="26"/>
    </row>
    <row r="296" spans="1:7" ht="17.399999999999999" x14ac:dyDescent="0.3">
      <c r="A296" s="27"/>
      <c r="B296" s="115"/>
      <c r="C296" s="115"/>
      <c r="D296" s="116"/>
      <c r="E296" s="117"/>
      <c r="F296" s="118">
        <f t="shared" si="9"/>
        <v>0</v>
      </c>
      <c r="G296" s="26"/>
    </row>
    <row r="297" spans="1:7" ht="17.399999999999999" x14ac:dyDescent="0.3">
      <c r="A297" s="27"/>
      <c r="B297" s="115"/>
      <c r="C297" s="115"/>
      <c r="D297" s="116"/>
      <c r="E297" s="117"/>
      <c r="F297" s="118">
        <f t="shared" si="9"/>
        <v>0</v>
      </c>
      <c r="G297" s="26"/>
    </row>
    <row r="298" spans="1:7" ht="17.399999999999999" x14ac:dyDescent="0.3">
      <c r="A298" s="27"/>
      <c r="B298" s="115"/>
      <c r="C298" s="115"/>
      <c r="D298" s="116"/>
      <c r="E298" s="117"/>
      <c r="F298" s="118">
        <f t="shared" si="9"/>
        <v>0</v>
      </c>
      <c r="G298" s="26"/>
    </row>
    <row r="299" spans="1:7" ht="17.399999999999999" x14ac:dyDescent="0.3">
      <c r="A299" s="27"/>
      <c r="B299" s="115"/>
      <c r="C299" s="115"/>
      <c r="D299" s="116"/>
      <c r="E299" s="117"/>
      <c r="F299" s="118">
        <f t="shared" si="9"/>
        <v>0</v>
      </c>
      <c r="G299" s="26"/>
    </row>
    <row r="300" spans="1:7" ht="17.399999999999999" x14ac:dyDescent="0.3">
      <c r="A300" s="27"/>
      <c r="B300" s="115"/>
      <c r="C300" s="115"/>
      <c r="D300" s="116"/>
      <c r="E300" s="117"/>
      <c r="F300" s="118">
        <f t="shared" si="9"/>
        <v>0</v>
      </c>
      <c r="G300" s="26"/>
    </row>
    <row r="301" spans="1:7" ht="17.399999999999999" x14ac:dyDescent="0.3">
      <c r="A301" s="28"/>
      <c r="B301" s="120"/>
      <c r="C301" s="120"/>
      <c r="D301" s="121"/>
      <c r="E301" s="122"/>
      <c r="F301" s="118">
        <f t="shared" si="9"/>
        <v>0</v>
      </c>
      <c r="G301" s="33"/>
    </row>
    <row r="302" spans="1:7" ht="17.399999999999999" x14ac:dyDescent="0.3">
      <c r="A302" s="34"/>
      <c r="B302" s="35"/>
      <c r="C302" s="406" t="s">
        <v>17</v>
      </c>
      <c r="D302" s="406"/>
      <c r="E302" s="37"/>
      <c r="F302" s="38">
        <f>SUM(F286:F301)</f>
        <v>2090.12</v>
      </c>
      <c r="G302" s="39"/>
    </row>
    <row r="303" spans="1:7" ht="17.399999999999999" x14ac:dyDescent="0.3">
      <c r="A303" s="40"/>
      <c r="B303" s="41"/>
      <c r="C303" s="398" t="s">
        <v>18</v>
      </c>
      <c r="D303" s="398"/>
      <c r="E303" s="43"/>
      <c r="F303" s="44">
        <f>F302*0.16</f>
        <v>334.41919999999999</v>
      </c>
      <c r="G303" s="45"/>
    </row>
    <row r="304" spans="1:7" ht="17.399999999999999" x14ac:dyDescent="0.3">
      <c r="A304" s="40"/>
      <c r="B304" s="41"/>
      <c r="C304" s="399" t="s">
        <v>19</v>
      </c>
      <c r="D304" s="399"/>
      <c r="E304" s="47"/>
      <c r="F304" s="48">
        <f>F302+F303</f>
        <v>2424.5391999999997</v>
      </c>
      <c r="G304" s="49"/>
    </row>
    <row r="305" spans="1:7" ht="15.6" x14ac:dyDescent="0.3">
      <c r="A305" s="400" t="s">
        <v>20</v>
      </c>
      <c r="B305" s="401"/>
      <c r="C305" s="51" t="s">
        <v>21</v>
      </c>
      <c r="D305" s="51"/>
      <c r="E305" s="401" t="s">
        <v>22</v>
      </c>
      <c r="F305" s="401"/>
      <c r="G305" s="402"/>
    </row>
    <row r="306" spans="1:7" ht="15.6" x14ac:dyDescent="0.3">
      <c r="A306" s="403" t="s">
        <v>25</v>
      </c>
      <c r="B306" s="404"/>
      <c r="C306" s="53" t="s">
        <v>23</v>
      </c>
      <c r="D306" s="53"/>
      <c r="E306" s="404" t="s">
        <v>24</v>
      </c>
      <c r="F306" s="404"/>
      <c r="G306" s="405"/>
    </row>
    <row r="307" spans="1:7" x14ac:dyDescent="0.3">
      <c r="A307" s="55"/>
      <c r="B307" s="55"/>
      <c r="C307" s="55"/>
      <c r="D307" s="55"/>
      <c r="E307" s="55"/>
      <c r="F307" s="55"/>
      <c r="G307" s="55"/>
    </row>
    <row r="308" spans="1:7" ht="24.6" x14ac:dyDescent="0.4">
      <c r="A308" s="1"/>
      <c r="B308" s="355" t="s">
        <v>0</v>
      </c>
      <c r="C308" s="357"/>
      <c r="D308" s="364" t="s">
        <v>1</v>
      </c>
      <c r="E308" s="365"/>
      <c r="F308" s="365"/>
      <c r="G308" s="366"/>
    </row>
    <row r="309" spans="1:7" ht="21" x14ac:dyDescent="0.4">
      <c r="A309" s="2"/>
      <c r="B309" s="358"/>
      <c r="C309" s="360"/>
      <c r="D309" s="3" t="s">
        <v>2</v>
      </c>
      <c r="E309" s="368" t="s">
        <v>174</v>
      </c>
      <c r="F309" s="368"/>
      <c r="G309" s="4"/>
    </row>
    <row r="310" spans="1:7" ht="21" x14ac:dyDescent="0.4">
      <c r="A310" s="2"/>
      <c r="B310" s="358"/>
      <c r="C310" s="360"/>
      <c r="D310" s="3" t="s">
        <v>4</v>
      </c>
      <c r="E310" s="368">
        <v>41</v>
      </c>
      <c r="F310" s="368"/>
      <c r="G310" s="4"/>
    </row>
    <row r="311" spans="1:7" ht="30" x14ac:dyDescent="0.4">
      <c r="A311" s="5"/>
      <c r="B311" s="361"/>
      <c r="C311" s="363"/>
      <c r="D311" s="6" t="s">
        <v>5</v>
      </c>
      <c r="E311" s="370" t="s">
        <v>175</v>
      </c>
      <c r="F311" s="370"/>
      <c r="G311" s="7"/>
    </row>
    <row r="312" spans="1:7" ht="20.399999999999999" x14ac:dyDescent="0.35">
      <c r="A312" s="8" t="s">
        <v>6</v>
      </c>
      <c r="B312" s="9" t="s">
        <v>36</v>
      </c>
      <c r="C312" s="10"/>
      <c r="D312" s="10"/>
      <c r="E312" s="10"/>
      <c r="F312" s="10"/>
      <c r="G312" s="11"/>
    </row>
    <row r="313" spans="1:7" ht="20.399999999999999" x14ac:dyDescent="0.35">
      <c r="A313" s="8" t="s">
        <v>7</v>
      </c>
      <c r="B313" s="12" t="s">
        <v>178</v>
      </c>
      <c r="C313" s="13"/>
      <c r="D313" s="13"/>
      <c r="E313" s="13"/>
      <c r="F313" s="13"/>
      <c r="G313" s="14"/>
    </row>
    <row r="314" spans="1:7" ht="20.399999999999999" x14ac:dyDescent="0.35">
      <c r="A314" s="8" t="s">
        <v>8</v>
      </c>
      <c r="B314" s="12" t="s">
        <v>29</v>
      </c>
      <c r="C314" s="13"/>
      <c r="D314" s="13"/>
      <c r="E314" s="13"/>
      <c r="F314" s="13"/>
      <c r="G314" s="14"/>
    </row>
    <row r="315" spans="1:7" ht="20.399999999999999" x14ac:dyDescent="0.35">
      <c r="A315" s="8" t="s">
        <v>9</v>
      </c>
      <c r="B315" s="12" t="s">
        <v>38</v>
      </c>
      <c r="C315" s="13"/>
      <c r="D315" s="13"/>
      <c r="E315" s="13"/>
      <c r="F315" s="13"/>
      <c r="G315" s="14"/>
    </row>
    <row r="316" spans="1:7" ht="15" x14ac:dyDescent="0.3">
      <c r="A316" s="57" t="s">
        <v>10</v>
      </c>
      <c r="B316" s="57" t="s">
        <v>11</v>
      </c>
      <c r="C316" s="57" t="s">
        <v>12</v>
      </c>
      <c r="D316" s="57" t="s">
        <v>13</v>
      </c>
      <c r="E316" s="57" t="s">
        <v>14</v>
      </c>
      <c r="F316" s="57" t="s">
        <v>15</v>
      </c>
      <c r="G316" s="57" t="s">
        <v>16</v>
      </c>
    </row>
    <row r="317" spans="1:7" ht="15.6" x14ac:dyDescent="0.3">
      <c r="A317" s="15">
        <v>33</v>
      </c>
      <c r="B317" s="16" t="s">
        <v>30</v>
      </c>
      <c r="C317" s="16" t="s">
        <v>50</v>
      </c>
      <c r="D317" s="17" t="s">
        <v>40</v>
      </c>
      <c r="E317" s="78">
        <v>33</v>
      </c>
      <c r="F317" s="94">
        <f t="shared" ref="F317:F328" si="10">A317*E317</f>
        <v>1089</v>
      </c>
      <c r="G317" s="79"/>
    </row>
    <row r="318" spans="1:7" ht="15.6" x14ac:dyDescent="0.3">
      <c r="A318" s="21">
        <v>10</v>
      </c>
      <c r="B318" s="22" t="s">
        <v>30</v>
      </c>
      <c r="C318" s="22" t="s">
        <v>176</v>
      </c>
      <c r="D318" s="23" t="s">
        <v>40</v>
      </c>
      <c r="E318" s="80">
        <v>2.52</v>
      </c>
      <c r="F318" s="95">
        <f t="shared" si="10"/>
        <v>25.2</v>
      </c>
      <c r="G318" s="79"/>
    </row>
    <row r="319" spans="1:7" ht="15.6" x14ac:dyDescent="0.3">
      <c r="A319" s="21">
        <v>60</v>
      </c>
      <c r="B319" s="22" t="s">
        <v>30</v>
      </c>
      <c r="C319" s="22" t="s">
        <v>78</v>
      </c>
      <c r="D319" s="23" t="s">
        <v>82</v>
      </c>
      <c r="E319" s="80">
        <v>8.33</v>
      </c>
      <c r="F319" s="95">
        <f t="shared" si="10"/>
        <v>499.8</v>
      </c>
      <c r="G319" s="79"/>
    </row>
    <row r="320" spans="1:7" ht="15.6" x14ac:dyDescent="0.3">
      <c r="A320" s="21">
        <v>50</v>
      </c>
      <c r="B320" s="59" t="s">
        <v>30</v>
      </c>
      <c r="C320" s="59" t="s">
        <v>177</v>
      </c>
      <c r="D320" s="65" t="s">
        <v>179</v>
      </c>
      <c r="E320" s="80">
        <v>9.66</v>
      </c>
      <c r="F320" s="95">
        <f t="shared" si="10"/>
        <v>483</v>
      </c>
      <c r="G320" s="81"/>
    </row>
    <row r="321" spans="1:7" ht="15.6" x14ac:dyDescent="0.3">
      <c r="A321" s="27"/>
      <c r="B321" s="59"/>
      <c r="C321" s="59"/>
      <c r="D321" s="65"/>
      <c r="E321" s="80"/>
      <c r="F321" s="95">
        <f t="shared" si="10"/>
        <v>0</v>
      </c>
      <c r="G321" s="81"/>
    </row>
    <row r="322" spans="1:7" ht="15.6" x14ac:dyDescent="0.3">
      <c r="A322" s="27"/>
      <c r="B322" s="59"/>
      <c r="C322" s="59"/>
      <c r="D322" s="65"/>
      <c r="E322" s="80"/>
      <c r="F322" s="95">
        <f t="shared" si="10"/>
        <v>0</v>
      </c>
      <c r="G322" s="81"/>
    </row>
    <row r="323" spans="1:7" ht="15.6" x14ac:dyDescent="0.3">
      <c r="A323" s="27"/>
      <c r="B323" s="22"/>
      <c r="C323" s="22"/>
      <c r="D323" s="23"/>
      <c r="E323" s="80"/>
      <c r="F323" s="95">
        <f t="shared" si="10"/>
        <v>0</v>
      </c>
      <c r="G323" s="81"/>
    </row>
    <row r="324" spans="1:7" ht="15.6" x14ac:dyDescent="0.3">
      <c r="A324" s="27"/>
      <c r="B324" s="22"/>
      <c r="C324" s="22"/>
      <c r="D324" s="23"/>
      <c r="E324" s="80"/>
      <c r="F324" s="95">
        <f t="shared" si="10"/>
        <v>0</v>
      </c>
      <c r="G324" s="81"/>
    </row>
    <row r="325" spans="1:7" ht="15.6" x14ac:dyDescent="0.3">
      <c r="A325" s="27"/>
      <c r="B325" s="22"/>
      <c r="C325" s="22"/>
      <c r="D325" s="23"/>
      <c r="E325" s="80"/>
      <c r="F325" s="95">
        <f t="shared" si="10"/>
        <v>0</v>
      </c>
      <c r="G325" s="81"/>
    </row>
    <row r="326" spans="1:7" ht="15.6" x14ac:dyDescent="0.3">
      <c r="A326" s="27"/>
      <c r="B326" s="22"/>
      <c r="C326" s="22"/>
      <c r="D326" s="23"/>
      <c r="E326" s="80"/>
      <c r="F326" s="95">
        <f t="shared" si="10"/>
        <v>0</v>
      </c>
      <c r="G326" s="81"/>
    </row>
    <row r="327" spans="1:7" ht="15.6" x14ac:dyDescent="0.3">
      <c r="A327" s="27"/>
      <c r="B327" s="22"/>
      <c r="C327" s="22"/>
      <c r="D327" s="23"/>
      <c r="E327" s="80"/>
      <c r="F327" s="95">
        <f t="shared" si="10"/>
        <v>0</v>
      </c>
      <c r="G327" s="81"/>
    </row>
    <row r="328" spans="1:7" ht="15.6" x14ac:dyDescent="0.3">
      <c r="A328" s="28"/>
      <c r="B328" s="29"/>
      <c r="C328" s="29"/>
      <c r="D328" s="30"/>
      <c r="E328" s="82"/>
      <c r="F328" s="83">
        <f t="shared" si="10"/>
        <v>0</v>
      </c>
      <c r="G328" s="84"/>
    </row>
    <row r="329" spans="1:7" ht="17.399999999999999" x14ac:dyDescent="0.3">
      <c r="A329" s="34"/>
      <c r="B329" s="35"/>
      <c r="C329" s="36" t="s">
        <v>17</v>
      </c>
      <c r="D329" s="36"/>
      <c r="E329" s="85"/>
      <c r="F329" s="86">
        <f>SUM(F317:F327)</f>
        <v>2097</v>
      </c>
      <c r="G329" s="87"/>
    </row>
    <row r="330" spans="1:7" ht="17.399999999999999" x14ac:dyDescent="0.3">
      <c r="A330" s="40"/>
      <c r="B330" s="41"/>
      <c r="C330" s="42" t="s">
        <v>18</v>
      </c>
      <c r="D330" s="42"/>
      <c r="E330" s="88"/>
      <c r="F330" s="89">
        <f>F329*0.16</f>
        <v>335.52</v>
      </c>
      <c r="G330" s="90"/>
    </row>
    <row r="331" spans="1:7" ht="17.399999999999999" x14ac:dyDescent="0.3">
      <c r="A331" s="40"/>
      <c r="B331" s="41"/>
      <c r="C331" s="46" t="s">
        <v>19</v>
      </c>
      <c r="D331" s="46"/>
      <c r="E331" s="91"/>
      <c r="F331" s="92">
        <f>F329+F330</f>
        <v>2432.52</v>
      </c>
      <c r="G331" s="93"/>
    </row>
    <row r="332" spans="1:7" ht="15.6" x14ac:dyDescent="0.3">
      <c r="A332" s="50" t="s">
        <v>20</v>
      </c>
      <c r="B332" s="51"/>
      <c r="C332" s="51" t="s">
        <v>21</v>
      </c>
      <c r="D332" s="51"/>
      <c r="E332" s="51" t="s">
        <v>22</v>
      </c>
      <c r="F332" s="51"/>
      <c r="G332" s="52"/>
    </row>
    <row r="333" spans="1:7" ht="15.6" x14ac:dyDescent="0.3">
      <c r="A333" s="63" t="s">
        <v>25</v>
      </c>
      <c r="B333" s="53"/>
      <c r="C333" s="53" t="s">
        <v>23</v>
      </c>
      <c r="D333" s="53"/>
      <c r="E333" s="53" t="s">
        <v>24</v>
      </c>
      <c r="F333" s="53"/>
      <c r="G333" s="54"/>
    </row>
    <row r="334" spans="1:7" x14ac:dyDescent="0.3">
      <c r="A334" s="55"/>
      <c r="B334" s="55"/>
      <c r="C334" s="55"/>
      <c r="D334" s="55"/>
      <c r="E334" s="55"/>
      <c r="F334" s="55"/>
      <c r="G334" s="55"/>
    </row>
    <row r="336" spans="1:7" ht="24.6" x14ac:dyDescent="0.4">
      <c r="A336" s="1"/>
      <c r="B336" s="355" t="s">
        <v>0</v>
      </c>
      <c r="C336" s="357"/>
      <c r="D336" s="364" t="s">
        <v>1</v>
      </c>
      <c r="E336" s="365"/>
      <c r="F336" s="365"/>
      <c r="G336" s="366"/>
    </row>
    <row r="337" spans="1:7" ht="21" x14ac:dyDescent="0.4">
      <c r="A337" s="2"/>
      <c r="B337" s="358"/>
      <c r="C337" s="360"/>
      <c r="D337" s="3" t="s">
        <v>2</v>
      </c>
      <c r="E337" s="368" t="s">
        <v>180</v>
      </c>
      <c r="F337" s="368"/>
      <c r="G337" s="4"/>
    </row>
    <row r="338" spans="1:7" ht="21" x14ac:dyDescent="0.4">
      <c r="A338" s="2"/>
      <c r="B338" s="358"/>
      <c r="C338" s="360"/>
      <c r="D338" s="3" t="s">
        <v>4</v>
      </c>
      <c r="E338" s="368">
        <v>41</v>
      </c>
      <c r="F338" s="368"/>
      <c r="G338" s="4"/>
    </row>
    <row r="339" spans="1:7" ht="30" x14ac:dyDescent="0.4">
      <c r="A339" s="5"/>
      <c r="B339" s="361"/>
      <c r="C339" s="363"/>
      <c r="D339" s="6" t="s">
        <v>5</v>
      </c>
      <c r="E339" s="370" t="s">
        <v>181</v>
      </c>
      <c r="F339" s="370"/>
      <c r="G339" s="7"/>
    </row>
    <row r="340" spans="1:7" ht="20.399999999999999" x14ac:dyDescent="0.35">
      <c r="A340" s="8" t="s">
        <v>6</v>
      </c>
      <c r="B340" s="9" t="s">
        <v>36</v>
      </c>
      <c r="C340" s="10"/>
      <c r="D340" s="10"/>
      <c r="E340" s="10"/>
      <c r="F340" s="10"/>
      <c r="G340" s="11"/>
    </row>
    <row r="341" spans="1:7" ht="20.399999999999999" x14ac:dyDescent="0.35">
      <c r="A341" s="8" t="s">
        <v>7</v>
      </c>
      <c r="B341" s="12" t="s">
        <v>178</v>
      </c>
      <c r="C341" s="13"/>
      <c r="D341" s="13"/>
      <c r="E341" s="13"/>
      <c r="F341" s="13"/>
      <c r="G341" s="14"/>
    </row>
    <row r="342" spans="1:7" ht="20.399999999999999" x14ac:dyDescent="0.35">
      <c r="A342" s="8" t="s">
        <v>8</v>
      </c>
      <c r="B342" s="12" t="s">
        <v>29</v>
      </c>
      <c r="C342" s="13"/>
      <c r="D342" s="13"/>
      <c r="E342" s="13"/>
      <c r="F342" s="13"/>
      <c r="G342" s="14"/>
    </row>
    <row r="343" spans="1:7" ht="20.399999999999999" x14ac:dyDescent="0.35">
      <c r="A343" s="8" t="s">
        <v>9</v>
      </c>
      <c r="B343" s="12" t="s">
        <v>38</v>
      </c>
      <c r="C343" s="13"/>
      <c r="D343" s="13"/>
      <c r="E343" s="13"/>
      <c r="F343" s="13"/>
      <c r="G343" s="14"/>
    </row>
    <row r="344" spans="1:7" ht="15" x14ac:dyDescent="0.3">
      <c r="A344" s="57" t="s">
        <v>10</v>
      </c>
      <c r="B344" s="57" t="s">
        <v>11</v>
      </c>
      <c r="C344" s="57" t="s">
        <v>12</v>
      </c>
      <c r="D344" s="57" t="s">
        <v>13</v>
      </c>
      <c r="E344" s="57" t="s">
        <v>14</v>
      </c>
      <c r="F344" s="57" t="s">
        <v>15</v>
      </c>
      <c r="G344" s="57" t="s">
        <v>16</v>
      </c>
    </row>
    <row r="345" spans="1:7" ht="15.6" x14ac:dyDescent="0.3">
      <c r="A345" s="15">
        <v>12</v>
      </c>
      <c r="B345" s="16" t="s">
        <v>39</v>
      </c>
      <c r="C345" s="16" t="s">
        <v>65</v>
      </c>
      <c r="D345" s="17" t="s">
        <v>163</v>
      </c>
      <c r="E345" s="78">
        <v>512.38</v>
      </c>
      <c r="F345" s="94">
        <f t="shared" ref="F345:F356" si="11">A345*E345</f>
        <v>6148.5599999999995</v>
      </c>
      <c r="G345" s="79"/>
    </row>
    <row r="346" spans="1:7" ht="15.6" x14ac:dyDescent="0.3">
      <c r="A346" s="21"/>
      <c r="B346" s="22"/>
      <c r="C346" s="22"/>
      <c r="D346" s="23"/>
      <c r="E346" s="80"/>
      <c r="F346" s="95">
        <f t="shared" si="11"/>
        <v>0</v>
      </c>
      <c r="G346" s="79"/>
    </row>
    <row r="347" spans="1:7" ht="15.6" x14ac:dyDescent="0.3">
      <c r="A347" s="21"/>
      <c r="B347" s="22"/>
      <c r="C347" s="22"/>
      <c r="D347" s="23"/>
      <c r="E347" s="80"/>
      <c r="F347" s="95">
        <f t="shared" si="11"/>
        <v>0</v>
      </c>
      <c r="G347" s="79"/>
    </row>
    <row r="348" spans="1:7" ht="15.6" x14ac:dyDescent="0.3">
      <c r="A348" s="21"/>
      <c r="B348" s="59"/>
      <c r="C348" s="59"/>
      <c r="D348" s="65"/>
      <c r="E348" s="80"/>
      <c r="F348" s="95">
        <f t="shared" si="11"/>
        <v>0</v>
      </c>
      <c r="G348" s="81"/>
    </row>
    <row r="349" spans="1:7" ht="15.6" x14ac:dyDescent="0.3">
      <c r="A349" s="27"/>
      <c r="B349" s="59"/>
      <c r="C349" s="59"/>
      <c r="D349" s="65"/>
      <c r="E349" s="80"/>
      <c r="F349" s="95">
        <f t="shared" si="11"/>
        <v>0</v>
      </c>
      <c r="G349" s="81"/>
    </row>
    <row r="350" spans="1:7" ht="15.6" x14ac:dyDescent="0.3">
      <c r="A350" s="27"/>
      <c r="B350" s="59"/>
      <c r="C350" s="59"/>
      <c r="D350" s="65"/>
      <c r="E350" s="80"/>
      <c r="F350" s="95">
        <f t="shared" si="11"/>
        <v>0</v>
      </c>
      <c r="G350" s="81"/>
    </row>
    <row r="351" spans="1:7" ht="15.6" x14ac:dyDescent="0.3">
      <c r="A351" s="27"/>
      <c r="B351" s="22"/>
      <c r="C351" s="22"/>
      <c r="D351" s="23"/>
      <c r="E351" s="80"/>
      <c r="F351" s="95">
        <f t="shared" si="11"/>
        <v>0</v>
      </c>
      <c r="G351" s="81"/>
    </row>
    <row r="352" spans="1:7" ht="15.6" x14ac:dyDescent="0.3">
      <c r="A352" s="27"/>
      <c r="B352" s="22"/>
      <c r="C352" s="22"/>
      <c r="D352" s="23"/>
      <c r="E352" s="80"/>
      <c r="F352" s="95">
        <f t="shared" si="11"/>
        <v>0</v>
      </c>
      <c r="G352" s="81"/>
    </row>
    <row r="353" spans="1:7" ht="15.6" x14ac:dyDescent="0.3">
      <c r="A353" s="27"/>
      <c r="B353" s="22"/>
      <c r="C353" s="22"/>
      <c r="D353" s="23"/>
      <c r="E353" s="80"/>
      <c r="F353" s="95">
        <f t="shared" si="11"/>
        <v>0</v>
      </c>
      <c r="G353" s="81"/>
    </row>
    <row r="354" spans="1:7" ht="15.6" x14ac:dyDescent="0.3">
      <c r="A354" s="27"/>
      <c r="B354" s="22"/>
      <c r="C354" s="22"/>
      <c r="D354" s="23"/>
      <c r="E354" s="80"/>
      <c r="F354" s="95">
        <f t="shared" si="11"/>
        <v>0</v>
      </c>
      <c r="G354" s="81"/>
    </row>
    <row r="355" spans="1:7" ht="15.6" x14ac:dyDescent="0.3">
      <c r="A355" s="27"/>
      <c r="B355" s="22"/>
      <c r="C355" s="22"/>
      <c r="D355" s="23"/>
      <c r="E355" s="80"/>
      <c r="F355" s="95">
        <f t="shared" si="11"/>
        <v>0</v>
      </c>
      <c r="G355" s="81"/>
    </row>
    <row r="356" spans="1:7" ht="15.6" x14ac:dyDescent="0.3">
      <c r="A356" s="28"/>
      <c r="B356" s="29"/>
      <c r="C356" s="29"/>
      <c r="D356" s="30"/>
      <c r="E356" s="82"/>
      <c r="F356" s="83">
        <f t="shared" si="11"/>
        <v>0</v>
      </c>
      <c r="G356" s="84"/>
    </row>
    <row r="357" spans="1:7" ht="17.399999999999999" x14ac:dyDescent="0.3">
      <c r="A357" s="34"/>
      <c r="B357" s="35"/>
      <c r="C357" s="36" t="s">
        <v>17</v>
      </c>
      <c r="D357" s="36"/>
      <c r="E357" s="85"/>
      <c r="F357" s="86">
        <f>SUM(F345:F355)</f>
        <v>6148.5599999999995</v>
      </c>
      <c r="G357" s="87"/>
    </row>
    <row r="358" spans="1:7" ht="17.399999999999999" x14ac:dyDescent="0.3">
      <c r="A358" s="40"/>
      <c r="B358" s="41"/>
      <c r="C358" s="42" t="s">
        <v>18</v>
      </c>
      <c r="D358" s="42"/>
      <c r="E358" s="88"/>
      <c r="F358" s="89">
        <f>F357*0.16</f>
        <v>983.76959999999997</v>
      </c>
      <c r="G358" s="90"/>
    </row>
    <row r="359" spans="1:7" ht="17.399999999999999" x14ac:dyDescent="0.3">
      <c r="A359" s="40"/>
      <c r="B359" s="41"/>
      <c r="C359" s="46" t="s">
        <v>19</v>
      </c>
      <c r="D359" s="46"/>
      <c r="E359" s="91"/>
      <c r="F359" s="92">
        <f>F357+F358</f>
        <v>7132.3295999999991</v>
      </c>
      <c r="G359" s="93"/>
    </row>
    <row r="360" spans="1:7" ht="15.6" x14ac:dyDescent="0.3">
      <c r="A360" s="50" t="s">
        <v>20</v>
      </c>
      <c r="B360" s="51"/>
      <c r="C360" s="51" t="s">
        <v>21</v>
      </c>
      <c r="D360" s="51"/>
      <c r="E360" s="51" t="s">
        <v>22</v>
      </c>
      <c r="F360" s="51"/>
      <c r="G360" s="52"/>
    </row>
    <row r="361" spans="1:7" ht="15.6" x14ac:dyDescent="0.3">
      <c r="A361" s="63" t="s">
        <v>25</v>
      </c>
      <c r="B361" s="53"/>
      <c r="C361" s="53" t="s">
        <v>23</v>
      </c>
      <c r="D361" s="53"/>
      <c r="E361" s="53" t="s">
        <v>24</v>
      </c>
      <c r="F361" s="53"/>
      <c r="G361" s="54"/>
    </row>
    <row r="362" spans="1:7" x14ac:dyDescent="0.3">
      <c r="A362" s="55"/>
      <c r="B362" s="55"/>
      <c r="C362" s="55"/>
      <c r="D362" s="55"/>
      <c r="E362" s="55"/>
      <c r="F362" s="55"/>
      <c r="G362" s="55"/>
    </row>
  </sheetData>
  <mergeCells count="73">
    <mergeCell ref="B336:C339"/>
    <mergeCell ref="D336:G336"/>
    <mergeCell ref="E337:F337"/>
    <mergeCell ref="E338:F338"/>
    <mergeCell ref="E339:F339"/>
    <mergeCell ref="B308:C311"/>
    <mergeCell ref="D308:G308"/>
    <mergeCell ref="E309:F309"/>
    <mergeCell ref="E310:F310"/>
    <mergeCell ref="E311:F311"/>
    <mergeCell ref="B37:C40"/>
    <mergeCell ref="D37:G37"/>
    <mergeCell ref="E38:F38"/>
    <mergeCell ref="E39:F39"/>
    <mergeCell ref="E40:F40"/>
    <mergeCell ref="B2:C5"/>
    <mergeCell ref="D2:G2"/>
    <mergeCell ref="E3:F3"/>
    <mergeCell ref="E4:F4"/>
    <mergeCell ref="E5:F5"/>
    <mergeCell ref="B101:C104"/>
    <mergeCell ref="D101:G101"/>
    <mergeCell ref="E102:F102"/>
    <mergeCell ref="E103:F103"/>
    <mergeCell ref="E104:F104"/>
    <mergeCell ref="B72:C75"/>
    <mergeCell ref="D72:G72"/>
    <mergeCell ref="E73:F73"/>
    <mergeCell ref="E74:F74"/>
    <mergeCell ref="E75:F75"/>
    <mergeCell ref="B156:C159"/>
    <mergeCell ref="D156:G156"/>
    <mergeCell ref="E157:F157"/>
    <mergeCell ref="E158:F158"/>
    <mergeCell ref="E159:F159"/>
    <mergeCell ref="B129:C132"/>
    <mergeCell ref="D129:G129"/>
    <mergeCell ref="E130:F130"/>
    <mergeCell ref="E131:F131"/>
    <mergeCell ref="E132:F132"/>
    <mergeCell ref="B216:C219"/>
    <mergeCell ref="D216:G216"/>
    <mergeCell ref="E217:F217"/>
    <mergeCell ref="E218:F218"/>
    <mergeCell ref="E219:F219"/>
    <mergeCell ref="B186:C189"/>
    <mergeCell ref="D186:G186"/>
    <mergeCell ref="E187:F187"/>
    <mergeCell ref="E188:F188"/>
    <mergeCell ref="E189:F189"/>
    <mergeCell ref="B246:C249"/>
    <mergeCell ref="D246:G246"/>
    <mergeCell ref="E247:F247"/>
    <mergeCell ref="E248:F248"/>
    <mergeCell ref="E249:F249"/>
    <mergeCell ref="B277:C280"/>
    <mergeCell ref="D277:G277"/>
    <mergeCell ref="D278:E278"/>
    <mergeCell ref="F278:G278"/>
    <mergeCell ref="D280:E280"/>
    <mergeCell ref="F280:G280"/>
    <mergeCell ref="E279:F279"/>
    <mergeCell ref="E281:G281"/>
    <mergeCell ref="B282:G282"/>
    <mergeCell ref="B283:G283"/>
    <mergeCell ref="B284:G284"/>
    <mergeCell ref="C302:D302"/>
    <mergeCell ref="C303:D303"/>
    <mergeCell ref="C304:D304"/>
    <mergeCell ref="A305:B305"/>
    <mergeCell ref="E305:G305"/>
    <mergeCell ref="A306:B306"/>
    <mergeCell ref="E306:G306"/>
  </mergeCells>
  <dataValidations disablePrompts="1"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A34 A69 A98 A125 A153 A183 A213 A243 A273 A305 A332 A360" xr:uid="{EDAE5915-30D6-4F3A-96F8-8EAE898A9E3C}">
      <formula1>0</formula1>
      <formula2>256</formula2>
    </dataValidation>
  </dataValidations>
  <pageMargins left="0.7" right="0.7" top="0.75" bottom="0.75" header="0.3" footer="0.3"/>
  <pageSetup paperSize="9" scale="49" fitToHeight="0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0F546-D2CD-4543-9135-8CF754F62602}">
  <dimension ref="A2:G215"/>
  <sheetViews>
    <sheetView topLeftCell="A11" workbookViewId="0">
      <selection activeCell="G5" sqref="G5"/>
    </sheetView>
  </sheetViews>
  <sheetFormatPr baseColWidth="10" defaultRowHeight="14.4" x14ac:dyDescent="0.3"/>
  <cols>
    <col min="1" max="1" width="22.109375" customWidth="1"/>
    <col min="2" max="2" width="18.5546875" customWidth="1"/>
    <col min="3" max="3" width="34.21875" customWidth="1"/>
    <col min="4" max="4" width="28.21875" customWidth="1"/>
    <col min="5" max="5" width="22.6640625" customWidth="1"/>
    <col min="6" max="6" width="18.109375" customWidth="1"/>
    <col min="7" max="7" width="22.6640625" customWidth="1"/>
  </cols>
  <sheetData>
    <row r="2" spans="1:7" ht="24.6" x14ac:dyDescent="0.3">
      <c r="A2" s="62"/>
      <c r="B2" s="355" t="s">
        <v>0</v>
      </c>
      <c r="C2" s="357"/>
      <c r="D2" s="364" t="s">
        <v>1</v>
      </c>
      <c r="E2" s="365"/>
      <c r="F2" s="365"/>
      <c r="G2" s="366"/>
    </row>
    <row r="3" spans="1:7" ht="21" x14ac:dyDescent="0.4">
      <c r="A3" s="2"/>
      <c r="B3" s="358"/>
      <c r="C3" s="360"/>
      <c r="D3" s="3" t="s">
        <v>2</v>
      </c>
      <c r="E3" s="368" t="s">
        <v>34</v>
      </c>
      <c r="F3" s="368"/>
      <c r="G3" s="4"/>
    </row>
    <row r="4" spans="1:7" ht="21" x14ac:dyDescent="0.4">
      <c r="A4" s="2"/>
      <c r="B4" s="358"/>
      <c r="C4" s="360"/>
      <c r="D4" s="3" t="s">
        <v>4</v>
      </c>
      <c r="E4" s="368">
        <v>40</v>
      </c>
      <c r="F4" s="368"/>
      <c r="G4" s="4"/>
    </row>
    <row r="5" spans="1:7" ht="30" x14ac:dyDescent="0.4">
      <c r="A5" s="5"/>
      <c r="B5" s="361"/>
      <c r="C5" s="363"/>
      <c r="D5" s="6" t="s">
        <v>5</v>
      </c>
      <c r="E5" s="370" t="s">
        <v>35</v>
      </c>
      <c r="F5" s="370"/>
      <c r="G5" s="7"/>
    </row>
    <row r="6" spans="1:7" ht="20.399999999999999" x14ac:dyDescent="0.35">
      <c r="A6" s="8" t="s">
        <v>6</v>
      </c>
      <c r="B6" s="9" t="s">
        <v>36</v>
      </c>
      <c r="C6" s="10"/>
      <c r="D6" s="10"/>
      <c r="E6" s="10"/>
      <c r="F6" s="10"/>
      <c r="G6" s="11"/>
    </row>
    <row r="7" spans="1:7" ht="20.399999999999999" x14ac:dyDescent="0.35">
      <c r="A7" s="8" t="s">
        <v>7</v>
      </c>
      <c r="B7" s="12" t="s">
        <v>37</v>
      </c>
      <c r="C7" s="13"/>
      <c r="D7" s="13"/>
      <c r="E7" s="13"/>
      <c r="F7" s="13"/>
      <c r="G7" s="14"/>
    </row>
    <row r="8" spans="1:7" ht="20.399999999999999" x14ac:dyDescent="0.35">
      <c r="A8" s="8" t="s">
        <v>8</v>
      </c>
      <c r="B8" s="12" t="s">
        <v>60</v>
      </c>
      <c r="C8" s="13"/>
      <c r="D8" s="13"/>
      <c r="E8" s="13"/>
      <c r="F8" s="13"/>
      <c r="G8" s="14"/>
    </row>
    <row r="9" spans="1:7" ht="20.399999999999999" x14ac:dyDescent="0.35">
      <c r="A9" s="8" t="s">
        <v>9</v>
      </c>
      <c r="B9" s="12" t="s">
        <v>38</v>
      </c>
      <c r="C9" s="13"/>
      <c r="D9" s="13"/>
      <c r="E9" s="13"/>
      <c r="F9" s="13"/>
      <c r="G9" s="14"/>
    </row>
    <row r="10" spans="1:7" s="56" customFormat="1" ht="30" customHeight="1" x14ac:dyDescent="0.3">
      <c r="A10" s="57" t="s">
        <v>10</v>
      </c>
      <c r="B10" s="57" t="s">
        <v>11</v>
      </c>
      <c r="C10" s="57" t="s">
        <v>12</v>
      </c>
      <c r="D10" s="57" t="s">
        <v>13</v>
      </c>
      <c r="E10" s="57" t="s">
        <v>14</v>
      </c>
      <c r="F10" s="57" t="s">
        <v>15</v>
      </c>
      <c r="G10" s="57" t="s">
        <v>16</v>
      </c>
    </row>
    <row r="11" spans="1:7" ht="37.799999999999997" customHeight="1" x14ac:dyDescent="0.3">
      <c r="A11" s="15">
        <v>20</v>
      </c>
      <c r="B11" s="16" t="s">
        <v>39</v>
      </c>
      <c r="C11" s="16" t="s">
        <v>59</v>
      </c>
      <c r="D11" s="60" t="s">
        <v>40</v>
      </c>
      <c r="E11" s="18">
        <v>54.91</v>
      </c>
      <c r="F11" s="19">
        <f t="shared" ref="F11:F30" si="0">A11*E11</f>
        <v>1098.1999999999998</v>
      </c>
      <c r="G11" s="20"/>
    </row>
    <row r="12" spans="1:7" ht="28.8" customHeight="1" x14ac:dyDescent="0.3">
      <c r="A12" s="21">
        <v>20</v>
      </c>
      <c r="B12" s="22" t="s">
        <v>39</v>
      </c>
      <c r="C12" s="22" t="s">
        <v>41</v>
      </c>
      <c r="D12" s="61" t="s">
        <v>40</v>
      </c>
      <c r="E12" s="24">
        <v>55.49</v>
      </c>
      <c r="F12" s="25">
        <f t="shared" si="0"/>
        <v>1109.8</v>
      </c>
      <c r="G12" s="20"/>
    </row>
    <row r="13" spans="1:7" ht="28.8" customHeight="1" x14ac:dyDescent="0.3">
      <c r="A13" s="21">
        <v>14</v>
      </c>
      <c r="B13" s="22" t="s">
        <v>39</v>
      </c>
      <c r="C13" s="22" t="s">
        <v>42</v>
      </c>
      <c r="D13" s="61" t="s">
        <v>40</v>
      </c>
      <c r="E13" s="24">
        <v>98.26</v>
      </c>
      <c r="F13" s="25">
        <f t="shared" si="0"/>
        <v>1375.64</v>
      </c>
      <c r="G13" s="20"/>
    </row>
    <row r="14" spans="1:7" ht="28.8" customHeight="1" x14ac:dyDescent="0.3">
      <c r="A14" s="21">
        <v>32</v>
      </c>
      <c r="B14" s="22" t="s">
        <v>39</v>
      </c>
      <c r="C14" s="22" t="s">
        <v>43</v>
      </c>
      <c r="D14" s="61" t="s">
        <v>40</v>
      </c>
      <c r="E14" s="24">
        <v>141.03</v>
      </c>
      <c r="F14" s="25">
        <f t="shared" si="0"/>
        <v>4512.96</v>
      </c>
      <c r="G14" s="20"/>
    </row>
    <row r="15" spans="1:7" ht="28.8" customHeight="1" x14ac:dyDescent="0.3">
      <c r="A15" s="21">
        <v>20</v>
      </c>
      <c r="B15" s="22" t="s">
        <v>30</v>
      </c>
      <c r="C15" s="22" t="s">
        <v>45</v>
      </c>
      <c r="D15" s="61" t="s">
        <v>40</v>
      </c>
      <c r="E15" s="24">
        <v>4.07</v>
      </c>
      <c r="F15" s="25">
        <f t="shared" si="0"/>
        <v>81.400000000000006</v>
      </c>
      <c r="G15" s="20"/>
    </row>
    <row r="16" spans="1:7" ht="28.8" customHeight="1" x14ac:dyDescent="0.3">
      <c r="A16" s="21">
        <v>30</v>
      </c>
      <c r="B16" s="22" t="s">
        <v>30</v>
      </c>
      <c r="C16" s="22" t="s">
        <v>44</v>
      </c>
      <c r="D16" s="61" t="s">
        <v>40</v>
      </c>
      <c r="E16" s="24">
        <v>4.5599999999999996</v>
      </c>
      <c r="F16" s="25">
        <f t="shared" si="0"/>
        <v>136.79999999999998</v>
      </c>
      <c r="G16" s="20"/>
    </row>
    <row r="17" spans="1:7" ht="28.8" customHeight="1" x14ac:dyDescent="0.3">
      <c r="A17" s="21">
        <v>24</v>
      </c>
      <c r="B17" s="22" t="s">
        <v>30</v>
      </c>
      <c r="C17" s="22" t="s">
        <v>46</v>
      </c>
      <c r="D17" s="61" t="s">
        <v>40</v>
      </c>
      <c r="E17" s="24">
        <v>3.42</v>
      </c>
      <c r="F17" s="25">
        <f t="shared" si="0"/>
        <v>82.08</v>
      </c>
      <c r="G17" s="20"/>
    </row>
    <row r="18" spans="1:7" ht="28.8" customHeight="1" x14ac:dyDescent="0.3">
      <c r="A18" s="21">
        <v>32</v>
      </c>
      <c r="B18" s="22" t="s">
        <v>30</v>
      </c>
      <c r="C18" s="22" t="s">
        <v>47</v>
      </c>
      <c r="D18" s="61" t="s">
        <v>40</v>
      </c>
      <c r="E18" s="24">
        <v>3.42</v>
      </c>
      <c r="F18" s="25">
        <f t="shared" si="0"/>
        <v>109.44</v>
      </c>
      <c r="G18" s="20"/>
    </row>
    <row r="19" spans="1:7" ht="28.8" customHeight="1" x14ac:dyDescent="0.3">
      <c r="A19" s="21">
        <v>46</v>
      </c>
      <c r="B19" s="22" t="s">
        <v>30</v>
      </c>
      <c r="C19" s="22" t="s">
        <v>48</v>
      </c>
      <c r="D19" s="61" t="s">
        <v>40</v>
      </c>
      <c r="E19" s="24">
        <v>10.94</v>
      </c>
      <c r="F19" s="25">
        <f t="shared" si="0"/>
        <v>503.23999999999995</v>
      </c>
      <c r="G19" s="20"/>
    </row>
    <row r="20" spans="1:7" ht="28.8" customHeight="1" x14ac:dyDescent="0.3">
      <c r="A20" s="21">
        <v>24</v>
      </c>
      <c r="B20" s="22" t="s">
        <v>30</v>
      </c>
      <c r="C20" s="22" t="s">
        <v>49</v>
      </c>
      <c r="D20" s="61" t="s">
        <v>40</v>
      </c>
      <c r="E20" s="24">
        <v>13.36</v>
      </c>
      <c r="F20" s="25">
        <f t="shared" si="0"/>
        <v>320.64</v>
      </c>
      <c r="G20" s="20"/>
    </row>
    <row r="21" spans="1:7" ht="19.95" customHeight="1" x14ac:dyDescent="0.3">
      <c r="A21" s="21">
        <v>10</v>
      </c>
      <c r="B21" s="22" t="s">
        <v>30</v>
      </c>
      <c r="C21" s="22" t="s">
        <v>50</v>
      </c>
      <c r="D21" s="61" t="s">
        <v>40</v>
      </c>
      <c r="E21" s="24">
        <v>9.74</v>
      </c>
      <c r="F21" s="25">
        <f t="shared" si="0"/>
        <v>97.4</v>
      </c>
      <c r="G21" s="20"/>
    </row>
    <row r="22" spans="1:7" ht="19.95" customHeight="1" x14ac:dyDescent="0.3">
      <c r="A22" s="21">
        <v>24</v>
      </c>
      <c r="B22" s="22" t="s">
        <v>30</v>
      </c>
      <c r="C22" s="59" t="s">
        <v>51</v>
      </c>
      <c r="D22" s="61" t="s">
        <v>40</v>
      </c>
      <c r="E22" s="24">
        <v>2.64</v>
      </c>
      <c r="F22" s="25">
        <f t="shared" si="0"/>
        <v>63.36</v>
      </c>
      <c r="G22" s="26"/>
    </row>
    <row r="23" spans="1:7" ht="19.95" customHeight="1" x14ac:dyDescent="0.3">
      <c r="A23" s="27">
        <v>18</v>
      </c>
      <c r="B23" s="22" t="s">
        <v>30</v>
      </c>
      <c r="C23" s="59" t="s">
        <v>52</v>
      </c>
      <c r="D23" s="61" t="s">
        <v>40</v>
      </c>
      <c r="E23" s="24">
        <v>4.92</v>
      </c>
      <c r="F23" s="25">
        <f t="shared" si="0"/>
        <v>88.56</v>
      </c>
      <c r="G23" s="26"/>
    </row>
    <row r="24" spans="1:7" ht="19.95" customHeight="1" x14ac:dyDescent="0.3">
      <c r="A24" s="27">
        <v>8</v>
      </c>
      <c r="B24" s="22" t="s">
        <v>30</v>
      </c>
      <c r="C24" s="59" t="s">
        <v>53</v>
      </c>
      <c r="D24" s="61" t="s">
        <v>40</v>
      </c>
      <c r="E24" s="24">
        <v>6.86</v>
      </c>
      <c r="F24" s="25">
        <f t="shared" si="0"/>
        <v>54.88</v>
      </c>
      <c r="G24" s="26"/>
    </row>
    <row r="25" spans="1:7" ht="19.95" customHeight="1" x14ac:dyDescent="0.3">
      <c r="A25" s="27">
        <v>24</v>
      </c>
      <c r="B25" s="22" t="s">
        <v>30</v>
      </c>
      <c r="C25" s="22" t="s">
        <v>54</v>
      </c>
      <c r="D25" s="61" t="s">
        <v>40</v>
      </c>
      <c r="E25" s="24">
        <v>26.9</v>
      </c>
      <c r="F25" s="25">
        <f t="shared" si="0"/>
        <v>645.59999999999991</v>
      </c>
      <c r="G25" s="26"/>
    </row>
    <row r="26" spans="1:7" ht="19.95" customHeight="1" x14ac:dyDescent="0.3">
      <c r="A26" s="27">
        <v>36</v>
      </c>
      <c r="B26" s="22" t="s">
        <v>30</v>
      </c>
      <c r="C26" s="22" t="s">
        <v>55</v>
      </c>
      <c r="D26" s="61" t="s">
        <v>40</v>
      </c>
      <c r="E26" s="24">
        <v>15.91</v>
      </c>
      <c r="F26" s="25">
        <f t="shared" si="0"/>
        <v>572.76</v>
      </c>
      <c r="G26" s="26"/>
    </row>
    <row r="27" spans="1:7" ht="19.95" customHeight="1" x14ac:dyDescent="0.3">
      <c r="A27" s="27">
        <v>14</v>
      </c>
      <c r="B27" s="22" t="s">
        <v>30</v>
      </c>
      <c r="C27" s="22" t="s">
        <v>56</v>
      </c>
      <c r="D27" s="61" t="s">
        <v>40</v>
      </c>
      <c r="E27" s="24">
        <v>28.04</v>
      </c>
      <c r="F27" s="25">
        <f t="shared" si="0"/>
        <v>392.56</v>
      </c>
      <c r="G27" s="26"/>
    </row>
    <row r="28" spans="1:7" ht="19.95" customHeight="1" x14ac:dyDescent="0.3">
      <c r="A28" s="27">
        <v>36</v>
      </c>
      <c r="B28" s="22" t="s">
        <v>30</v>
      </c>
      <c r="C28" s="22" t="s">
        <v>57</v>
      </c>
      <c r="D28" s="58" t="s">
        <v>40</v>
      </c>
      <c r="E28" s="24">
        <v>13.52</v>
      </c>
      <c r="F28" s="25">
        <f t="shared" si="0"/>
        <v>486.71999999999997</v>
      </c>
      <c r="G28" s="26"/>
    </row>
    <row r="29" spans="1:7" ht="29.4" customHeight="1" x14ac:dyDescent="0.3">
      <c r="A29" s="27">
        <v>18</v>
      </c>
      <c r="B29" s="22" t="s">
        <v>30</v>
      </c>
      <c r="C29" s="22" t="s">
        <v>58</v>
      </c>
      <c r="D29" s="23"/>
      <c r="E29" s="24">
        <v>145.99</v>
      </c>
      <c r="F29" s="25">
        <f t="shared" si="0"/>
        <v>2627.82</v>
      </c>
      <c r="G29" s="26"/>
    </row>
    <row r="30" spans="1:7" ht="19.95" customHeight="1" x14ac:dyDescent="0.3">
      <c r="A30" s="28"/>
      <c r="B30" s="29"/>
      <c r="C30" s="29"/>
      <c r="D30" s="30"/>
      <c r="E30" s="31"/>
      <c r="F30" s="32">
        <f t="shared" si="0"/>
        <v>0</v>
      </c>
      <c r="G30" s="33"/>
    </row>
    <row r="31" spans="1:7" ht="17.399999999999999" x14ac:dyDescent="0.3">
      <c r="A31" s="34"/>
      <c r="B31" s="35"/>
      <c r="C31" s="36" t="s">
        <v>17</v>
      </c>
      <c r="D31" s="36"/>
      <c r="E31" s="37"/>
      <c r="F31" s="38">
        <f>SUM(F11:F29)</f>
        <v>14359.859999999997</v>
      </c>
      <c r="G31" s="39"/>
    </row>
    <row r="32" spans="1:7" ht="17.399999999999999" x14ac:dyDescent="0.3">
      <c r="A32" s="40"/>
      <c r="B32" s="41"/>
      <c r="C32" s="42" t="s">
        <v>18</v>
      </c>
      <c r="D32" s="42"/>
      <c r="E32" s="43"/>
      <c r="F32" s="44">
        <f>F31*0.16</f>
        <v>2297.5775999999996</v>
      </c>
      <c r="G32" s="45"/>
    </row>
    <row r="33" spans="1:7" ht="17.399999999999999" x14ac:dyDescent="0.3">
      <c r="A33" s="40"/>
      <c r="B33" s="41"/>
      <c r="C33" s="46" t="s">
        <v>19</v>
      </c>
      <c r="D33" s="46"/>
      <c r="E33" s="47"/>
      <c r="F33" s="48">
        <f>F31+F32</f>
        <v>16657.437599999997</v>
      </c>
      <c r="G33" s="49"/>
    </row>
    <row r="34" spans="1:7" ht="15.6" x14ac:dyDescent="0.3">
      <c r="A34" s="50" t="s">
        <v>20</v>
      </c>
      <c r="B34" s="51"/>
      <c r="C34" s="51" t="s">
        <v>21</v>
      </c>
      <c r="D34" s="51"/>
      <c r="E34" s="51" t="s">
        <v>22</v>
      </c>
      <c r="F34" s="51"/>
      <c r="G34" s="52"/>
    </row>
    <row r="35" spans="1:7" ht="15.6" x14ac:dyDescent="0.3">
      <c r="A35" s="63" t="s">
        <v>25</v>
      </c>
      <c r="B35" s="53"/>
      <c r="C35" s="53" t="s">
        <v>23</v>
      </c>
      <c r="D35" s="53"/>
      <c r="E35" s="53" t="s">
        <v>24</v>
      </c>
      <c r="F35" s="53"/>
      <c r="G35" s="54"/>
    </row>
    <row r="36" spans="1:7" x14ac:dyDescent="0.3">
      <c r="A36" s="55"/>
      <c r="B36" s="55"/>
      <c r="C36" s="55"/>
      <c r="D36" s="55"/>
      <c r="E36" s="55"/>
      <c r="F36" s="55"/>
      <c r="G36" s="55"/>
    </row>
    <row r="37" spans="1:7" ht="24.6" x14ac:dyDescent="0.3">
      <c r="A37" s="62"/>
      <c r="B37" s="355" t="s">
        <v>0</v>
      </c>
      <c r="C37" s="357"/>
      <c r="D37" s="364" t="s">
        <v>1</v>
      </c>
      <c r="E37" s="365"/>
      <c r="F37" s="365"/>
      <c r="G37" s="366"/>
    </row>
    <row r="38" spans="1:7" ht="21" x14ac:dyDescent="0.4">
      <c r="A38" s="2"/>
      <c r="B38" s="358"/>
      <c r="C38" s="360"/>
      <c r="D38" s="3" t="s">
        <v>2</v>
      </c>
      <c r="E38" s="368" t="s">
        <v>34</v>
      </c>
      <c r="F38" s="368"/>
      <c r="G38" s="4"/>
    </row>
    <row r="39" spans="1:7" ht="21" x14ac:dyDescent="0.4">
      <c r="A39" s="2"/>
      <c r="B39" s="358"/>
      <c r="C39" s="360"/>
      <c r="D39" s="3" t="s">
        <v>4</v>
      </c>
      <c r="E39" s="368">
        <v>40</v>
      </c>
      <c r="F39" s="368"/>
      <c r="G39" s="4"/>
    </row>
    <row r="40" spans="1:7" ht="30" x14ac:dyDescent="0.4">
      <c r="A40" s="5"/>
      <c r="B40" s="361"/>
      <c r="C40" s="363"/>
      <c r="D40" s="6" t="s">
        <v>5</v>
      </c>
      <c r="E40" s="370" t="s">
        <v>61</v>
      </c>
      <c r="F40" s="370"/>
      <c r="G40" s="7"/>
    </row>
    <row r="41" spans="1:7" ht="20.399999999999999" x14ac:dyDescent="0.35">
      <c r="A41" s="8" t="s">
        <v>6</v>
      </c>
      <c r="B41" s="9" t="s">
        <v>27</v>
      </c>
      <c r="C41" s="10"/>
      <c r="D41" s="10"/>
      <c r="E41" s="10"/>
      <c r="F41" s="10"/>
      <c r="G41" s="11"/>
    </row>
    <row r="42" spans="1:7" ht="20.399999999999999" x14ac:dyDescent="0.35">
      <c r="A42" s="8" t="s">
        <v>7</v>
      </c>
      <c r="B42" s="12" t="s">
        <v>62</v>
      </c>
      <c r="C42" s="13"/>
      <c r="D42" s="13"/>
      <c r="E42" s="13"/>
      <c r="F42" s="13"/>
      <c r="G42" s="14"/>
    </row>
    <row r="43" spans="1:7" ht="20.399999999999999" x14ac:dyDescent="0.35">
      <c r="A43" s="8" t="s">
        <v>8</v>
      </c>
      <c r="B43" s="12" t="s">
        <v>60</v>
      </c>
      <c r="C43" s="13"/>
      <c r="D43" s="13"/>
      <c r="E43" s="13"/>
      <c r="F43" s="13"/>
      <c r="G43" s="14"/>
    </row>
    <row r="44" spans="1:7" ht="20.399999999999999" x14ac:dyDescent="0.35">
      <c r="A44" s="8" t="s">
        <v>9</v>
      </c>
      <c r="B44" s="12" t="s">
        <v>83</v>
      </c>
      <c r="C44" s="13"/>
      <c r="D44" s="13"/>
      <c r="E44" s="13"/>
      <c r="F44" s="13"/>
      <c r="G44" s="14"/>
    </row>
    <row r="45" spans="1:7" ht="15" x14ac:dyDescent="0.3">
      <c r="A45" s="57" t="s">
        <v>10</v>
      </c>
      <c r="B45" s="57" t="s">
        <v>11</v>
      </c>
      <c r="C45" s="57" t="s">
        <v>12</v>
      </c>
      <c r="D45" s="57" t="s">
        <v>13</v>
      </c>
      <c r="E45" s="57" t="s">
        <v>14</v>
      </c>
      <c r="F45" s="57" t="s">
        <v>15</v>
      </c>
      <c r="G45" s="57" t="s">
        <v>16</v>
      </c>
    </row>
    <row r="46" spans="1:7" ht="25.05" customHeight="1" x14ac:dyDescent="0.3">
      <c r="A46" s="15">
        <v>8</v>
      </c>
      <c r="B46" s="60" t="s">
        <v>81</v>
      </c>
      <c r="C46" s="16" t="s">
        <v>63</v>
      </c>
      <c r="D46" s="60" t="s">
        <v>82</v>
      </c>
      <c r="E46" s="18">
        <f>29.17*4</f>
        <v>116.68</v>
      </c>
      <c r="F46" s="19">
        <f t="shared" ref="F46:F65" si="1">A46*E46</f>
        <v>933.44</v>
      </c>
      <c r="G46" s="20"/>
    </row>
    <row r="47" spans="1:7" ht="25.05" customHeight="1" x14ac:dyDescent="0.3">
      <c r="A47" s="21">
        <v>80</v>
      </c>
      <c r="B47" s="61" t="s">
        <v>81</v>
      </c>
      <c r="C47" s="22" t="s">
        <v>64</v>
      </c>
      <c r="D47" s="61" t="s">
        <v>82</v>
      </c>
      <c r="E47" s="24">
        <f>11.48*4</f>
        <v>45.92</v>
      </c>
      <c r="F47" s="25">
        <f t="shared" si="1"/>
        <v>3673.6000000000004</v>
      </c>
      <c r="G47" s="20"/>
    </row>
    <row r="48" spans="1:7" ht="25.05" customHeight="1" x14ac:dyDescent="0.3">
      <c r="A48" s="21">
        <v>44</v>
      </c>
      <c r="B48" s="61" t="s">
        <v>81</v>
      </c>
      <c r="C48" s="22" t="s">
        <v>65</v>
      </c>
      <c r="D48" s="61" t="s">
        <v>82</v>
      </c>
      <c r="E48" s="24">
        <f>18.39*4</f>
        <v>73.56</v>
      </c>
      <c r="F48" s="25">
        <f t="shared" si="1"/>
        <v>3236.6400000000003</v>
      </c>
      <c r="G48" s="20"/>
    </row>
    <row r="49" spans="1:7" ht="25.05" customHeight="1" x14ac:dyDescent="0.3">
      <c r="A49" s="21">
        <v>38</v>
      </c>
      <c r="B49" s="61" t="s">
        <v>30</v>
      </c>
      <c r="C49" s="22" t="s">
        <v>66</v>
      </c>
      <c r="D49" s="61" t="s">
        <v>82</v>
      </c>
      <c r="E49" s="24">
        <v>3.14</v>
      </c>
      <c r="F49" s="25">
        <f t="shared" si="1"/>
        <v>119.32000000000001</v>
      </c>
      <c r="G49" s="20"/>
    </row>
    <row r="50" spans="1:7" ht="25.05" customHeight="1" x14ac:dyDescent="0.3">
      <c r="A50" s="21">
        <v>112</v>
      </c>
      <c r="B50" s="61" t="s">
        <v>30</v>
      </c>
      <c r="C50" s="22" t="s">
        <v>67</v>
      </c>
      <c r="D50" s="61" t="s">
        <v>82</v>
      </c>
      <c r="E50" s="24">
        <v>2.11</v>
      </c>
      <c r="F50" s="25">
        <f t="shared" si="1"/>
        <v>236.32</v>
      </c>
      <c r="G50" s="20"/>
    </row>
    <row r="51" spans="1:7" ht="25.05" customHeight="1" x14ac:dyDescent="0.3">
      <c r="A51" s="21">
        <v>22</v>
      </c>
      <c r="B51" s="61" t="s">
        <v>30</v>
      </c>
      <c r="C51" s="22" t="s">
        <v>68</v>
      </c>
      <c r="D51" s="61" t="s">
        <v>82</v>
      </c>
      <c r="E51" s="24">
        <v>5.29</v>
      </c>
      <c r="F51" s="25">
        <f t="shared" si="1"/>
        <v>116.38</v>
      </c>
      <c r="G51" s="20"/>
    </row>
    <row r="52" spans="1:7" ht="25.05" customHeight="1" x14ac:dyDescent="0.3">
      <c r="A52" s="21">
        <v>20</v>
      </c>
      <c r="B52" s="61" t="s">
        <v>30</v>
      </c>
      <c r="C52" s="22" t="s">
        <v>69</v>
      </c>
      <c r="D52" s="61" t="s">
        <v>82</v>
      </c>
      <c r="E52" s="24">
        <v>1.9</v>
      </c>
      <c r="F52" s="25">
        <f t="shared" si="1"/>
        <v>38</v>
      </c>
      <c r="G52" s="20"/>
    </row>
    <row r="53" spans="1:7" ht="25.05" customHeight="1" x14ac:dyDescent="0.3">
      <c r="A53" s="21">
        <v>18</v>
      </c>
      <c r="B53" s="61" t="s">
        <v>30</v>
      </c>
      <c r="C53" s="22" t="s">
        <v>70</v>
      </c>
      <c r="D53" s="61" t="s">
        <v>82</v>
      </c>
      <c r="E53" s="24">
        <v>2.4900000000000002</v>
      </c>
      <c r="F53" s="25">
        <f t="shared" si="1"/>
        <v>44.820000000000007</v>
      </c>
      <c r="G53" s="20"/>
    </row>
    <row r="54" spans="1:7" ht="25.05" customHeight="1" x14ac:dyDescent="0.3">
      <c r="A54" s="21">
        <v>6</v>
      </c>
      <c r="B54" s="61" t="s">
        <v>30</v>
      </c>
      <c r="C54" s="22" t="s">
        <v>71</v>
      </c>
      <c r="D54" s="61" t="s">
        <v>82</v>
      </c>
      <c r="E54" s="24">
        <v>17.63</v>
      </c>
      <c r="F54" s="25">
        <f t="shared" si="1"/>
        <v>105.78</v>
      </c>
      <c r="G54" s="20"/>
    </row>
    <row r="55" spans="1:7" ht="25.05" customHeight="1" x14ac:dyDescent="0.3">
      <c r="A55" s="21">
        <v>28</v>
      </c>
      <c r="B55" s="61" t="s">
        <v>30</v>
      </c>
      <c r="C55" s="22" t="s">
        <v>72</v>
      </c>
      <c r="D55" s="61" t="s">
        <v>82</v>
      </c>
      <c r="E55" s="24">
        <v>4.0199999999999996</v>
      </c>
      <c r="F55" s="25">
        <f t="shared" si="1"/>
        <v>112.55999999999999</v>
      </c>
      <c r="G55" s="20"/>
    </row>
    <row r="56" spans="1:7" ht="25.05" customHeight="1" x14ac:dyDescent="0.3">
      <c r="A56" s="21">
        <v>52</v>
      </c>
      <c r="B56" s="61" t="s">
        <v>30</v>
      </c>
      <c r="C56" s="22" t="s">
        <v>73</v>
      </c>
      <c r="D56" s="61" t="s">
        <v>82</v>
      </c>
      <c r="E56" s="24">
        <v>2.14</v>
      </c>
      <c r="F56" s="25">
        <f t="shared" si="1"/>
        <v>111.28</v>
      </c>
      <c r="G56" s="20"/>
    </row>
    <row r="57" spans="1:7" ht="25.05" customHeight="1" x14ac:dyDescent="0.3">
      <c r="A57" s="21">
        <v>32</v>
      </c>
      <c r="B57" s="61" t="s">
        <v>30</v>
      </c>
      <c r="C57" s="59" t="s">
        <v>74</v>
      </c>
      <c r="D57" s="61" t="s">
        <v>82</v>
      </c>
      <c r="E57" s="24">
        <v>3.74</v>
      </c>
      <c r="F57" s="25">
        <f t="shared" si="1"/>
        <v>119.68</v>
      </c>
      <c r="G57" s="26"/>
    </row>
    <row r="58" spans="1:7" ht="25.05" customHeight="1" x14ac:dyDescent="0.3">
      <c r="A58" s="27">
        <v>8</v>
      </c>
      <c r="B58" s="61" t="s">
        <v>30</v>
      </c>
      <c r="C58" s="59" t="s">
        <v>75</v>
      </c>
      <c r="D58" s="61" t="s">
        <v>82</v>
      </c>
      <c r="E58" s="24">
        <v>5.86</v>
      </c>
      <c r="F58" s="25">
        <f t="shared" si="1"/>
        <v>46.88</v>
      </c>
      <c r="G58" s="26"/>
    </row>
    <row r="59" spans="1:7" ht="25.05" customHeight="1" x14ac:dyDescent="0.3">
      <c r="A59" s="27">
        <v>44</v>
      </c>
      <c r="B59" s="61" t="s">
        <v>30</v>
      </c>
      <c r="C59" s="59" t="s">
        <v>76</v>
      </c>
      <c r="D59" s="61" t="s">
        <v>82</v>
      </c>
      <c r="E59" s="24">
        <v>1.94</v>
      </c>
      <c r="F59" s="25">
        <f t="shared" si="1"/>
        <v>85.36</v>
      </c>
      <c r="G59" s="26"/>
    </row>
    <row r="60" spans="1:7" ht="25.05" customHeight="1" x14ac:dyDescent="0.3">
      <c r="A60" s="27">
        <v>44</v>
      </c>
      <c r="B60" s="61" t="s">
        <v>30</v>
      </c>
      <c r="C60" s="22" t="s">
        <v>77</v>
      </c>
      <c r="D60" s="61" t="s">
        <v>82</v>
      </c>
      <c r="E60" s="24">
        <v>2.87</v>
      </c>
      <c r="F60" s="25">
        <f t="shared" si="1"/>
        <v>126.28</v>
      </c>
      <c r="G60" s="26"/>
    </row>
    <row r="61" spans="1:7" ht="25.05" customHeight="1" x14ac:dyDescent="0.3">
      <c r="A61" s="27">
        <v>6</v>
      </c>
      <c r="B61" s="61" t="s">
        <v>30</v>
      </c>
      <c r="C61" s="22" t="s">
        <v>78</v>
      </c>
      <c r="D61" s="61" t="s">
        <v>82</v>
      </c>
      <c r="E61" s="24">
        <v>8.33</v>
      </c>
      <c r="F61" s="25">
        <f t="shared" si="1"/>
        <v>49.980000000000004</v>
      </c>
      <c r="G61" s="26"/>
    </row>
    <row r="62" spans="1:7" ht="25.05" customHeight="1" x14ac:dyDescent="0.3">
      <c r="A62" s="27">
        <v>60</v>
      </c>
      <c r="B62" s="61" t="s">
        <v>30</v>
      </c>
      <c r="C62" s="22" t="s">
        <v>79</v>
      </c>
      <c r="D62" s="61" t="s">
        <v>82</v>
      </c>
      <c r="E62" s="24">
        <v>2.91</v>
      </c>
      <c r="F62" s="25">
        <f t="shared" si="1"/>
        <v>174.60000000000002</v>
      </c>
      <c r="G62" s="26"/>
    </row>
    <row r="63" spans="1:7" ht="25.05" customHeight="1" x14ac:dyDescent="0.3">
      <c r="A63" s="27">
        <v>28</v>
      </c>
      <c r="B63" s="61" t="s">
        <v>30</v>
      </c>
      <c r="C63" s="22" t="s">
        <v>80</v>
      </c>
      <c r="D63" s="61" t="s">
        <v>82</v>
      </c>
      <c r="E63" s="24">
        <v>4.0199999999999996</v>
      </c>
      <c r="F63" s="25">
        <f t="shared" si="1"/>
        <v>112.55999999999999</v>
      </c>
      <c r="G63" s="26"/>
    </row>
    <row r="64" spans="1:7" ht="15.6" x14ac:dyDescent="0.3">
      <c r="A64" s="27"/>
      <c r="B64" s="22"/>
      <c r="C64" s="22"/>
      <c r="D64" s="23"/>
      <c r="E64" s="24"/>
      <c r="F64" s="25">
        <f t="shared" si="1"/>
        <v>0</v>
      </c>
      <c r="G64" s="26"/>
    </row>
    <row r="65" spans="1:7" ht="15.6" x14ac:dyDescent="0.3">
      <c r="A65" s="28"/>
      <c r="B65" s="29"/>
      <c r="C65" s="29"/>
      <c r="D65" s="30"/>
      <c r="E65" s="31"/>
      <c r="F65" s="32">
        <f t="shared" si="1"/>
        <v>0</v>
      </c>
      <c r="G65" s="33"/>
    </row>
    <row r="66" spans="1:7" ht="17.399999999999999" x14ac:dyDescent="0.3">
      <c r="A66" s="34"/>
      <c r="B66" s="35"/>
      <c r="C66" s="36" t="s">
        <v>17</v>
      </c>
      <c r="D66" s="36"/>
      <c r="E66" s="37"/>
      <c r="F66" s="38">
        <f>SUM(F46:F64)</f>
        <v>9443.4800000000014</v>
      </c>
      <c r="G66" s="39"/>
    </row>
    <row r="67" spans="1:7" ht="17.399999999999999" x14ac:dyDescent="0.3">
      <c r="A67" s="40"/>
      <c r="B67" s="41"/>
      <c r="C67" s="42" t="s">
        <v>18</v>
      </c>
      <c r="D67" s="42"/>
      <c r="E67" s="43"/>
      <c r="F67" s="44">
        <f>F66*0.16</f>
        <v>1510.9568000000002</v>
      </c>
      <c r="G67" s="45"/>
    </row>
    <row r="68" spans="1:7" ht="17.399999999999999" x14ac:dyDescent="0.3">
      <c r="A68" s="40"/>
      <c r="B68" s="41"/>
      <c r="C68" s="46" t="s">
        <v>19</v>
      </c>
      <c r="D68" s="46"/>
      <c r="E68" s="47"/>
      <c r="F68" s="48">
        <f>F66+F67</f>
        <v>10954.436800000001</v>
      </c>
      <c r="G68" s="49"/>
    </row>
    <row r="69" spans="1:7" ht="15.6" x14ac:dyDescent="0.3">
      <c r="A69" s="50" t="s">
        <v>20</v>
      </c>
      <c r="B69" s="51"/>
      <c r="C69" s="51" t="s">
        <v>21</v>
      </c>
      <c r="D69" s="51"/>
      <c r="E69" s="51" t="s">
        <v>22</v>
      </c>
      <c r="F69" s="51"/>
      <c r="G69" s="52"/>
    </row>
    <row r="70" spans="1:7" ht="15.6" x14ac:dyDescent="0.3">
      <c r="A70" s="64" t="s">
        <v>25</v>
      </c>
      <c r="B70" s="53"/>
      <c r="C70" s="53" t="s">
        <v>23</v>
      </c>
      <c r="D70" s="53"/>
      <c r="E70" s="53" t="s">
        <v>24</v>
      </c>
      <c r="F70" s="53"/>
      <c r="G70" s="54"/>
    </row>
    <row r="71" spans="1:7" x14ac:dyDescent="0.3">
      <c r="A71" s="55"/>
      <c r="B71" s="55"/>
      <c r="C71" s="55"/>
      <c r="D71" s="55"/>
      <c r="E71" s="55"/>
      <c r="F71" s="55"/>
      <c r="G71" s="55"/>
    </row>
    <row r="72" spans="1:7" ht="24.6" x14ac:dyDescent="0.3">
      <c r="A72" s="62"/>
      <c r="B72" s="355" t="s">
        <v>0</v>
      </c>
      <c r="C72" s="357"/>
      <c r="D72" s="364" t="s">
        <v>1</v>
      </c>
      <c r="E72" s="365"/>
      <c r="F72" s="365"/>
      <c r="G72" s="366"/>
    </row>
    <row r="73" spans="1:7" ht="21" x14ac:dyDescent="0.4">
      <c r="A73" s="2"/>
      <c r="B73" s="358"/>
      <c r="C73" s="360"/>
      <c r="D73" s="3" t="s">
        <v>2</v>
      </c>
      <c r="E73" s="368" t="s">
        <v>86</v>
      </c>
      <c r="F73" s="368"/>
      <c r="G73" s="4"/>
    </row>
    <row r="74" spans="1:7" ht="21" x14ac:dyDescent="0.4">
      <c r="A74" s="2"/>
      <c r="B74" s="358"/>
      <c r="C74" s="360"/>
      <c r="D74" s="3" t="s">
        <v>4</v>
      </c>
      <c r="E74" s="368">
        <v>40</v>
      </c>
      <c r="F74" s="368"/>
      <c r="G74" s="4"/>
    </row>
    <row r="75" spans="1:7" ht="30" x14ac:dyDescent="0.4">
      <c r="A75" s="5"/>
      <c r="B75" s="361"/>
      <c r="C75" s="363"/>
      <c r="D75" s="6" t="s">
        <v>5</v>
      </c>
      <c r="E75" s="370" t="s">
        <v>87</v>
      </c>
      <c r="F75" s="370"/>
      <c r="G75" s="7"/>
    </row>
    <row r="76" spans="1:7" ht="20.399999999999999" x14ac:dyDescent="0.35">
      <c r="A76" s="8" t="s">
        <v>6</v>
      </c>
      <c r="B76" s="9" t="s">
        <v>36</v>
      </c>
      <c r="C76" s="10"/>
      <c r="D76" s="10"/>
      <c r="E76" s="10"/>
      <c r="F76" s="10"/>
      <c r="G76" s="11"/>
    </row>
    <row r="77" spans="1:7" ht="20.399999999999999" x14ac:dyDescent="0.35">
      <c r="A77" s="8" t="s">
        <v>7</v>
      </c>
      <c r="B77" s="12" t="s">
        <v>84</v>
      </c>
      <c r="C77" s="13"/>
      <c r="D77" s="13"/>
      <c r="E77" s="13"/>
      <c r="F77" s="13"/>
      <c r="G77" s="14"/>
    </row>
    <row r="78" spans="1:7" ht="20.399999999999999" x14ac:dyDescent="0.35">
      <c r="A78" s="8" t="s">
        <v>8</v>
      </c>
      <c r="B78" s="12" t="s">
        <v>60</v>
      </c>
      <c r="C78" s="13"/>
      <c r="D78" s="13"/>
      <c r="E78" s="13"/>
      <c r="F78" s="13"/>
      <c r="G78" s="14"/>
    </row>
    <row r="79" spans="1:7" ht="20.399999999999999" x14ac:dyDescent="0.35">
      <c r="A79" s="8" t="s">
        <v>9</v>
      </c>
      <c r="B79" s="12" t="s">
        <v>85</v>
      </c>
      <c r="C79" s="13"/>
      <c r="D79" s="13"/>
      <c r="E79" s="13"/>
      <c r="F79" s="13"/>
      <c r="G79" s="14"/>
    </row>
    <row r="80" spans="1:7" ht="15" x14ac:dyDescent="0.3">
      <c r="A80" s="57" t="s">
        <v>10</v>
      </c>
      <c r="B80" s="57" t="s">
        <v>11</v>
      </c>
      <c r="C80" s="57" t="s">
        <v>12</v>
      </c>
      <c r="D80" s="57" t="s">
        <v>13</v>
      </c>
      <c r="E80" s="57" t="s">
        <v>14</v>
      </c>
      <c r="F80" s="57" t="s">
        <v>15</v>
      </c>
      <c r="G80" s="57" t="s">
        <v>16</v>
      </c>
    </row>
    <row r="81" spans="1:7" ht="30" customHeight="1" x14ac:dyDescent="0.3">
      <c r="A81" s="21">
        <v>1000</v>
      </c>
      <c r="B81" s="61" t="s">
        <v>30</v>
      </c>
      <c r="C81" s="22" t="s">
        <v>88</v>
      </c>
      <c r="D81" s="61"/>
      <c r="E81" s="24">
        <v>1.33</v>
      </c>
      <c r="F81" s="25">
        <f t="shared" ref="F81:F94" si="2">A81*E81</f>
        <v>1330</v>
      </c>
      <c r="G81" s="20"/>
    </row>
    <row r="82" spans="1:7" ht="30" customHeight="1" x14ac:dyDescent="0.3">
      <c r="A82" s="21">
        <v>600</v>
      </c>
      <c r="B82" s="61" t="s">
        <v>30</v>
      </c>
      <c r="C82" s="22" t="s">
        <v>89</v>
      </c>
      <c r="D82" s="61"/>
      <c r="E82" s="24">
        <v>2.59</v>
      </c>
      <c r="F82" s="25">
        <f t="shared" si="2"/>
        <v>1554</v>
      </c>
      <c r="G82" s="20"/>
    </row>
    <row r="83" spans="1:7" ht="30" customHeight="1" x14ac:dyDescent="0.3">
      <c r="A83" s="21"/>
      <c r="B83" s="61"/>
      <c r="C83" s="22"/>
      <c r="D83" s="61"/>
      <c r="E83" s="24"/>
      <c r="F83" s="25">
        <f t="shared" si="2"/>
        <v>0</v>
      </c>
      <c r="G83" s="20"/>
    </row>
    <row r="84" spans="1:7" ht="30" customHeight="1" x14ac:dyDescent="0.3">
      <c r="A84" s="21"/>
      <c r="B84" s="61"/>
      <c r="C84" s="22"/>
      <c r="D84" s="61"/>
      <c r="E84" s="24"/>
      <c r="F84" s="25">
        <f t="shared" si="2"/>
        <v>0</v>
      </c>
      <c r="G84" s="20"/>
    </row>
    <row r="85" spans="1:7" ht="30" customHeight="1" x14ac:dyDescent="0.3">
      <c r="A85" s="21"/>
      <c r="B85" s="61"/>
      <c r="C85" s="22"/>
      <c r="D85" s="61"/>
      <c r="E85" s="24"/>
      <c r="F85" s="25">
        <f t="shared" si="2"/>
        <v>0</v>
      </c>
      <c r="G85" s="20"/>
    </row>
    <row r="86" spans="1:7" ht="30" customHeight="1" x14ac:dyDescent="0.3">
      <c r="A86" s="21"/>
      <c r="B86" s="61"/>
      <c r="C86" s="59"/>
      <c r="D86" s="61"/>
      <c r="E86" s="24"/>
      <c r="F86" s="25">
        <f t="shared" si="2"/>
        <v>0</v>
      </c>
      <c r="G86" s="26"/>
    </row>
    <row r="87" spans="1:7" ht="15.6" x14ac:dyDescent="0.3">
      <c r="A87" s="27"/>
      <c r="B87" s="61"/>
      <c r="C87" s="59"/>
      <c r="D87" s="61"/>
      <c r="E87" s="24"/>
      <c r="F87" s="25">
        <f t="shared" si="2"/>
        <v>0</v>
      </c>
      <c r="G87" s="26"/>
    </row>
    <row r="88" spans="1:7" ht="15.6" x14ac:dyDescent="0.3">
      <c r="A88" s="27"/>
      <c r="B88" s="61"/>
      <c r="C88" s="59"/>
      <c r="D88" s="61"/>
      <c r="E88" s="24"/>
      <c r="F88" s="25">
        <f t="shared" si="2"/>
        <v>0</v>
      </c>
      <c r="G88" s="26"/>
    </row>
    <row r="89" spans="1:7" ht="15.6" x14ac:dyDescent="0.3">
      <c r="A89" s="27"/>
      <c r="B89" s="61"/>
      <c r="C89" s="22"/>
      <c r="D89" s="61"/>
      <c r="E89" s="24"/>
      <c r="F89" s="25">
        <f t="shared" si="2"/>
        <v>0</v>
      </c>
      <c r="G89" s="26"/>
    </row>
    <row r="90" spans="1:7" ht="15.6" x14ac:dyDescent="0.3">
      <c r="A90" s="27"/>
      <c r="B90" s="61"/>
      <c r="C90" s="22"/>
      <c r="D90" s="61"/>
      <c r="E90" s="24"/>
      <c r="F90" s="25">
        <f t="shared" si="2"/>
        <v>0</v>
      </c>
      <c r="G90" s="26"/>
    </row>
    <row r="91" spans="1:7" ht="15.6" x14ac:dyDescent="0.3">
      <c r="A91" s="27"/>
      <c r="B91" s="61"/>
      <c r="C91" s="22"/>
      <c r="D91" s="61"/>
      <c r="E91" s="24"/>
      <c r="F91" s="25">
        <f t="shared" si="2"/>
        <v>0</v>
      </c>
      <c r="G91" s="26"/>
    </row>
    <row r="92" spans="1:7" ht="15.6" x14ac:dyDescent="0.3">
      <c r="A92" s="27"/>
      <c r="B92" s="61"/>
      <c r="C92" s="22"/>
      <c r="D92" s="61"/>
      <c r="E92" s="24"/>
      <c r="F92" s="25">
        <f t="shared" si="2"/>
        <v>0</v>
      </c>
      <c r="G92" s="26"/>
    </row>
    <row r="93" spans="1:7" ht="15.6" x14ac:dyDescent="0.3">
      <c r="A93" s="27"/>
      <c r="B93" s="22"/>
      <c r="C93" s="22"/>
      <c r="D93" s="23"/>
      <c r="E93" s="24"/>
      <c r="F93" s="25">
        <f t="shared" si="2"/>
        <v>0</v>
      </c>
      <c r="G93" s="26"/>
    </row>
    <row r="94" spans="1:7" ht="15.6" x14ac:dyDescent="0.3">
      <c r="A94" s="28"/>
      <c r="B94" s="29"/>
      <c r="C94" s="29"/>
      <c r="D94" s="30"/>
      <c r="E94" s="31"/>
      <c r="F94" s="32">
        <f t="shared" si="2"/>
        <v>0</v>
      </c>
      <c r="G94" s="33"/>
    </row>
    <row r="95" spans="1:7" ht="17.399999999999999" x14ac:dyDescent="0.3">
      <c r="A95" s="34"/>
      <c r="B95" s="35"/>
      <c r="C95" s="36" t="s">
        <v>17</v>
      </c>
      <c r="D95" s="36"/>
      <c r="E95" s="37"/>
      <c r="F95" s="38">
        <f>SUM(F81:F93)</f>
        <v>2884</v>
      </c>
      <c r="G95" s="39"/>
    </row>
    <row r="96" spans="1:7" ht="17.399999999999999" x14ac:dyDescent="0.3">
      <c r="A96" s="40"/>
      <c r="B96" s="41"/>
      <c r="C96" s="42" t="s">
        <v>18</v>
      </c>
      <c r="D96" s="42"/>
      <c r="E96" s="43"/>
      <c r="F96" s="44">
        <f>F95*0.16</f>
        <v>461.44</v>
      </c>
      <c r="G96" s="45"/>
    </row>
    <row r="97" spans="1:7" ht="17.399999999999999" x14ac:dyDescent="0.3">
      <c r="A97" s="40"/>
      <c r="B97" s="41"/>
      <c r="C97" s="46" t="s">
        <v>19</v>
      </c>
      <c r="D97" s="46"/>
      <c r="E97" s="47"/>
      <c r="F97" s="48">
        <f>F95+F96</f>
        <v>3345.44</v>
      </c>
      <c r="G97" s="49"/>
    </row>
    <row r="98" spans="1:7" ht="15.6" x14ac:dyDescent="0.3">
      <c r="A98" s="50" t="s">
        <v>20</v>
      </c>
      <c r="B98" s="51"/>
      <c r="C98" s="51" t="s">
        <v>21</v>
      </c>
      <c r="D98" s="51"/>
      <c r="E98" s="51" t="s">
        <v>22</v>
      </c>
      <c r="F98" s="51"/>
      <c r="G98" s="52"/>
    </row>
    <row r="99" spans="1:7" ht="15.6" x14ac:dyDescent="0.3">
      <c r="A99" s="64" t="s">
        <v>25</v>
      </c>
      <c r="B99" s="53"/>
      <c r="C99" s="53" t="s">
        <v>23</v>
      </c>
      <c r="D99" s="53"/>
      <c r="E99" s="53" t="s">
        <v>24</v>
      </c>
      <c r="F99" s="53"/>
      <c r="G99" s="54"/>
    </row>
    <row r="100" spans="1:7" x14ac:dyDescent="0.3">
      <c r="A100" s="55"/>
      <c r="B100" s="55"/>
      <c r="C100" s="55"/>
      <c r="D100" s="55"/>
      <c r="E100" s="55"/>
      <c r="F100" s="55"/>
      <c r="G100" s="55"/>
    </row>
    <row r="101" spans="1:7" ht="24.6" x14ac:dyDescent="0.4">
      <c r="A101" s="1"/>
      <c r="B101" s="355" t="s">
        <v>0</v>
      </c>
      <c r="C101" s="357"/>
      <c r="D101" s="364" t="s">
        <v>1</v>
      </c>
      <c r="E101" s="365"/>
      <c r="F101" s="365"/>
      <c r="G101" s="366"/>
    </row>
    <row r="102" spans="1:7" ht="21" x14ac:dyDescent="0.4">
      <c r="A102" s="2"/>
      <c r="B102" s="358"/>
      <c r="C102" s="360"/>
      <c r="D102" s="3" t="s">
        <v>2</v>
      </c>
      <c r="E102" s="368" t="s">
        <v>86</v>
      </c>
      <c r="F102" s="368"/>
      <c r="G102" s="4"/>
    </row>
    <row r="103" spans="1:7" ht="21" x14ac:dyDescent="0.4">
      <c r="A103" s="2"/>
      <c r="B103" s="358"/>
      <c r="C103" s="360"/>
      <c r="D103" s="3" t="s">
        <v>4</v>
      </c>
      <c r="E103" s="368">
        <v>40</v>
      </c>
      <c r="F103" s="368"/>
      <c r="G103" s="4"/>
    </row>
    <row r="104" spans="1:7" ht="30" x14ac:dyDescent="0.4">
      <c r="A104" s="5"/>
      <c r="B104" s="361"/>
      <c r="C104" s="363"/>
      <c r="D104" s="6" t="s">
        <v>5</v>
      </c>
      <c r="E104" s="370" t="s">
        <v>90</v>
      </c>
      <c r="F104" s="370"/>
      <c r="G104" s="7"/>
    </row>
    <row r="105" spans="1:7" ht="20.399999999999999" x14ac:dyDescent="0.35">
      <c r="A105" s="8" t="s">
        <v>6</v>
      </c>
      <c r="B105" s="9" t="s">
        <v>27</v>
      </c>
      <c r="C105" s="10"/>
      <c r="D105" s="10"/>
      <c r="E105" s="10"/>
      <c r="F105" s="10"/>
      <c r="G105" s="11"/>
    </row>
    <row r="106" spans="1:7" ht="20.399999999999999" x14ac:dyDescent="0.35">
      <c r="A106" s="8" t="s">
        <v>7</v>
      </c>
      <c r="B106" s="12" t="s">
        <v>96</v>
      </c>
      <c r="C106" s="13"/>
      <c r="D106" s="13"/>
      <c r="E106" s="13"/>
      <c r="F106" s="13"/>
      <c r="G106" s="14"/>
    </row>
    <row r="107" spans="1:7" ht="20.399999999999999" x14ac:dyDescent="0.35">
      <c r="A107" s="8" t="s">
        <v>8</v>
      </c>
      <c r="B107" s="12" t="s">
        <v>29</v>
      </c>
      <c r="C107" s="13"/>
      <c r="D107" s="13"/>
      <c r="E107" s="13"/>
      <c r="F107" s="13"/>
      <c r="G107" s="14"/>
    </row>
    <row r="108" spans="1:7" ht="20.399999999999999" x14ac:dyDescent="0.35">
      <c r="A108" s="8" t="s">
        <v>9</v>
      </c>
      <c r="B108" s="12" t="s">
        <v>91</v>
      </c>
      <c r="C108" s="13"/>
      <c r="D108" s="13"/>
      <c r="E108" s="13"/>
      <c r="F108" s="13"/>
      <c r="G108" s="14"/>
    </row>
    <row r="109" spans="1:7" ht="15" x14ac:dyDescent="0.3">
      <c r="A109" s="57" t="s">
        <v>10</v>
      </c>
      <c r="B109" s="57" t="s">
        <v>11</v>
      </c>
      <c r="C109" s="57" t="s">
        <v>12</v>
      </c>
      <c r="D109" s="57" t="s">
        <v>13</v>
      </c>
      <c r="E109" s="57" t="s">
        <v>14</v>
      </c>
      <c r="F109" s="57" t="s">
        <v>15</v>
      </c>
      <c r="G109" s="57" t="s">
        <v>16</v>
      </c>
    </row>
    <row r="110" spans="1:7" ht="25.05" customHeight="1" x14ac:dyDescent="0.3">
      <c r="A110" s="15">
        <v>2</v>
      </c>
      <c r="B110" s="16" t="s">
        <v>92</v>
      </c>
      <c r="C110" s="16" t="s">
        <v>93</v>
      </c>
      <c r="D110" s="17">
        <v>397509</v>
      </c>
      <c r="E110" s="18">
        <v>93.19</v>
      </c>
      <c r="F110" s="19">
        <f t="shared" ref="F110:F121" si="3">A110*E110</f>
        <v>186.38</v>
      </c>
      <c r="G110" s="20"/>
    </row>
    <row r="111" spans="1:7" ht="25.05" customHeight="1" x14ac:dyDescent="0.3">
      <c r="A111" s="21">
        <v>3</v>
      </c>
      <c r="B111" s="22" t="s">
        <v>92</v>
      </c>
      <c r="C111" s="22" t="s">
        <v>94</v>
      </c>
      <c r="D111" s="23">
        <v>420860</v>
      </c>
      <c r="E111" s="24">
        <v>303.52</v>
      </c>
      <c r="F111" s="25">
        <f t="shared" si="3"/>
        <v>910.56</v>
      </c>
      <c r="G111" s="20"/>
    </row>
    <row r="112" spans="1:7" ht="25.05" customHeight="1" x14ac:dyDescent="0.3">
      <c r="A112" s="21">
        <v>15</v>
      </c>
      <c r="B112" s="22" t="s">
        <v>30</v>
      </c>
      <c r="C112" s="22" t="s">
        <v>95</v>
      </c>
      <c r="D112" s="23">
        <v>267550</v>
      </c>
      <c r="E112" s="24">
        <v>10.76</v>
      </c>
      <c r="F112" s="25">
        <f t="shared" si="3"/>
        <v>161.4</v>
      </c>
      <c r="G112" s="20"/>
    </row>
    <row r="113" spans="1:7" ht="25.05" customHeight="1" x14ac:dyDescent="0.3">
      <c r="A113" s="21"/>
      <c r="B113" s="59"/>
      <c r="C113" s="59"/>
      <c r="D113" s="65"/>
      <c r="E113" s="24"/>
      <c r="F113" s="25">
        <f t="shared" si="3"/>
        <v>0</v>
      </c>
      <c r="G113" s="26"/>
    </row>
    <row r="114" spans="1:7" ht="25.05" customHeight="1" x14ac:dyDescent="0.3">
      <c r="A114" s="27"/>
      <c r="B114" s="59"/>
      <c r="C114" s="59"/>
      <c r="D114" s="65"/>
      <c r="E114" s="24"/>
      <c r="F114" s="25">
        <f t="shared" si="3"/>
        <v>0</v>
      </c>
      <c r="G114" s="26"/>
    </row>
    <row r="115" spans="1:7" ht="25.05" customHeight="1" x14ac:dyDescent="0.3">
      <c r="A115" s="27"/>
      <c r="B115" s="59"/>
      <c r="C115" s="59"/>
      <c r="D115" s="65"/>
      <c r="E115" s="24"/>
      <c r="F115" s="25">
        <f t="shared" si="3"/>
        <v>0</v>
      </c>
      <c r="G115" s="26"/>
    </row>
    <row r="116" spans="1:7" ht="25.05" customHeight="1" x14ac:dyDescent="0.3">
      <c r="A116" s="27"/>
      <c r="B116" s="22"/>
      <c r="C116" s="22"/>
      <c r="D116" s="23"/>
      <c r="E116" s="24"/>
      <c r="F116" s="25">
        <f t="shared" si="3"/>
        <v>0</v>
      </c>
      <c r="G116" s="26"/>
    </row>
    <row r="117" spans="1:7" ht="15.6" x14ac:dyDescent="0.3">
      <c r="A117" s="27"/>
      <c r="B117" s="22"/>
      <c r="C117" s="22"/>
      <c r="D117" s="23"/>
      <c r="E117" s="24"/>
      <c r="F117" s="25">
        <f t="shared" si="3"/>
        <v>0</v>
      </c>
      <c r="G117" s="26"/>
    </row>
    <row r="118" spans="1:7" ht="15.6" x14ac:dyDescent="0.3">
      <c r="A118" s="27"/>
      <c r="B118" s="22"/>
      <c r="C118" s="22"/>
      <c r="D118" s="23"/>
      <c r="E118" s="24"/>
      <c r="F118" s="25">
        <f t="shared" si="3"/>
        <v>0</v>
      </c>
      <c r="G118" s="26"/>
    </row>
    <row r="119" spans="1:7" ht="15.6" x14ac:dyDescent="0.3">
      <c r="A119" s="27"/>
      <c r="B119" s="22"/>
      <c r="C119" s="22"/>
      <c r="D119" s="23"/>
      <c r="E119" s="24"/>
      <c r="F119" s="25">
        <f t="shared" si="3"/>
        <v>0</v>
      </c>
      <c r="G119" s="26"/>
    </row>
    <row r="120" spans="1:7" ht="15.6" x14ac:dyDescent="0.3">
      <c r="A120" s="27"/>
      <c r="B120" s="22"/>
      <c r="C120" s="22"/>
      <c r="D120" s="23"/>
      <c r="E120" s="24"/>
      <c r="F120" s="25">
        <f t="shared" si="3"/>
        <v>0</v>
      </c>
      <c r="G120" s="26"/>
    </row>
    <row r="121" spans="1:7" ht="15.6" x14ac:dyDescent="0.3">
      <c r="A121" s="28"/>
      <c r="B121" s="29"/>
      <c r="C121" s="29"/>
      <c r="D121" s="30"/>
      <c r="E121" s="31"/>
      <c r="F121" s="32">
        <f t="shared" si="3"/>
        <v>0</v>
      </c>
      <c r="G121" s="33"/>
    </row>
    <row r="122" spans="1:7" ht="17.399999999999999" x14ac:dyDescent="0.3">
      <c r="A122" s="34"/>
      <c r="B122" s="35"/>
      <c r="C122" s="36" t="s">
        <v>17</v>
      </c>
      <c r="D122" s="36"/>
      <c r="E122" s="37"/>
      <c r="F122" s="38">
        <f>SUM(F110:F120)</f>
        <v>1258.3400000000001</v>
      </c>
      <c r="G122" s="39"/>
    </row>
    <row r="123" spans="1:7" ht="17.399999999999999" x14ac:dyDescent="0.3">
      <c r="A123" s="40"/>
      <c r="B123" s="41"/>
      <c r="C123" s="42" t="s">
        <v>18</v>
      </c>
      <c r="D123" s="42"/>
      <c r="E123" s="43"/>
      <c r="F123" s="44">
        <f>F122*0.16</f>
        <v>201.33440000000002</v>
      </c>
      <c r="G123" s="45"/>
    </row>
    <row r="124" spans="1:7" ht="17.399999999999999" x14ac:dyDescent="0.3">
      <c r="A124" s="40"/>
      <c r="B124" s="41"/>
      <c r="C124" s="46" t="s">
        <v>19</v>
      </c>
      <c r="D124" s="46"/>
      <c r="E124" s="47"/>
      <c r="F124" s="48">
        <f>F122+F123</f>
        <v>1459.6744000000001</v>
      </c>
      <c r="G124" s="49"/>
    </row>
    <row r="125" spans="1:7" ht="15.6" x14ac:dyDescent="0.3">
      <c r="A125" s="50" t="s">
        <v>20</v>
      </c>
      <c r="B125" s="51"/>
      <c r="C125" s="51" t="s">
        <v>21</v>
      </c>
      <c r="D125" s="51"/>
      <c r="E125" s="51" t="s">
        <v>22</v>
      </c>
      <c r="F125" s="51"/>
      <c r="G125" s="52"/>
    </row>
    <row r="126" spans="1:7" ht="15.6" x14ac:dyDescent="0.3">
      <c r="A126" s="63" t="s">
        <v>25</v>
      </c>
      <c r="B126" s="53"/>
      <c r="C126" s="53" t="s">
        <v>23</v>
      </c>
      <c r="D126" s="53"/>
      <c r="E126" s="53" t="s">
        <v>24</v>
      </c>
      <c r="F126" s="53"/>
      <c r="G126" s="54"/>
    </row>
    <row r="127" spans="1:7" x14ac:dyDescent="0.3">
      <c r="A127" s="55"/>
      <c r="B127" s="55"/>
      <c r="C127" s="55"/>
      <c r="D127" s="55"/>
      <c r="E127" s="55"/>
      <c r="F127" s="55"/>
      <c r="G127" s="55"/>
    </row>
    <row r="129" spans="1:7" ht="24.6" x14ac:dyDescent="0.4">
      <c r="A129" s="1"/>
      <c r="B129" s="355" t="s">
        <v>0</v>
      </c>
      <c r="C129" s="357"/>
      <c r="D129" s="364" t="s">
        <v>1</v>
      </c>
      <c r="E129" s="365"/>
      <c r="F129" s="365"/>
      <c r="G129" s="366"/>
    </row>
    <row r="130" spans="1:7" ht="21" x14ac:dyDescent="0.4">
      <c r="A130" s="2"/>
      <c r="B130" s="358"/>
      <c r="C130" s="360"/>
      <c r="D130" s="3" t="s">
        <v>2</v>
      </c>
      <c r="E130" s="368" t="s">
        <v>86</v>
      </c>
      <c r="F130" s="368"/>
      <c r="G130" s="4"/>
    </row>
    <row r="131" spans="1:7" ht="21" x14ac:dyDescent="0.4">
      <c r="A131" s="2"/>
      <c r="B131" s="358"/>
      <c r="C131" s="360"/>
      <c r="D131" s="3" t="s">
        <v>4</v>
      </c>
      <c r="E131" s="368">
        <v>40</v>
      </c>
      <c r="F131" s="368"/>
      <c r="G131" s="4"/>
    </row>
    <row r="132" spans="1:7" ht="30" x14ac:dyDescent="0.4">
      <c r="A132" s="5"/>
      <c r="B132" s="361"/>
      <c r="C132" s="363"/>
      <c r="D132" s="6" t="s">
        <v>5</v>
      </c>
      <c r="E132" s="370" t="s">
        <v>104</v>
      </c>
      <c r="F132" s="370"/>
      <c r="G132" s="7"/>
    </row>
    <row r="133" spans="1:7" ht="20.399999999999999" x14ac:dyDescent="0.35">
      <c r="A133" s="8" t="s">
        <v>6</v>
      </c>
      <c r="B133" s="9" t="s">
        <v>36</v>
      </c>
      <c r="C133" s="10"/>
      <c r="D133" s="10"/>
      <c r="E133" s="10"/>
      <c r="F133" s="10"/>
      <c r="G133" s="11"/>
    </row>
    <row r="134" spans="1:7" ht="20.399999999999999" x14ac:dyDescent="0.35">
      <c r="A134" s="8" t="s">
        <v>7</v>
      </c>
      <c r="B134" s="12" t="s">
        <v>96</v>
      </c>
      <c r="C134" s="13"/>
      <c r="D134" s="13"/>
      <c r="E134" s="13"/>
      <c r="F134" s="13"/>
      <c r="G134" s="14"/>
    </row>
    <row r="135" spans="1:7" ht="20.399999999999999" x14ac:dyDescent="0.35">
      <c r="A135" s="8" t="s">
        <v>8</v>
      </c>
      <c r="B135" s="12" t="s">
        <v>29</v>
      </c>
      <c r="C135" s="13"/>
      <c r="D135" s="13"/>
      <c r="E135" s="13"/>
      <c r="F135" s="13"/>
      <c r="G135" s="14"/>
    </row>
    <row r="136" spans="1:7" ht="20.399999999999999" x14ac:dyDescent="0.35">
      <c r="A136" s="8" t="s">
        <v>9</v>
      </c>
      <c r="B136" s="12" t="s">
        <v>38</v>
      </c>
      <c r="C136" s="13"/>
      <c r="D136" s="13"/>
      <c r="E136" s="13"/>
      <c r="F136" s="13"/>
      <c r="G136" s="14"/>
    </row>
    <row r="137" spans="1:7" ht="15" x14ac:dyDescent="0.3">
      <c r="A137" s="57" t="s">
        <v>10</v>
      </c>
      <c r="B137" s="57" t="s">
        <v>11</v>
      </c>
      <c r="C137" s="57" t="s">
        <v>12</v>
      </c>
      <c r="D137" s="57" t="s">
        <v>13</v>
      </c>
      <c r="E137" s="57" t="s">
        <v>14</v>
      </c>
      <c r="F137" s="57" t="s">
        <v>15</v>
      </c>
      <c r="G137" s="57" t="s">
        <v>16</v>
      </c>
    </row>
    <row r="138" spans="1:7" ht="15.6" x14ac:dyDescent="0.3">
      <c r="A138" s="15">
        <v>26</v>
      </c>
      <c r="B138" s="16" t="s">
        <v>30</v>
      </c>
      <c r="C138" s="16" t="s">
        <v>105</v>
      </c>
      <c r="D138" s="17"/>
      <c r="E138" s="18">
        <v>4.6900000000000004</v>
      </c>
      <c r="F138" s="19">
        <f t="shared" ref="F138:F149" si="4">A138*E138</f>
        <v>121.94000000000001</v>
      </c>
      <c r="G138" s="20"/>
    </row>
    <row r="139" spans="1:7" ht="15.6" x14ac:dyDescent="0.3">
      <c r="A139" s="21">
        <v>20</v>
      </c>
      <c r="B139" s="22" t="s">
        <v>30</v>
      </c>
      <c r="C139" s="22" t="s">
        <v>106</v>
      </c>
      <c r="D139" s="23"/>
      <c r="E139" s="24">
        <v>8.6999999999999993</v>
      </c>
      <c r="F139" s="25">
        <f t="shared" si="4"/>
        <v>174</v>
      </c>
      <c r="G139" s="20"/>
    </row>
    <row r="140" spans="1:7" ht="15.6" x14ac:dyDescent="0.3">
      <c r="A140" s="21">
        <v>20</v>
      </c>
      <c r="B140" s="22" t="s">
        <v>30</v>
      </c>
      <c r="C140" s="22" t="s">
        <v>107</v>
      </c>
      <c r="D140" s="23"/>
      <c r="E140" s="24">
        <v>13.87</v>
      </c>
      <c r="F140" s="25">
        <f t="shared" si="4"/>
        <v>277.39999999999998</v>
      </c>
      <c r="G140" s="20"/>
    </row>
    <row r="141" spans="1:7" ht="15.6" x14ac:dyDescent="0.3">
      <c r="A141" s="21">
        <v>62</v>
      </c>
      <c r="B141" s="59" t="s">
        <v>30</v>
      </c>
      <c r="C141" s="59" t="s">
        <v>67</v>
      </c>
      <c r="D141" s="65"/>
      <c r="E141" s="24">
        <v>5.7</v>
      </c>
      <c r="F141" s="25">
        <f t="shared" si="4"/>
        <v>353.40000000000003</v>
      </c>
      <c r="G141" s="26"/>
    </row>
    <row r="142" spans="1:7" ht="15.6" x14ac:dyDescent="0.3">
      <c r="A142" s="27">
        <v>3</v>
      </c>
      <c r="B142" s="59" t="s">
        <v>30</v>
      </c>
      <c r="C142" s="59" t="s">
        <v>108</v>
      </c>
      <c r="D142" s="65"/>
      <c r="E142" s="24">
        <v>64.2</v>
      </c>
      <c r="F142" s="25">
        <f t="shared" si="4"/>
        <v>192.60000000000002</v>
      </c>
      <c r="G142" s="26"/>
    </row>
    <row r="143" spans="1:7" ht="15.6" x14ac:dyDescent="0.3">
      <c r="A143" s="27">
        <v>12</v>
      </c>
      <c r="B143" s="59" t="s">
        <v>30</v>
      </c>
      <c r="C143" s="59" t="s">
        <v>69</v>
      </c>
      <c r="D143" s="65"/>
      <c r="E143" s="24">
        <v>5.27</v>
      </c>
      <c r="F143" s="25">
        <f t="shared" si="4"/>
        <v>63.239999999999995</v>
      </c>
      <c r="G143" s="26"/>
    </row>
    <row r="144" spans="1:7" ht="15.6" x14ac:dyDescent="0.3">
      <c r="A144" s="27">
        <v>20</v>
      </c>
      <c r="B144" s="22" t="s">
        <v>39</v>
      </c>
      <c r="C144" s="22" t="s">
        <v>64</v>
      </c>
      <c r="D144" s="23"/>
      <c r="E144" s="24">
        <v>330.4</v>
      </c>
      <c r="F144" s="25">
        <f t="shared" si="4"/>
        <v>6608</v>
      </c>
      <c r="G144" s="26"/>
    </row>
    <row r="145" spans="1:7" ht="15.6" x14ac:dyDescent="0.3">
      <c r="A145" s="27">
        <v>20</v>
      </c>
      <c r="B145" s="22" t="s">
        <v>30</v>
      </c>
      <c r="C145" s="22" t="s">
        <v>109</v>
      </c>
      <c r="D145" s="23"/>
      <c r="E145" s="24">
        <v>41.51</v>
      </c>
      <c r="F145" s="25">
        <f t="shared" si="4"/>
        <v>830.19999999999993</v>
      </c>
      <c r="G145" s="26"/>
    </row>
    <row r="146" spans="1:7" ht="15.6" x14ac:dyDescent="0.3">
      <c r="A146" s="27"/>
      <c r="B146" s="22"/>
      <c r="C146" s="22"/>
      <c r="D146" s="23"/>
      <c r="E146" s="24"/>
      <c r="F146" s="25">
        <f t="shared" si="4"/>
        <v>0</v>
      </c>
      <c r="G146" s="26"/>
    </row>
    <row r="147" spans="1:7" ht="15.6" x14ac:dyDescent="0.3">
      <c r="A147" s="27"/>
      <c r="B147" s="22"/>
      <c r="C147" s="22"/>
      <c r="D147" s="23"/>
      <c r="E147" s="24"/>
      <c r="F147" s="25">
        <f t="shared" si="4"/>
        <v>0</v>
      </c>
      <c r="G147" s="26"/>
    </row>
    <row r="148" spans="1:7" ht="15.6" x14ac:dyDescent="0.3">
      <c r="A148" s="27"/>
      <c r="B148" s="22"/>
      <c r="C148" s="22"/>
      <c r="D148" s="23"/>
      <c r="E148" s="24"/>
      <c r="F148" s="25">
        <f t="shared" si="4"/>
        <v>0</v>
      </c>
      <c r="G148" s="26"/>
    </row>
    <row r="149" spans="1:7" ht="15.6" x14ac:dyDescent="0.3">
      <c r="A149" s="28"/>
      <c r="B149" s="29"/>
      <c r="C149" s="29"/>
      <c r="D149" s="30"/>
      <c r="E149" s="31"/>
      <c r="F149" s="32">
        <f t="shared" si="4"/>
        <v>0</v>
      </c>
      <c r="G149" s="33"/>
    </row>
    <row r="150" spans="1:7" ht="17.399999999999999" x14ac:dyDescent="0.3">
      <c r="A150" s="34"/>
      <c r="B150" s="35"/>
      <c r="C150" s="36" t="s">
        <v>17</v>
      </c>
      <c r="D150" s="36"/>
      <c r="E150" s="37"/>
      <c r="F150" s="38">
        <f>SUM(F138:F148)</f>
        <v>8620.7800000000007</v>
      </c>
      <c r="G150" s="39"/>
    </row>
    <row r="151" spans="1:7" ht="17.399999999999999" x14ac:dyDescent="0.3">
      <c r="A151" s="40"/>
      <c r="B151" s="41"/>
      <c r="C151" s="42" t="s">
        <v>18</v>
      </c>
      <c r="D151" s="42"/>
      <c r="E151" s="43"/>
      <c r="F151" s="44">
        <f>F150*0.16</f>
        <v>1379.3248000000001</v>
      </c>
      <c r="G151" s="45"/>
    </row>
    <row r="152" spans="1:7" ht="17.399999999999999" x14ac:dyDescent="0.3">
      <c r="A152" s="40"/>
      <c r="B152" s="41"/>
      <c r="C152" s="46" t="s">
        <v>19</v>
      </c>
      <c r="D152" s="46"/>
      <c r="E152" s="47"/>
      <c r="F152" s="48">
        <f>F150+F151</f>
        <v>10000.104800000001</v>
      </c>
      <c r="G152" s="49"/>
    </row>
    <row r="153" spans="1:7" ht="15.6" x14ac:dyDescent="0.3">
      <c r="A153" s="50" t="s">
        <v>20</v>
      </c>
      <c r="B153" s="51"/>
      <c r="C153" s="51" t="s">
        <v>21</v>
      </c>
      <c r="D153" s="51"/>
      <c r="E153" s="51" t="s">
        <v>22</v>
      </c>
      <c r="F153" s="51"/>
      <c r="G153" s="52"/>
    </row>
    <row r="154" spans="1:7" ht="15.6" x14ac:dyDescent="0.3">
      <c r="A154" s="63" t="s">
        <v>25</v>
      </c>
      <c r="B154" s="53"/>
      <c r="C154" s="53" t="s">
        <v>23</v>
      </c>
      <c r="D154" s="53"/>
      <c r="E154" s="53" t="s">
        <v>24</v>
      </c>
      <c r="F154" s="53"/>
      <c r="G154" s="54"/>
    </row>
    <row r="155" spans="1:7" x14ac:dyDescent="0.3">
      <c r="A155" s="55"/>
      <c r="B155" s="55"/>
      <c r="C155" s="55"/>
      <c r="D155" s="55"/>
      <c r="E155" s="55"/>
      <c r="F155" s="55"/>
      <c r="G155" s="55"/>
    </row>
    <row r="156" spans="1:7" ht="24.6" x14ac:dyDescent="0.4">
      <c r="A156" s="1"/>
      <c r="B156" s="355" t="s">
        <v>0</v>
      </c>
      <c r="C156" s="357"/>
      <c r="D156" s="364" t="s">
        <v>1</v>
      </c>
      <c r="E156" s="365"/>
      <c r="F156" s="365"/>
      <c r="G156" s="366"/>
    </row>
    <row r="157" spans="1:7" ht="21" x14ac:dyDescent="0.4">
      <c r="A157" s="2"/>
      <c r="B157" s="358"/>
      <c r="C157" s="360"/>
      <c r="D157" s="3" t="s">
        <v>2</v>
      </c>
      <c r="E157" s="368" t="s">
        <v>86</v>
      </c>
      <c r="F157" s="368"/>
      <c r="G157" s="4"/>
    </row>
    <row r="158" spans="1:7" ht="21" x14ac:dyDescent="0.4">
      <c r="A158" s="2"/>
      <c r="B158" s="358"/>
      <c r="C158" s="360"/>
      <c r="D158" s="3" t="s">
        <v>4</v>
      </c>
      <c r="E158" s="368">
        <v>40</v>
      </c>
      <c r="F158" s="368"/>
      <c r="G158" s="4"/>
    </row>
    <row r="159" spans="1:7" ht="30" x14ac:dyDescent="0.4">
      <c r="A159" s="5"/>
      <c r="B159" s="361"/>
      <c r="C159" s="363"/>
      <c r="D159" s="6" t="s">
        <v>5</v>
      </c>
      <c r="E159" s="370" t="s">
        <v>97</v>
      </c>
      <c r="F159" s="370"/>
      <c r="G159" s="7"/>
    </row>
    <row r="160" spans="1:7" ht="20.399999999999999" x14ac:dyDescent="0.35">
      <c r="A160" s="8" t="s">
        <v>6</v>
      </c>
      <c r="B160" s="9" t="s">
        <v>36</v>
      </c>
      <c r="C160" s="10"/>
      <c r="D160" s="10"/>
      <c r="E160" s="10"/>
      <c r="F160" s="10"/>
      <c r="G160" s="11"/>
    </row>
    <row r="161" spans="1:7" ht="20.399999999999999" x14ac:dyDescent="0.35">
      <c r="A161" s="8" t="s">
        <v>7</v>
      </c>
      <c r="B161" s="12" t="s">
        <v>98</v>
      </c>
      <c r="C161" s="13"/>
      <c r="D161" s="13"/>
      <c r="E161" s="13"/>
      <c r="F161" s="13"/>
      <c r="G161" s="14"/>
    </row>
    <row r="162" spans="1:7" ht="20.399999999999999" x14ac:dyDescent="0.35">
      <c r="A162" s="8" t="s">
        <v>8</v>
      </c>
      <c r="B162" s="12" t="s">
        <v>29</v>
      </c>
      <c r="C162" s="13"/>
      <c r="D162" s="13"/>
      <c r="E162" s="13"/>
      <c r="F162" s="13"/>
      <c r="G162" s="14"/>
    </row>
    <row r="163" spans="1:7" ht="20.399999999999999" x14ac:dyDescent="0.35">
      <c r="A163" s="8" t="s">
        <v>9</v>
      </c>
      <c r="B163" s="12" t="s">
        <v>99</v>
      </c>
      <c r="C163" s="13"/>
      <c r="D163" s="13"/>
      <c r="E163" s="13"/>
      <c r="F163" s="13"/>
      <c r="G163" s="14"/>
    </row>
    <row r="164" spans="1:7" ht="15" x14ac:dyDescent="0.3">
      <c r="A164" s="57" t="s">
        <v>10</v>
      </c>
      <c r="B164" s="57" t="s">
        <v>11</v>
      </c>
      <c r="C164" s="57" t="s">
        <v>12</v>
      </c>
      <c r="D164" s="57" t="s">
        <v>13</v>
      </c>
      <c r="E164" s="57" t="s">
        <v>14</v>
      </c>
      <c r="F164" s="57" t="s">
        <v>15</v>
      </c>
      <c r="G164" s="57" t="s">
        <v>16</v>
      </c>
    </row>
    <row r="165" spans="1:7" ht="15.6" x14ac:dyDescent="0.3">
      <c r="A165" s="15">
        <v>2</v>
      </c>
      <c r="B165" s="16" t="s">
        <v>100</v>
      </c>
      <c r="C165" s="16" t="s">
        <v>101</v>
      </c>
      <c r="D165" s="17" t="s">
        <v>113</v>
      </c>
      <c r="E165" s="18">
        <v>1568.7</v>
      </c>
      <c r="F165" s="18">
        <f t="shared" ref="F165:F179" si="5">A165*E165</f>
        <v>3137.4</v>
      </c>
      <c r="G165" s="20"/>
    </row>
    <row r="166" spans="1:7" ht="15.6" x14ac:dyDescent="0.3">
      <c r="A166" s="21">
        <v>12</v>
      </c>
      <c r="B166" s="22" t="s">
        <v>100</v>
      </c>
      <c r="C166" s="22" t="s">
        <v>102</v>
      </c>
      <c r="D166" s="23" t="s">
        <v>114</v>
      </c>
      <c r="E166" s="24">
        <v>480.8</v>
      </c>
      <c r="F166" s="24">
        <f t="shared" si="5"/>
        <v>5769.6</v>
      </c>
      <c r="G166" s="20"/>
    </row>
    <row r="167" spans="1:7" ht="15.6" x14ac:dyDescent="0.3">
      <c r="A167" s="21">
        <v>18</v>
      </c>
      <c r="B167" s="22" t="s">
        <v>100</v>
      </c>
      <c r="C167" s="22" t="s">
        <v>103</v>
      </c>
      <c r="D167" s="23" t="s">
        <v>115</v>
      </c>
      <c r="E167" s="24">
        <v>360.3</v>
      </c>
      <c r="F167" s="24">
        <f t="shared" si="5"/>
        <v>6485.4000000000005</v>
      </c>
      <c r="G167" s="20"/>
    </row>
    <row r="168" spans="1:7" ht="15.6" x14ac:dyDescent="0.3">
      <c r="A168" s="21">
        <v>6</v>
      </c>
      <c r="B168" s="59" t="s">
        <v>100</v>
      </c>
      <c r="C168" s="59" t="s">
        <v>110</v>
      </c>
      <c r="D168" s="65" t="s">
        <v>116</v>
      </c>
      <c r="E168" s="24">
        <v>801.3</v>
      </c>
      <c r="F168" s="24">
        <f t="shared" si="5"/>
        <v>4807.7999999999993</v>
      </c>
      <c r="G168" s="26"/>
    </row>
    <row r="169" spans="1:7" ht="31.2" x14ac:dyDescent="0.3">
      <c r="A169" s="21">
        <v>6</v>
      </c>
      <c r="B169" s="59" t="s">
        <v>100</v>
      </c>
      <c r="C169" s="59" t="s">
        <v>111</v>
      </c>
      <c r="D169" s="65" t="s">
        <v>117</v>
      </c>
      <c r="E169" s="24">
        <v>15.67</v>
      </c>
      <c r="F169" s="24">
        <f t="shared" si="5"/>
        <v>94.02</v>
      </c>
      <c r="G169" s="26"/>
    </row>
    <row r="170" spans="1:7" ht="31.2" x14ac:dyDescent="0.3">
      <c r="A170" s="21">
        <v>6</v>
      </c>
      <c r="B170" s="59" t="s">
        <v>39</v>
      </c>
      <c r="C170" s="59" t="s">
        <v>112</v>
      </c>
      <c r="D170" s="65" t="s">
        <v>118</v>
      </c>
      <c r="E170" s="24">
        <v>41.69</v>
      </c>
      <c r="F170" s="24">
        <f t="shared" si="5"/>
        <v>250.14</v>
      </c>
      <c r="G170" s="26"/>
    </row>
    <row r="171" spans="1:7" ht="46.8" x14ac:dyDescent="0.3">
      <c r="A171" s="21">
        <v>10</v>
      </c>
      <c r="B171" s="59" t="s">
        <v>30</v>
      </c>
      <c r="C171" s="59" t="s">
        <v>119</v>
      </c>
      <c r="D171" s="66" t="s">
        <v>120</v>
      </c>
      <c r="E171" s="24">
        <v>15.57</v>
      </c>
      <c r="F171" s="24">
        <f t="shared" si="5"/>
        <v>155.69999999999999</v>
      </c>
      <c r="G171" s="26"/>
    </row>
    <row r="172" spans="1:7" ht="15.6" x14ac:dyDescent="0.3">
      <c r="A172" s="27"/>
      <c r="B172" s="59"/>
      <c r="C172" s="59"/>
      <c r="D172" s="65"/>
      <c r="E172" s="24"/>
      <c r="F172" s="24">
        <f t="shared" si="5"/>
        <v>0</v>
      </c>
      <c r="G172" s="26"/>
    </row>
    <row r="173" spans="1:7" ht="15.6" x14ac:dyDescent="0.3">
      <c r="A173" s="27"/>
      <c r="B173" s="59"/>
      <c r="C173" s="59"/>
      <c r="D173" s="65"/>
      <c r="E173" s="24"/>
      <c r="F173" s="24">
        <f t="shared" si="5"/>
        <v>0</v>
      </c>
      <c r="G173" s="26"/>
    </row>
    <row r="174" spans="1:7" ht="15.6" x14ac:dyDescent="0.3">
      <c r="A174" s="27"/>
      <c r="B174" s="22"/>
      <c r="C174" s="22"/>
      <c r="D174" s="23"/>
      <c r="E174" s="24"/>
      <c r="F174" s="24">
        <f t="shared" si="5"/>
        <v>0</v>
      </c>
      <c r="G174" s="26"/>
    </row>
    <row r="175" spans="1:7" ht="15.6" x14ac:dyDescent="0.3">
      <c r="A175" s="27"/>
      <c r="B175" s="22"/>
      <c r="C175" s="22"/>
      <c r="D175" s="23"/>
      <c r="E175" s="24"/>
      <c r="F175" s="24">
        <f t="shared" si="5"/>
        <v>0</v>
      </c>
      <c r="G175" s="26"/>
    </row>
    <row r="176" spans="1:7" ht="15.6" x14ac:dyDescent="0.3">
      <c r="A176" s="27"/>
      <c r="B176" s="22"/>
      <c r="C176" s="22"/>
      <c r="D176" s="23"/>
      <c r="E176" s="24"/>
      <c r="F176" s="24">
        <f t="shared" si="5"/>
        <v>0</v>
      </c>
      <c r="G176" s="26"/>
    </row>
    <row r="177" spans="1:7" ht="15.6" x14ac:dyDescent="0.3">
      <c r="A177" s="27"/>
      <c r="B177" s="22"/>
      <c r="C177" s="22"/>
      <c r="D177" s="23"/>
      <c r="E177" s="24"/>
      <c r="F177" s="24">
        <f t="shared" si="5"/>
        <v>0</v>
      </c>
      <c r="G177" s="26"/>
    </row>
    <row r="178" spans="1:7" ht="15.6" x14ac:dyDescent="0.3">
      <c r="A178" s="27"/>
      <c r="B178" s="22"/>
      <c r="C178" s="22"/>
      <c r="D178" s="23"/>
      <c r="E178" s="24"/>
      <c r="F178" s="24">
        <f t="shared" si="5"/>
        <v>0</v>
      </c>
      <c r="G178" s="26"/>
    </row>
    <row r="179" spans="1:7" ht="15.6" x14ac:dyDescent="0.3">
      <c r="A179" s="28"/>
      <c r="B179" s="29"/>
      <c r="C179" s="29"/>
      <c r="D179" s="30"/>
      <c r="E179" s="31"/>
      <c r="F179" s="32">
        <f t="shared" si="5"/>
        <v>0</v>
      </c>
      <c r="G179" s="33"/>
    </row>
    <row r="180" spans="1:7" ht="17.399999999999999" x14ac:dyDescent="0.3">
      <c r="A180" s="34"/>
      <c r="B180" s="35"/>
      <c r="C180" s="36" t="s">
        <v>17</v>
      </c>
      <c r="D180" s="36"/>
      <c r="E180" s="37"/>
      <c r="F180" s="38">
        <f>SUM(F165:F178)</f>
        <v>20700.060000000001</v>
      </c>
      <c r="G180" s="39"/>
    </row>
    <row r="181" spans="1:7" ht="17.399999999999999" x14ac:dyDescent="0.3">
      <c r="A181" s="40"/>
      <c r="B181" s="41"/>
      <c r="C181" s="42" t="s">
        <v>18</v>
      </c>
      <c r="D181" s="42"/>
      <c r="E181" s="43"/>
      <c r="F181" s="44">
        <f>F180*0.16</f>
        <v>3312.0096000000003</v>
      </c>
      <c r="G181" s="45"/>
    </row>
    <row r="182" spans="1:7" ht="17.399999999999999" x14ac:dyDescent="0.3">
      <c r="A182" s="40"/>
      <c r="B182" s="41"/>
      <c r="C182" s="46" t="s">
        <v>19</v>
      </c>
      <c r="D182" s="46"/>
      <c r="E182" s="47"/>
      <c r="F182" s="48">
        <f>F180+F181</f>
        <v>24012.069600000003</v>
      </c>
      <c r="G182" s="49"/>
    </row>
    <row r="183" spans="1:7" ht="15.6" x14ac:dyDescent="0.3">
      <c r="A183" s="50" t="s">
        <v>20</v>
      </c>
      <c r="B183" s="51"/>
      <c r="C183" s="51" t="s">
        <v>21</v>
      </c>
      <c r="D183" s="51"/>
      <c r="E183" s="51" t="s">
        <v>22</v>
      </c>
      <c r="F183" s="51"/>
      <c r="G183" s="52"/>
    </row>
    <row r="184" spans="1:7" ht="15.6" x14ac:dyDescent="0.3">
      <c r="A184" s="63" t="s">
        <v>25</v>
      </c>
      <c r="B184" s="53"/>
      <c r="C184" s="53" t="s">
        <v>23</v>
      </c>
      <c r="D184" s="53"/>
      <c r="E184" s="53" t="s">
        <v>24</v>
      </c>
      <c r="F184" s="53"/>
      <c r="G184" s="54"/>
    </row>
    <row r="185" spans="1:7" x14ac:dyDescent="0.3">
      <c r="A185" s="55"/>
      <c r="B185" s="55"/>
      <c r="C185" s="55"/>
      <c r="D185" s="55"/>
      <c r="E185" s="55"/>
      <c r="F185" s="55"/>
      <c r="G185" s="55"/>
    </row>
    <row r="186" spans="1:7" ht="24.6" x14ac:dyDescent="0.4">
      <c r="A186" s="1"/>
      <c r="B186" s="355" t="s">
        <v>0</v>
      </c>
      <c r="C186" s="357"/>
      <c r="D186" s="364" t="s">
        <v>1</v>
      </c>
      <c r="E186" s="365"/>
      <c r="F186" s="365"/>
      <c r="G186" s="366"/>
    </row>
    <row r="187" spans="1:7" ht="21" x14ac:dyDescent="0.4">
      <c r="A187" s="2"/>
      <c r="B187" s="358"/>
      <c r="C187" s="360"/>
      <c r="D187" s="3" t="s">
        <v>2</v>
      </c>
      <c r="E187" s="368" t="s">
        <v>86</v>
      </c>
      <c r="F187" s="368"/>
      <c r="G187" s="4"/>
    </row>
    <row r="188" spans="1:7" ht="21" x14ac:dyDescent="0.4">
      <c r="A188" s="2"/>
      <c r="B188" s="358"/>
      <c r="C188" s="360"/>
      <c r="D188" s="3" t="s">
        <v>4</v>
      </c>
      <c r="E188" s="368">
        <v>40</v>
      </c>
      <c r="F188" s="368"/>
      <c r="G188" s="4"/>
    </row>
    <row r="189" spans="1:7" ht="30" x14ac:dyDescent="0.4">
      <c r="A189" s="5"/>
      <c r="B189" s="361"/>
      <c r="C189" s="363"/>
      <c r="D189" s="6" t="s">
        <v>5</v>
      </c>
      <c r="E189" s="370" t="s">
        <v>121</v>
      </c>
      <c r="F189" s="370"/>
      <c r="G189" s="7"/>
    </row>
    <row r="190" spans="1:7" ht="20.399999999999999" x14ac:dyDescent="0.35">
      <c r="A190" s="8" t="s">
        <v>6</v>
      </c>
      <c r="B190" s="9" t="s">
        <v>36</v>
      </c>
      <c r="C190" s="10"/>
      <c r="D190" s="10"/>
      <c r="E190" s="10"/>
      <c r="F190" s="10"/>
      <c r="G190" s="11"/>
    </row>
    <row r="191" spans="1:7" ht="20.399999999999999" x14ac:dyDescent="0.35">
      <c r="A191" s="8" t="s">
        <v>7</v>
      </c>
      <c r="B191" s="12"/>
      <c r="C191" s="13"/>
      <c r="D191" s="13"/>
      <c r="E191" s="13"/>
      <c r="F191" s="13"/>
      <c r="G191" s="14"/>
    </row>
    <row r="192" spans="1:7" ht="20.399999999999999" x14ac:dyDescent="0.35">
      <c r="A192" s="8" t="s">
        <v>8</v>
      </c>
      <c r="B192" s="12" t="s">
        <v>29</v>
      </c>
      <c r="C192" s="13"/>
      <c r="D192" s="13"/>
      <c r="E192" s="13"/>
      <c r="F192" s="13"/>
      <c r="G192" s="14"/>
    </row>
    <row r="193" spans="1:7" ht="20.399999999999999" x14ac:dyDescent="0.35">
      <c r="A193" s="8" t="s">
        <v>9</v>
      </c>
      <c r="B193" s="12" t="s">
        <v>122</v>
      </c>
      <c r="C193" s="13"/>
      <c r="D193" s="13"/>
      <c r="E193" s="13"/>
      <c r="F193" s="13"/>
      <c r="G193" s="14"/>
    </row>
    <row r="194" spans="1:7" ht="15" x14ac:dyDescent="0.3">
      <c r="A194" s="57" t="s">
        <v>10</v>
      </c>
      <c r="B194" s="57" t="s">
        <v>11</v>
      </c>
      <c r="C194" s="57" t="s">
        <v>12</v>
      </c>
      <c r="D194" s="57" t="s">
        <v>13</v>
      </c>
      <c r="E194" s="57" t="s">
        <v>14</v>
      </c>
      <c r="F194" s="57" t="s">
        <v>15</v>
      </c>
      <c r="G194" s="57" t="s">
        <v>16</v>
      </c>
    </row>
    <row r="195" spans="1:7" ht="15.6" x14ac:dyDescent="0.3">
      <c r="A195" s="15">
        <v>1</v>
      </c>
      <c r="B195" s="16" t="s">
        <v>123</v>
      </c>
      <c r="C195" s="16" t="s">
        <v>124</v>
      </c>
      <c r="D195" s="17"/>
      <c r="E195" s="18">
        <v>6500</v>
      </c>
      <c r="F195" s="18">
        <f t="shared" ref="F195:F209" si="6">A195*E195</f>
        <v>6500</v>
      </c>
      <c r="G195" s="20"/>
    </row>
    <row r="196" spans="1:7" ht="15.6" x14ac:dyDescent="0.3">
      <c r="A196" s="21"/>
      <c r="B196" s="22"/>
      <c r="C196" s="22"/>
      <c r="D196" s="23"/>
      <c r="E196" s="24"/>
      <c r="F196" s="24">
        <f t="shared" si="6"/>
        <v>0</v>
      </c>
      <c r="G196" s="20"/>
    </row>
    <row r="197" spans="1:7" ht="15.6" x14ac:dyDescent="0.3">
      <c r="A197" s="21"/>
      <c r="B197" s="22"/>
      <c r="C197" s="22"/>
      <c r="D197" s="23"/>
      <c r="E197" s="24"/>
      <c r="F197" s="24">
        <f t="shared" si="6"/>
        <v>0</v>
      </c>
      <c r="G197" s="20"/>
    </row>
    <row r="198" spans="1:7" ht="15.6" x14ac:dyDescent="0.3">
      <c r="A198" s="21"/>
      <c r="B198" s="59"/>
      <c r="C198" s="59"/>
      <c r="D198" s="65"/>
      <c r="E198" s="24"/>
      <c r="F198" s="24">
        <f t="shared" si="6"/>
        <v>0</v>
      </c>
      <c r="G198" s="26"/>
    </row>
    <row r="199" spans="1:7" ht="15.6" x14ac:dyDescent="0.3">
      <c r="A199" s="21"/>
      <c r="B199" s="59"/>
      <c r="C199" s="59"/>
      <c r="D199" s="65"/>
      <c r="E199" s="24"/>
      <c r="F199" s="24">
        <f t="shared" si="6"/>
        <v>0</v>
      </c>
      <c r="G199" s="26"/>
    </row>
    <row r="200" spans="1:7" ht="15.6" x14ac:dyDescent="0.3">
      <c r="A200" s="21"/>
      <c r="B200" s="59"/>
      <c r="C200" s="59"/>
      <c r="D200" s="65"/>
      <c r="E200" s="24"/>
      <c r="F200" s="24">
        <f t="shared" si="6"/>
        <v>0</v>
      </c>
      <c r="G200" s="26"/>
    </row>
    <row r="201" spans="1:7" ht="15.6" x14ac:dyDescent="0.3">
      <c r="A201" s="21"/>
      <c r="B201" s="59"/>
      <c r="C201" s="59"/>
      <c r="D201" s="66"/>
      <c r="E201" s="24"/>
      <c r="F201" s="24">
        <f t="shared" si="6"/>
        <v>0</v>
      </c>
      <c r="G201" s="26"/>
    </row>
    <row r="202" spans="1:7" ht="15.6" x14ac:dyDescent="0.3">
      <c r="A202" s="27"/>
      <c r="B202" s="59"/>
      <c r="C202" s="59"/>
      <c r="D202" s="65"/>
      <c r="E202" s="24"/>
      <c r="F202" s="24">
        <f t="shared" si="6"/>
        <v>0</v>
      </c>
      <c r="G202" s="26"/>
    </row>
    <row r="203" spans="1:7" ht="15.6" x14ac:dyDescent="0.3">
      <c r="A203" s="27"/>
      <c r="B203" s="59"/>
      <c r="C203" s="59"/>
      <c r="D203" s="65"/>
      <c r="E203" s="24"/>
      <c r="F203" s="24">
        <f t="shared" si="6"/>
        <v>0</v>
      </c>
      <c r="G203" s="26"/>
    </row>
    <row r="204" spans="1:7" ht="15.6" x14ac:dyDescent="0.3">
      <c r="A204" s="27"/>
      <c r="B204" s="22"/>
      <c r="C204" s="22"/>
      <c r="D204" s="23"/>
      <c r="E204" s="24"/>
      <c r="F204" s="24">
        <f t="shared" si="6"/>
        <v>0</v>
      </c>
      <c r="G204" s="26"/>
    </row>
    <row r="205" spans="1:7" ht="15.6" x14ac:dyDescent="0.3">
      <c r="A205" s="27"/>
      <c r="B205" s="22"/>
      <c r="C205" s="22"/>
      <c r="D205" s="23"/>
      <c r="E205" s="24"/>
      <c r="F205" s="24">
        <f t="shared" si="6"/>
        <v>0</v>
      </c>
      <c r="G205" s="26"/>
    </row>
    <row r="206" spans="1:7" ht="15.6" x14ac:dyDescent="0.3">
      <c r="A206" s="27"/>
      <c r="B206" s="22"/>
      <c r="C206" s="22"/>
      <c r="D206" s="23"/>
      <c r="E206" s="24"/>
      <c r="F206" s="24">
        <f t="shared" si="6"/>
        <v>0</v>
      </c>
      <c r="G206" s="26"/>
    </row>
    <row r="207" spans="1:7" ht="15.6" x14ac:dyDescent="0.3">
      <c r="A207" s="27"/>
      <c r="B207" s="22"/>
      <c r="C207" s="22"/>
      <c r="D207" s="23"/>
      <c r="E207" s="24"/>
      <c r="F207" s="24">
        <f t="shared" si="6"/>
        <v>0</v>
      </c>
      <c r="G207" s="26"/>
    </row>
    <row r="208" spans="1:7" ht="15.6" x14ac:dyDescent="0.3">
      <c r="A208" s="27"/>
      <c r="B208" s="22"/>
      <c r="C208" s="22"/>
      <c r="D208" s="23"/>
      <c r="E208" s="24"/>
      <c r="F208" s="24">
        <f t="shared" si="6"/>
        <v>0</v>
      </c>
      <c r="G208" s="26"/>
    </row>
    <row r="209" spans="1:7" ht="15.6" x14ac:dyDescent="0.3">
      <c r="A209" s="28"/>
      <c r="B209" s="29"/>
      <c r="C209" s="29"/>
      <c r="D209" s="30"/>
      <c r="E209" s="31"/>
      <c r="F209" s="32">
        <f t="shared" si="6"/>
        <v>0</v>
      </c>
      <c r="G209" s="33"/>
    </row>
    <row r="210" spans="1:7" ht="17.399999999999999" x14ac:dyDescent="0.3">
      <c r="A210" s="34"/>
      <c r="B210" s="35"/>
      <c r="C210" s="36" t="s">
        <v>17</v>
      </c>
      <c r="D210" s="36"/>
      <c r="E210" s="37"/>
      <c r="F210" s="38">
        <f>SUM(F195:F208)</f>
        <v>6500</v>
      </c>
      <c r="G210" s="39"/>
    </row>
    <row r="211" spans="1:7" ht="17.399999999999999" x14ac:dyDescent="0.3">
      <c r="A211" s="40"/>
      <c r="B211" s="41"/>
      <c r="C211" s="42" t="s">
        <v>18</v>
      </c>
      <c r="D211" s="42"/>
      <c r="E211" s="43"/>
      <c r="F211" s="44"/>
      <c r="G211" s="45"/>
    </row>
    <row r="212" spans="1:7" ht="17.399999999999999" x14ac:dyDescent="0.3">
      <c r="A212" s="40"/>
      <c r="B212" s="41"/>
      <c r="C212" s="46" t="s">
        <v>19</v>
      </c>
      <c r="D212" s="46"/>
      <c r="E212" s="47"/>
      <c r="F212" s="48">
        <f>F210+F211</f>
        <v>6500</v>
      </c>
      <c r="G212" s="49"/>
    </row>
    <row r="213" spans="1:7" ht="15.6" x14ac:dyDescent="0.3">
      <c r="A213" s="50" t="s">
        <v>20</v>
      </c>
      <c r="B213" s="51"/>
      <c r="C213" s="51" t="s">
        <v>21</v>
      </c>
      <c r="D213" s="51"/>
      <c r="E213" s="51" t="s">
        <v>22</v>
      </c>
      <c r="F213" s="51"/>
      <c r="G213" s="52"/>
    </row>
    <row r="214" spans="1:7" ht="15.6" x14ac:dyDescent="0.3">
      <c r="A214" s="63" t="s">
        <v>25</v>
      </c>
      <c r="B214" s="53"/>
      <c r="C214" s="53" t="s">
        <v>23</v>
      </c>
      <c r="D214" s="53"/>
      <c r="E214" s="53" t="s">
        <v>24</v>
      </c>
      <c r="F214" s="53"/>
      <c r="G214" s="54"/>
    </row>
    <row r="215" spans="1:7" x14ac:dyDescent="0.3">
      <c r="A215" s="55"/>
      <c r="B215" s="55"/>
      <c r="C215" s="55"/>
      <c r="D215" s="55"/>
      <c r="E215" s="55"/>
      <c r="F215" s="55"/>
      <c r="G215" s="55"/>
    </row>
  </sheetData>
  <mergeCells count="35">
    <mergeCell ref="B37:C40"/>
    <mergeCell ref="D37:G37"/>
    <mergeCell ref="E38:F38"/>
    <mergeCell ref="E39:F39"/>
    <mergeCell ref="E40:F40"/>
    <mergeCell ref="B2:C5"/>
    <mergeCell ref="D2:G2"/>
    <mergeCell ref="E3:F3"/>
    <mergeCell ref="E4:F4"/>
    <mergeCell ref="E5:F5"/>
    <mergeCell ref="B72:C75"/>
    <mergeCell ref="D72:G72"/>
    <mergeCell ref="E73:F73"/>
    <mergeCell ref="E74:F74"/>
    <mergeCell ref="E75:F75"/>
    <mergeCell ref="B101:C104"/>
    <mergeCell ref="D101:G101"/>
    <mergeCell ref="E102:F102"/>
    <mergeCell ref="E103:F103"/>
    <mergeCell ref="E104:F104"/>
    <mergeCell ref="B129:C132"/>
    <mergeCell ref="D129:G129"/>
    <mergeCell ref="E130:F130"/>
    <mergeCell ref="E131:F131"/>
    <mergeCell ref="E132:F132"/>
    <mergeCell ref="B156:C159"/>
    <mergeCell ref="D156:G156"/>
    <mergeCell ref="E157:F157"/>
    <mergeCell ref="E158:F158"/>
    <mergeCell ref="E159:F159"/>
    <mergeCell ref="B186:C189"/>
    <mergeCell ref="D186:G186"/>
    <mergeCell ref="E187:F187"/>
    <mergeCell ref="E188:F188"/>
    <mergeCell ref="E189:F189"/>
  </mergeCells>
  <dataValidations disablePrompts="1" count="1">
    <dataValidation type="textLength" errorStyle="warning" allowBlank="1" showErrorMessage="1" errorTitle="Tipo de unidad" error="Escriba el tipo de unidad (bruto, cajas, docenas, paquetes, fajos, etc.) al que se refiere el precio unitario._x000a_" promptTitle="Tipo de unidad" sqref="A34 A69 A98 A125 A153 A183 A213" xr:uid="{BAB16DCB-F6A0-4A08-BC36-A64A32440E0C}">
      <formula1>0</formula1>
      <formula2>256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HOME CORTADORA</vt:lpstr>
      <vt:lpstr>275 OLIDE</vt:lpstr>
      <vt:lpstr>Hoja1</vt:lpstr>
      <vt:lpstr>SEMANA 23 </vt:lpstr>
      <vt:lpstr>SEMANA 22</vt:lpstr>
      <vt:lpstr>SEMANA 21</vt:lpstr>
      <vt:lpstr>SEMANA 20</vt:lpstr>
      <vt:lpstr>SEMANA 19</vt:lpstr>
      <vt:lpstr>SEMANA 18</vt:lpstr>
      <vt:lpstr>SEMANA 17</vt:lpstr>
      <vt:lpstr>SEMANA 16</vt:lpstr>
      <vt:lpstr>SEMANA 15</vt:lpstr>
      <vt:lpstr>SEMANA 13</vt:lpstr>
      <vt:lpstr>SEMANA 12</vt:lpstr>
      <vt:lpstr>SEMANA 10</vt:lpstr>
      <vt:lpstr>SEMANA 09</vt:lpstr>
      <vt:lpstr>SEMANA 08 </vt:lpstr>
      <vt:lpstr>SEMANA 07</vt:lpstr>
      <vt:lpstr>SEMANA 06</vt:lpstr>
      <vt:lpstr>SEMANA 05</vt:lpstr>
      <vt:lpstr>SEMANA 02-26</vt:lpstr>
      <vt:lpstr>SEMANA 51</vt:lpstr>
      <vt:lpstr>SEMANA 49</vt:lpstr>
      <vt:lpstr>SEMANA 48</vt:lpstr>
      <vt:lpstr>SEMANA 46</vt:lpstr>
      <vt:lpstr>SEMANA 45</vt:lpstr>
      <vt:lpstr>SEMANA 44</vt:lpstr>
      <vt:lpstr>SEMANA 43</vt:lpstr>
      <vt:lpstr> CIMENTACIONES SEMANA 42</vt:lpstr>
      <vt:lpstr> CIMENTACIONES SEMANA 41</vt:lpstr>
      <vt:lpstr>PLOMERIA CIMENTACIONES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Margarita Arza</dc:creator>
  <cp:lastModifiedBy>Rosy Lares</cp:lastModifiedBy>
  <cp:lastPrinted>2026-04-24T19:55:43Z</cp:lastPrinted>
  <dcterms:created xsi:type="dcterms:W3CDTF">2025-09-29T23:13:42Z</dcterms:created>
  <dcterms:modified xsi:type="dcterms:W3CDTF">2026-06-10T23:44:03Z</dcterms:modified>
</cp:coreProperties>
</file>