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2\Start Files\"/>
    </mc:Choice>
  </mc:AlternateContent>
  <xr:revisionPtr revIDLastSave="0" documentId="10_ncr:100000_{157D97AC-9EE2-4793-8B9E-06BEA134F345}" xr6:coauthVersionLast="31" xr6:coauthVersionMax="31" xr10:uidLastSave="{00000000-0000-0000-0000-000000000000}"/>
  <bookViews>
    <workbookView xWindow="0" yWindow="0" windowWidth="17976" windowHeight="6456" xr2:uid="{00000000-000D-0000-FFFF-FFFF00000000}"/>
  </bookViews>
  <sheets>
    <sheet name="Details" sheetId="1" r:id="rId1"/>
    <sheet name="Payment Info" sheetId="2" r:id="rId2"/>
  </sheets>
  <calcPr calcId="179017" concurrentCalc="0"/>
</workbook>
</file>

<file path=xl/calcChain.xml><?xml version="1.0" encoding="utf-8"?>
<calcChain xmlns="http://schemas.openxmlformats.org/spreadsheetml/2006/main">
  <c r="B4" i="1" l="1"/>
  <c r="C8" i="1"/>
  <c r="C16" i="1"/>
  <c r="D9" i="1"/>
  <c r="D8" i="1"/>
  <c r="D10" i="1"/>
  <c r="D11" i="1"/>
  <c r="D12" i="1"/>
  <c r="D16" i="1"/>
  <c r="C17" i="1"/>
  <c r="D17" i="1"/>
  <c r="C18" i="1"/>
  <c r="D18" i="1"/>
  <c r="C19" i="1"/>
  <c r="D19" i="1"/>
  <c r="C20" i="1"/>
  <c r="D20" i="1"/>
  <c r="C21" i="1"/>
  <c r="D21" i="1"/>
  <c r="B21" i="1"/>
  <c r="B20" i="1"/>
  <c r="B19" i="1"/>
  <c r="B18" i="1"/>
  <c r="B17" i="1"/>
  <c r="B16" i="1"/>
  <c r="H9" i="1"/>
  <c r="H10" i="1"/>
  <c r="H11" i="1"/>
  <c r="H12" i="1"/>
  <c r="H8" i="1"/>
  <c r="F9" i="1"/>
  <c r="F10" i="1"/>
  <c r="F11" i="1"/>
  <c r="F12" i="1"/>
  <c r="F8" i="1"/>
  <c r="I9" i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<sst xmlns="http://schemas.openxmlformats.org/spreadsheetml/2006/main" count="43" uniqueCount="31">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</sst>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2" fillId="2" borderId="0" xfId="0" applyFont="1" applyFill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/>
  </sheetViews>
  <sheetFormatPr defaultRowHeight="14.4" x14ac:dyDescent="0.3"/>
  <cols>
    <col min="1" max="1" width="14" customWidth="1"/>
    <col min="2" max="2" width="13.5546875" customWidth="1"/>
    <col min="3" max="3" width="11" customWidth="1"/>
    <col min="4" max="4" width="11.6640625" customWidth="1"/>
    <col min="5" max="6" width="13.33203125" customWidth="1"/>
    <col min="7" max="7" width="8" customWidth="1"/>
    <col min="8" max="8" width="10.5546875" bestFit="1" customWidth="1"/>
    <col min="9" max="9" width="11.33203125" customWidth="1"/>
    <col min="10" max="10" width="11.44140625" customWidth="1"/>
    <col min="11" max="11" width="9.6640625" bestFit="1" customWidth="1"/>
  </cols>
  <sheetData>
    <row r="1" spans="1:11" ht="23.4" x14ac:dyDescent="0.45">
      <c r="A1" s="23" t="s">
        <v>29</v>
      </c>
    </row>
    <row r="3" spans="1:11" ht="18" x14ac:dyDescent="0.35">
      <c r="A3" s="30" t="s">
        <v>26</v>
      </c>
      <c r="B3" s="30"/>
    </row>
    <row r="4" spans="1:11" x14ac:dyDescent="0.3">
      <c r="A4" t="s">
        <v>19</v>
      </c>
      <c r="B4" s="11">
        <f ca="1">TODAY()</f>
        <v>43202</v>
      </c>
    </row>
    <row r="5" spans="1:11" x14ac:dyDescent="0.3">
      <c r="A5" t="s">
        <v>27</v>
      </c>
      <c r="B5">
        <v>12</v>
      </c>
    </row>
    <row r="7" spans="1:11" ht="37.5" customHeight="1" x14ac:dyDescent="0.35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3">
      <c r="A8" s="3">
        <v>452786</v>
      </c>
      <c r="B8" s="4">
        <v>400000</v>
      </c>
      <c r="C8" s="4">
        <f>B8*0.2</f>
        <v>80000</v>
      </c>
      <c r="D8" s="17">
        <f>B8-C8</f>
        <v>320000</v>
      </c>
      <c r="E8" s="5">
        <v>3.6249999999999998E-2</v>
      </c>
      <c r="F8" s="18">
        <f>E8/$B$5</f>
        <v>3.0208333333333333E-3</v>
      </c>
      <c r="G8" s="3">
        <v>25</v>
      </c>
      <c r="H8" s="19">
        <f>G8*B$5</f>
        <v>300</v>
      </c>
      <c r="I8" s="28">
        <f>D8/B8</f>
        <v>0.8</v>
      </c>
      <c r="J8" s="2">
        <v>43221</v>
      </c>
      <c r="K8" s="27">
        <f>YEAR(J8)+G8</f>
        <v>2043</v>
      </c>
    </row>
    <row r="9" spans="1:11" x14ac:dyDescent="0.3">
      <c r="A9" s="3">
        <v>453000</v>
      </c>
      <c r="B9" s="4">
        <v>425000</v>
      </c>
      <c r="C9" s="4">
        <v>60000</v>
      </c>
      <c r="D9" s="17">
        <f t="shared" ref="D9:D12" si="0">B9-C9</f>
        <v>365000</v>
      </c>
      <c r="E9" s="5">
        <v>3.9399999999999998E-2</v>
      </c>
      <c r="F9" s="18">
        <f t="shared" ref="F9:F12" si="1">E9/$B$5</f>
        <v>3.283333333333333E-3</v>
      </c>
      <c r="G9" s="3">
        <v>30</v>
      </c>
      <c r="H9" s="19">
        <f t="shared" ref="H9:H12" si="2">G9*B$5</f>
        <v>360</v>
      </c>
      <c r="I9" s="28">
        <f t="shared" ref="I9:I12" si="3">D9/B9</f>
        <v>0.85882352941176465</v>
      </c>
      <c r="J9" s="2">
        <v>43407</v>
      </c>
      <c r="K9" s="27">
        <f t="shared" ref="K9:K12" si="4">YEAR(J9)+G9</f>
        <v>2048</v>
      </c>
    </row>
    <row r="10" spans="1:11" x14ac:dyDescent="0.3">
      <c r="A10" s="3">
        <v>453025</v>
      </c>
      <c r="B10" s="4">
        <v>175500</v>
      </c>
      <c r="C10" s="4">
        <v>30000</v>
      </c>
      <c r="D10" s="17">
        <f t="shared" si="0"/>
        <v>145500</v>
      </c>
      <c r="E10" s="5">
        <v>3.5499999999999997E-2</v>
      </c>
      <c r="F10" s="18">
        <f t="shared" si="1"/>
        <v>2.9583333333333332E-3</v>
      </c>
      <c r="G10" s="3">
        <v>25</v>
      </c>
      <c r="H10" s="19">
        <f t="shared" si="2"/>
        <v>300</v>
      </c>
      <c r="I10" s="28">
        <f t="shared" si="3"/>
        <v>0.82905982905982911</v>
      </c>
      <c r="J10" s="2">
        <v>43565</v>
      </c>
      <c r="K10" s="27">
        <f t="shared" si="4"/>
        <v>2044</v>
      </c>
    </row>
    <row r="11" spans="1:11" x14ac:dyDescent="0.3">
      <c r="A11" s="3">
        <v>452600</v>
      </c>
      <c r="B11" s="4">
        <v>265950</v>
      </c>
      <c r="C11" s="4">
        <v>58000</v>
      </c>
      <c r="D11" s="17">
        <f t="shared" si="0"/>
        <v>207950</v>
      </c>
      <c r="E11" s="5">
        <v>2.5000000000000001E-2</v>
      </c>
      <c r="F11" s="18">
        <f t="shared" si="1"/>
        <v>2.0833333333333333E-3</v>
      </c>
      <c r="G11" s="3">
        <v>15</v>
      </c>
      <c r="H11" s="19">
        <f t="shared" si="2"/>
        <v>180</v>
      </c>
      <c r="I11" s="28">
        <f t="shared" si="3"/>
        <v>0.78191389358902053</v>
      </c>
      <c r="J11" s="2">
        <v>43752</v>
      </c>
      <c r="K11" s="27">
        <f t="shared" si="4"/>
        <v>2034</v>
      </c>
    </row>
    <row r="12" spans="1:11" x14ac:dyDescent="0.3">
      <c r="A12" s="3">
        <v>452638</v>
      </c>
      <c r="B12" s="4">
        <v>329750</v>
      </c>
      <c r="C12" s="4">
        <v>65000</v>
      </c>
      <c r="D12" s="17">
        <f t="shared" si="0"/>
        <v>264750</v>
      </c>
      <c r="E12" s="5">
        <v>3.2500000000000001E-2</v>
      </c>
      <c r="F12" s="18">
        <f t="shared" si="1"/>
        <v>2.7083333333333334E-3</v>
      </c>
      <c r="G12" s="3">
        <v>30</v>
      </c>
      <c r="H12" s="19">
        <f t="shared" si="2"/>
        <v>360</v>
      </c>
      <c r="I12" s="28">
        <f t="shared" si="3"/>
        <v>0.80288097043214557</v>
      </c>
      <c r="J12" s="2">
        <v>43865</v>
      </c>
      <c r="K12" s="27">
        <f t="shared" si="4"/>
        <v>2050</v>
      </c>
    </row>
    <row r="14" spans="1:11" ht="18" x14ac:dyDescent="0.35">
      <c r="A14" s="29" t="s">
        <v>20</v>
      </c>
      <c r="B14" s="29"/>
      <c r="C14" s="29"/>
      <c r="D14" s="29"/>
    </row>
    <row r="15" spans="1:11" ht="38.25" customHeight="1" x14ac:dyDescent="0.35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3">
      <c r="A16" t="s">
        <v>14</v>
      </c>
      <c r="B16" s="21">
        <f>SUM(B8:B12)</f>
        <v>1596200</v>
      </c>
      <c r="C16" s="21">
        <f t="shared" ref="C16:D16" si="5">SUM(C8:C12)</f>
        <v>293000</v>
      </c>
      <c r="D16" s="21">
        <f t="shared" si="5"/>
        <v>1303200</v>
      </c>
      <c r="E16" s="1"/>
    </row>
    <row r="17" spans="1:5" x14ac:dyDescent="0.3">
      <c r="A17" t="s">
        <v>15</v>
      </c>
      <c r="B17" s="21">
        <f>AVERAGE(B8:B12)</f>
        <v>319240</v>
      </c>
      <c r="C17" s="21">
        <f t="shared" ref="C17:D17" si="6">AVERAGE(C8:C12)</f>
        <v>58600</v>
      </c>
      <c r="D17" s="21">
        <f t="shared" si="6"/>
        <v>260640</v>
      </c>
      <c r="E17" s="1"/>
    </row>
    <row r="18" spans="1:5" x14ac:dyDescent="0.3">
      <c r="A18" t="s">
        <v>16</v>
      </c>
      <c r="B18" s="21">
        <f>MEDIAN(B8:B12)</f>
        <v>329750</v>
      </c>
      <c r="C18" s="21">
        <f t="shared" ref="C18:D18" si="7">MEDIAN(C8:C12)</f>
        <v>60000</v>
      </c>
      <c r="D18" s="21">
        <f t="shared" si="7"/>
        <v>264750</v>
      </c>
      <c r="E18" s="1"/>
    </row>
    <row r="19" spans="1:5" x14ac:dyDescent="0.3">
      <c r="A19" t="s">
        <v>17</v>
      </c>
      <c r="B19" s="21">
        <f>MIN(B8:B12)</f>
        <v>175500</v>
      </c>
      <c r="C19" s="21">
        <f t="shared" ref="C19:D19" si="8">MIN(C8:C12)</f>
        <v>30000</v>
      </c>
      <c r="D19" s="21">
        <f t="shared" si="8"/>
        <v>145500</v>
      </c>
      <c r="E19" s="1"/>
    </row>
    <row r="20" spans="1:5" x14ac:dyDescent="0.3">
      <c r="A20" t="s">
        <v>18</v>
      </c>
      <c r="B20" s="21">
        <f>MAX(B8:B12)</f>
        <v>425000</v>
      </c>
      <c r="C20" s="21">
        <f t="shared" ref="C20:D20" si="9">MAX(C8:C12)</f>
        <v>80000</v>
      </c>
      <c r="D20" s="21">
        <f t="shared" si="9"/>
        <v>365000</v>
      </c>
      <c r="E20" s="1"/>
    </row>
    <row r="21" spans="1:5" x14ac:dyDescent="0.3">
      <c r="A21" t="s">
        <v>28</v>
      </c>
      <c r="B21" s="22">
        <f>COUNT(B8:B12)</f>
        <v>5</v>
      </c>
      <c r="C21" s="22">
        <f t="shared" ref="C21:D21" si="10">COUNT(C8:C12)</f>
        <v>5</v>
      </c>
      <c r="D21" s="22">
        <f t="shared" si="10"/>
        <v>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A3" sqref="A3:B3"/>
    </sheetView>
  </sheetViews>
  <sheetFormatPr defaultRowHeight="14.4" x14ac:dyDescent="0.3"/>
  <cols>
    <col min="1" max="1" width="14.88671875" customWidth="1"/>
    <col min="2" max="2" width="12.5546875" customWidth="1"/>
    <col min="3" max="3" width="11.33203125" customWidth="1"/>
    <col min="4" max="4" width="10" bestFit="1" customWidth="1"/>
    <col min="7" max="7" width="10.5546875" bestFit="1" customWidth="1"/>
    <col min="8" max="8" width="10.5546875" customWidth="1"/>
    <col min="9" max="9" width="11.33203125" customWidth="1"/>
  </cols>
  <sheetData>
    <row r="1" spans="1:9" ht="23.4" x14ac:dyDescent="0.45">
      <c r="A1" s="23" t="s">
        <v>29</v>
      </c>
    </row>
    <row r="3" spans="1:9" ht="15.6" x14ac:dyDescent="0.3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3">
      <c r="A4" t="s">
        <v>19</v>
      </c>
      <c r="B4" s="2">
        <f ca="1">TODAY()</f>
        <v>43202</v>
      </c>
      <c r="D4" s="3">
        <v>15</v>
      </c>
      <c r="E4" s="6">
        <v>3.2500000000000001E-2</v>
      </c>
    </row>
    <row r="5" spans="1:9" x14ac:dyDescent="0.3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3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3">
      <c r="A7" t="s">
        <v>23</v>
      </c>
      <c r="B7" s="8">
        <v>0.2</v>
      </c>
    </row>
    <row r="8" spans="1:9" ht="31.2" x14ac:dyDescent="0.3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3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3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3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3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3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2009-05-22T20:04:29Z</cp:lastPrinted>
  <dcterms:created xsi:type="dcterms:W3CDTF">2009-05-03T22:27:58Z</dcterms:created>
  <dcterms:modified xsi:type="dcterms:W3CDTF">2018-04-13T01:43:29Z</dcterms:modified>
</cp:coreProperties>
</file>