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7\01_AUtoSE\Student Files\"/>
    </mc:Choice>
  </mc:AlternateContent>
  <xr:revisionPtr revIDLastSave="0" documentId="13_ncr:1_{3CD56472-9995-4EBF-BF7E-7B47ECE2B4A8}" xr6:coauthVersionLast="34" xr6:coauthVersionMax="34" xr10:uidLastSave="{00000000-0000-0000-0000-000000000000}"/>
  <bookViews>
    <workbookView xWindow="0" yWindow="0" windowWidth="20400" windowHeight="8130" xr2:uid="{00000000-000D-0000-FFFF-FFFF00000000}"/>
  </bookViews>
  <sheets>
    <sheet name="Summary" sheetId="1" r:id="rId1"/>
    <sheet name="Cumulative" sheetId="3" r:id="rId2"/>
  </sheets>
  <definedNames>
    <definedName name="_xlnm.Print_Area" localSheetId="1">Cumulative!$I$1:$P$21</definedName>
  </definedNames>
  <calcPr calcId="179017"/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11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C11" i="3"/>
  <c r="D11" i="3" s="1"/>
  <c r="E18" i="3" l="1"/>
  <c r="E17" i="3"/>
  <c r="E16" i="3"/>
  <c r="E15" i="3"/>
  <c r="E11" i="3"/>
  <c r="E14" i="3"/>
  <c r="E21" i="3"/>
  <c r="E13" i="3"/>
  <c r="E20" i="3"/>
  <c r="E12" i="3"/>
  <c r="E19" i="3"/>
  <c r="I13" i="1" l="1"/>
  <c r="D13" i="1"/>
  <c r="I12" i="1"/>
  <c r="D12" i="1"/>
  <c r="I11" i="1" l="1"/>
  <c r="D11" i="1"/>
  <c r="I16" i="1"/>
  <c r="D16" i="1"/>
  <c r="I7" i="1"/>
  <c r="D7" i="1"/>
  <c r="I8" i="1"/>
  <c r="D8" i="1"/>
  <c r="I10" i="1" l="1"/>
  <c r="I9" i="1"/>
  <c r="I14" i="1"/>
  <c r="I15" i="1"/>
  <c r="I6" i="1"/>
  <c r="D10" i="1"/>
  <c r="D9" i="1"/>
  <c r="D14" i="1"/>
  <c r="D15" i="1"/>
  <c r="C6" i="1" l="1"/>
  <c r="D6" i="1" l="1"/>
</calcChain>
</file>

<file path=xl/sharedStrings.xml><?xml version="1.0" encoding="utf-8"?>
<sst xmlns="http://schemas.openxmlformats.org/spreadsheetml/2006/main" count="53" uniqueCount="33">
  <si>
    <t>House Cost</t>
  </si>
  <si>
    <t>Down Payment</t>
  </si>
  <si>
    <t>APR</t>
  </si>
  <si>
    <t>Rate Per Period</t>
  </si>
  <si>
    <t>Years</t>
  </si>
  <si>
    <t>Date Financed</t>
  </si>
  <si>
    <t>Payoff Year</t>
  </si>
  <si>
    <t>Monthly Payment</t>
  </si>
  <si>
    <t>Loan #</t>
  </si>
  <si>
    <t>Summary Statistics</t>
  </si>
  <si>
    <t># of Pmt Periods</t>
  </si>
  <si>
    <t>Input Area</t>
  </si>
  <si>
    <t>Pmts Per Year:</t>
  </si>
  <si>
    <t>Total # of Loans</t>
  </si>
  <si>
    <t>Loan</t>
  </si>
  <si>
    <t>Year</t>
  </si>
  <si>
    <t>Today's Date</t>
  </si>
  <si>
    <t>Years Toward Loan</t>
  </si>
  <si>
    <t>Highest Loan Amount</t>
  </si>
  <si>
    <t>Lowest Loan Amount</t>
  </si>
  <si>
    <t>Average Loan</t>
  </si>
  <si>
    <t>Total of Loans</t>
  </si>
  <si>
    <t>Over $350,000</t>
  </si>
  <si>
    <t>Interest</t>
  </si>
  <si>
    <t>Principal</t>
  </si>
  <si>
    <t>Months into Loan</t>
  </si>
  <si>
    <t>12/31/2021 Payment</t>
  </si>
  <si>
    <t>Recommendation</t>
  </si>
  <si>
    <t>Payment Comparison</t>
  </si>
  <si>
    <t>Rate Comparision</t>
  </si>
  <si>
    <t>Keep current rate</t>
  </si>
  <si>
    <t>See if lower rate to refinance</t>
  </si>
  <si>
    <t>Cumulative by 12/31/21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</si>
</sst>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10" fontId="0" fillId="0" borderId="0" xfId="0" applyNumberFormat="1"/>
    <xf numFmtId="164" fontId="0" fillId="2" borderId="0" xfId="0" applyNumberFormat="1" applyFill="1"/>
    <xf numFmtId="165" fontId="0" fillId="2" borderId="0" xfId="3" applyNumberFormat="1" applyFont="1" applyFill="1"/>
    <xf numFmtId="44" fontId="0" fillId="0" borderId="0" xfId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14" fontId="0" fillId="0" borderId="0" xfId="0" applyNumberFormat="1" applyFill="1"/>
    <xf numFmtId="10" fontId="0" fillId="4" borderId="0" xfId="2" applyNumberFormat="1" applyFont="1" applyFill="1" applyAlignment="1">
      <alignment horizontal="center"/>
    </xf>
    <xf numFmtId="0" fontId="2" fillId="3" borderId="0" xfId="0" applyFont="1" applyFill="1" applyAlignment="1"/>
    <xf numFmtId="0" fontId="0" fillId="0" borderId="0" xfId="0" applyFill="1" applyAlignment="1">
      <alignment horizontal="center"/>
    </xf>
    <xf numFmtId="2" fontId="0" fillId="4" borderId="0" xfId="3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9" fontId="0" fillId="0" borderId="0" xfId="2" applyFont="1"/>
    <xf numFmtId="44" fontId="0" fillId="0" borderId="0" xfId="1" applyFont="1"/>
    <xf numFmtId="0" fontId="2" fillId="3" borderId="0" xfId="0" applyFont="1" applyFill="1"/>
    <xf numFmtId="165" fontId="0" fillId="0" borderId="0" xfId="3" applyNumberFormat="1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0" fillId="0" borderId="0" xfId="2" applyNumberFormat="1" applyFont="1" applyFill="1" applyAlignment="1">
      <alignment horizontal="center"/>
    </xf>
    <xf numFmtId="44" fontId="0" fillId="4" borderId="0" xfId="1" applyNumberFormat="1" applyFont="1" applyFill="1" applyAlignment="1">
      <alignment horizontal="center"/>
    </xf>
    <xf numFmtId="44" fontId="0" fillId="0" borderId="0" xfId="0" applyNumberFormat="1"/>
    <xf numFmtId="0" fontId="2" fillId="3" borderId="1" xfId="0" applyFont="1" applyFill="1" applyBorder="1" applyAlignment="1">
      <alignment horizontal="center" wrapText="1"/>
    </xf>
    <xf numFmtId="8" fontId="0" fillId="0" borderId="1" xfId="1" applyNumberFormat="1" applyFont="1" applyFill="1" applyBorder="1"/>
    <xf numFmtId="10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right" indent="2"/>
    </xf>
    <xf numFmtId="0" fontId="0" fillId="0" borderId="1" xfId="0" applyBorder="1"/>
    <xf numFmtId="0" fontId="2" fillId="3" borderId="1" xfId="0" applyFont="1" applyFill="1" applyBorder="1"/>
    <xf numFmtId="44" fontId="0" fillId="4" borderId="1" xfId="1" applyNumberFormat="1" applyFont="1" applyFill="1" applyBorder="1" applyAlignment="1">
      <alignment horizontal="center"/>
    </xf>
    <xf numFmtId="44" fontId="0" fillId="0" borderId="1" xfId="0" applyNumberForma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Normal="100" workbookViewId="0">
      <selection sqref="A1:B1"/>
    </sheetView>
  </sheetViews>
  <sheetFormatPr defaultRowHeight="15" x14ac:dyDescent="0.25"/>
  <cols>
    <col min="1" max="1" width="19.42578125" customWidth="1"/>
    <col min="2" max="2" width="13.5703125" customWidth="1"/>
    <col min="3" max="3" width="13.140625" customWidth="1"/>
    <col min="4" max="5" width="11.7109375" customWidth="1"/>
    <col min="6" max="6" width="9.28515625" customWidth="1"/>
    <col min="7" max="8" width="8" customWidth="1"/>
    <col min="9" max="9" width="9.5703125" customWidth="1"/>
    <col min="10" max="10" width="11.5703125" bestFit="1" customWidth="1"/>
    <col min="11" max="11" width="8.7109375" customWidth="1"/>
    <col min="12" max="12" width="8" customWidth="1"/>
    <col min="13" max="13" width="11.42578125" customWidth="1"/>
    <col min="14" max="14" width="9.7109375" bestFit="1" customWidth="1"/>
  </cols>
  <sheetData>
    <row r="1" spans="1:12" x14ac:dyDescent="0.25">
      <c r="A1" s="22" t="s">
        <v>11</v>
      </c>
      <c r="B1" s="22"/>
    </row>
    <row r="2" spans="1:12" x14ac:dyDescent="0.25">
      <c r="A2" t="s">
        <v>16</v>
      </c>
      <c r="B2" s="12">
        <v>44561</v>
      </c>
    </row>
    <row r="3" spans="1:12" x14ac:dyDescent="0.25">
      <c r="A3" t="s">
        <v>12</v>
      </c>
      <c r="B3">
        <v>12</v>
      </c>
    </row>
    <row r="4" spans="1:12" x14ac:dyDescent="0.25">
      <c r="H4" s="6"/>
    </row>
    <row r="5" spans="1:12" ht="45" x14ac:dyDescent="0.25">
      <c r="A5" s="10" t="s">
        <v>8</v>
      </c>
      <c r="B5" s="11" t="s">
        <v>0</v>
      </c>
      <c r="C5" s="11" t="s">
        <v>1</v>
      </c>
      <c r="D5" s="11" t="s">
        <v>14</v>
      </c>
      <c r="E5" s="11" t="s">
        <v>7</v>
      </c>
      <c r="F5" s="11" t="s">
        <v>2</v>
      </c>
      <c r="G5" s="11" t="s">
        <v>3</v>
      </c>
      <c r="H5" s="11" t="s">
        <v>4</v>
      </c>
      <c r="I5" s="11" t="s">
        <v>10</v>
      </c>
      <c r="J5" s="11" t="s">
        <v>5</v>
      </c>
      <c r="K5" s="11" t="s">
        <v>17</v>
      </c>
      <c r="L5" s="11" t="s">
        <v>6</v>
      </c>
    </row>
    <row r="6" spans="1:12" x14ac:dyDescent="0.25">
      <c r="A6" s="3">
        <v>452650</v>
      </c>
      <c r="B6" s="5">
        <v>400000</v>
      </c>
      <c r="C6" s="5">
        <f>B6*0.2</f>
        <v>80000</v>
      </c>
      <c r="D6" s="5">
        <f>B6-C6</f>
        <v>320000</v>
      </c>
      <c r="E6" s="9">
        <v>1498.3594487354358</v>
      </c>
      <c r="F6" s="13"/>
      <c r="G6" s="13"/>
      <c r="H6" s="3">
        <v>30</v>
      </c>
      <c r="I6" s="15">
        <f t="shared" ref="I6:I16" si="0">H6*B$3</f>
        <v>360</v>
      </c>
      <c r="J6" s="2">
        <v>42155</v>
      </c>
      <c r="K6" s="16"/>
      <c r="L6" s="17"/>
    </row>
    <row r="7" spans="1:12" x14ac:dyDescent="0.25">
      <c r="A7" s="3">
        <v>452692</v>
      </c>
      <c r="B7" s="5">
        <v>457855</v>
      </c>
      <c r="C7" s="5">
        <v>125000</v>
      </c>
      <c r="D7" s="5">
        <f>B7-C7</f>
        <v>332855</v>
      </c>
      <c r="E7" s="9">
        <v>2319.5037674380869</v>
      </c>
      <c r="F7" s="13"/>
      <c r="G7" s="13"/>
      <c r="H7" s="3">
        <v>15</v>
      </c>
      <c r="I7" s="15">
        <f t="shared" si="0"/>
        <v>180</v>
      </c>
      <c r="J7" s="2">
        <v>42369</v>
      </c>
      <c r="K7" s="16"/>
      <c r="L7" s="17"/>
    </row>
    <row r="8" spans="1:12" x14ac:dyDescent="0.25">
      <c r="A8" s="3">
        <v>452991</v>
      </c>
      <c r="B8" s="5">
        <v>515500</v>
      </c>
      <c r="C8" s="5">
        <v>100000</v>
      </c>
      <c r="D8" s="5">
        <f>B8-C8</f>
        <v>415500</v>
      </c>
      <c r="E8" s="9">
        <v>1851.8923716284708</v>
      </c>
      <c r="F8" s="13"/>
      <c r="G8" s="13"/>
      <c r="H8" s="3">
        <v>30</v>
      </c>
      <c r="I8" s="15">
        <f t="shared" si="0"/>
        <v>360</v>
      </c>
      <c r="J8" s="2">
        <v>42582</v>
      </c>
      <c r="K8" s="16"/>
      <c r="L8" s="17"/>
    </row>
    <row r="9" spans="1:12" x14ac:dyDescent="0.25">
      <c r="A9" s="3">
        <v>453700</v>
      </c>
      <c r="B9" s="5">
        <v>375800</v>
      </c>
      <c r="C9" s="5">
        <v>40000</v>
      </c>
      <c r="D9" s="5">
        <f>B9-C9</f>
        <v>335800</v>
      </c>
      <c r="E9" s="9">
        <v>2397.278856102781</v>
      </c>
      <c r="F9" s="13"/>
      <c r="G9" s="13"/>
      <c r="H9" s="3">
        <v>15</v>
      </c>
      <c r="I9" s="15">
        <f t="shared" si="0"/>
        <v>180</v>
      </c>
      <c r="J9" s="2">
        <v>43131</v>
      </c>
      <c r="K9" s="16"/>
      <c r="L9" s="17"/>
    </row>
    <row r="10" spans="1:12" x14ac:dyDescent="0.25">
      <c r="A10" s="3">
        <v>453794</v>
      </c>
      <c r="B10" s="5">
        <v>425000</v>
      </c>
      <c r="C10" s="5">
        <v>60000</v>
      </c>
      <c r="D10" s="5">
        <f t="shared" ref="D10:D16" si="1">B10-C10</f>
        <v>365000</v>
      </c>
      <c r="E10" s="9">
        <v>1882.07</v>
      </c>
      <c r="F10" s="13"/>
      <c r="G10" s="13"/>
      <c r="H10" s="3">
        <v>30</v>
      </c>
      <c r="I10" s="15">
        <f t="shared" si="0"/>
        <v>360</v>
      </c>
      <c r="J10" s="2">
        <v>43434</v>
      </c>
      <c r="K10" s="16"/>
      <c r="L10" s="17"/>
    </row>
    <row r="11" spans="1:12" x14ac:dyDescent="0.25">
      <c r="A11" s="3">
        <v>453845</v>
      </c>
      <c r="B11" s="5">
        <v>485125</v>
      </c>
      <c r="C11" s="5">
        <v>125750</v>
      </c>
      <c r="D11" s="5">
        <f t="shared" si="1"/>
        <v>359375</v>
      </c>
      <c r="E11" s="9">
        <v>1831.5925075483844</v>
      </c>
      <c r="F11" s="13"/>
      <c r="G11" s="13"/>
      <c r="H11" s="3">
        <v>30</v>
      </c>
      <c r="I11" s="15">
        <f t="shared" si="0"/>
        <v>360</v>
      </c>
      <c r="J11" s="2">
        <v>43585</v>
      </c>
      <c r="K11" s="16"/>
      <c r="L11" s="17"/>
    </row>
    <row r="12" spans="1:12" x14ac:dyDescent="0.25">
      <c r="A12" s="3">
        <v>453927</v>
      </c>
      <c r="B12" s="5">
        <v>624375</v>
      </c>
      <c r="C12" s="5">
        <v>150000</v>
      </c>
      <c r="D12" s="5">
        <f t="shared" si="1"/>
        <v>474375</v>
      </c>
      <c r="E12" s="9">
        <v>2333.6398583083005</v>
      </c>
      <c r="F12" s="13"/>
      <c r="G12" s="13"/>
      <c r="H12" s="3">
        <v>30</v>
      </c>
      <c r="I12" s="15">
        <f t="shared" si="0"/>
        <v>360</v>
      </c>
      <c r="J12" s="2">
        <v>43677</v>
      </c>
      <c r="K12" s="16"/>
      <c r="L12" s="17"/>
    </row>
    <row r="13" spans="1:12" x14ac:dyDescent="0.25">
      <c r="A13" s="3">
        <v>454145</v>
      </c>
      <c r="B13" s="5">
        <v>495940</v>
      </c>
      <c r="C13" s="5">
        <v>135000</v>
      </c>
      <c r="D13" s="5">
        <f t="shared" si="1"/>
        <v>360940</v>
      </c>
      <c r="E13" s="9">
        <v>2657.1860113638313</v>
      </c>
      <c r="F13" s="13"/>
      <c r="G13" s="13"/>
      <c r="H13" s="3">
        <v>15</v>
      </c>
      <c r="I13" s="15">
        <f t="shared" si="0"/>
        <v>180</v>
      </c>
      <c r="J13" s="2">
        <v>43677</v>
      </c>
      <c r="K13" s="16"/>
      <c r="L13" s="17"/>
    </row>
    <row r="14" spans="1:12" x14ac:dyDescent="0.25">
      <c r="A14" s="3">
        <v>454327</v>
      </c>
      <c r="B14" s="5">
        <v>565950</v>
      </c>
      <c r="C14" s="5">
        <v>58000</v>
      </c>
      <c r="D14" s="5">
        <f t="shared" si="1"/>
        <v>507950</v>
      </c>
      <c r="E14" s="9">
        <v>3739.4515278779249</v>
      </c>
      <c r="F14" s="13"/>
      <c r="G14" s="13"/>
      <c r="H14" s="3">
        <v>15</v>
      </c>
      <c r="I14" s="15">
        <f t="shared" si="0"/>
        <v>180</v>
      </c>
      <c r="J14" s="2">
        <v>44135</v>
      </c>
      <c r="K14" s="16"/>
      <c r="L14" s="17"/>
    </row>
    <row r="15" spans="1:12" x14ac:dyDescent="0.25">
      <c r="A15" s="3">
        <v>454765</v>
      </c>
      <c r="B15" s="5">
        <v>515750</v>
      </c>
      <c r="C15" s="5">
        <v>175000</v>
      </c>
      <c r="D15" s="5">
        <f t="shared" si="1"/>
        <v>340750</v>
      </c>
      <c r="E15" s="9">
        <v>1783.68</v>
      </c>
      <c r="F15" s="13"/>
      <c r="G15" s="13"/>
      <c r="H15" s="3">
        <v>30</v>
      </c>
      <c r="I15" s="15">
        <f t="shared" si="0"/>
        <v>360</v>
      </c>
      <c r="J15" s="2">
        <v>44227</v>
      </c>
      <c r="K15" s="16"/>
      <c r="L15" s="17"/>
    </row>
    <row r="16" spans="1:12" x14ac:dyDescent="0.25">
      <c r="A16" s="3">
        <v>454824</v>
      </c>
      <c r="B16" s="5">
        <v>675300</v>
      </c>
      <c r="C16" s="5">
        <v>150500</v>
      </c>
      <c r="D16" s="5">
        <f t="shared" si="1"/>
        <v>524800</v>
      </c>
      <c r="E16" s="9">
        <v>2581.7005483851299</v>
      </c>
      <c r="F16" s="13"/>
      <c r="G16" s="13"/>
      <c r="H16" s="3">
        <v>30</v>
      </c>
      <c r="I16" s="15">
        <f t="shared" si="0"/>
        <v>360</v>
      </c>
      <c r="J16" s="2">
        <v>44286</v>
      </c>
      <c r="K16" s="16"/>
      <c r="L16" s="17"/>
    </row>
    <row r="17" spans="1:8" x14ac:dyDescent="0.25">
      <c r="A17" s="3"/>
      <c r="B17" s="4"/>
      <c r="C17" s="4"/>
    </row>
    <row r="18" spans="1:8" x14ac:dyDescent="0.25">
      <c r="A18" s="23" t="s">
        <v>9</v>
      </c>
      <c r="B18" s="10">
        <v>30</v>
      </c>
      <c r="C18" s="10">
        <v>15</v>
      </c>
    </row>
    <row r="19" spans="1:8" x14ac:dyDescent="0.25">
      <c r="A19" s="23"/>
      <c r="B19" s="10" t="s">
        <v>15</v>
      </c>
      <c r="C19" s="10" t="s">
        <v>15</v>
      </c>
    </row>
    <row r="20" spans="1:8" x14ac:dyDescent="0.25">
      <c r="A20" t="s">
        <v>13</v>
      </c>
      <c r="B20" s="8"/>
      <c r="C20" s="8"/>
    </row>
    <row r="21" spans="1:8" x14ac:dyDescent="0.25">
      <c r="A21" t="s">
        <v>20</v>
      </c>
      <c r="B21" s="7"/>
      <c r="C21" s="7"/>
    </row>
    <row r="22" spans="1:8" x14ac:dyDescent="0.25">
      <c r="A22" t="s">
        <v>21</v>
      </c>
      <c r="B22" s="7"/>
      <c r="C22" s="7"/>
    </row>
    <row r="24" spans="1:8" x14ac:dyDescent="0.25">
      <c r="A24" s="14" t="s">
        <v>9</v>
      </c>
      <c r="B24" s="10">
        <v>30</v>
      </c>
      <c r="C24" s="10">
        <v>15</v>
      </c>
    </row>
    <row r="25" spans="1:8" x14ac:dyDescent="0.25">
      <c r="A25" s="14" t="s">
        <v>22</v>
      </c>
      <c r="B25" s="10" t="s">
        <v>15</v>
      </c>
      <c r="C25" s="10" t="s">
        <v>15</v>
      </c>
      <c r="H25" s="1"/>
    </row>
    <row r="26" spans="1:8" x14ac:dyDescent="0.25">
      <c r="A26" t="s">
        <v>13</v>
      </c>
      <c r="B26" s="8"/>
      <c r="C26" s="8"/>
      <c r="H26" s="1"/>
    </row>
    <row r="27" spans="1:8" x14ac:dyDescent="0.25">
      <c r="A27" t="s">
        <v>18</v>
      </c>
      <c r="B27" s="7"/>
      <c r="C27" s="7"/>
      <c r="H27" s="1"/>
    </row>
    <row r="28" spans="1:8" x14ac:dyDescent="0.25">
      <c r="A28" t="s">
        <v>19</v>
      </c>
      <c r="B28" s="7"/>
      <c r="C28" s="7"/>
    </row>
  </sheetData>
  <mergeCells count="2">
    <mergeCell ref="A1:B1"/>
    <mergeCell ref="A18:A19"/>
  </mergeCells>
  <pageMargins left="0.2" right="0.2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4C98-D2F0-43D3-9CBA-4FB059B89BA4}">
  <dimension ref="A1:P22"/>
  <sheetViews>
    <sheetView zoomScaleNormal="100" workbookViewId="0">
      <selection activeCell="K1" sqref="K1:L1"/>
    </sheetView>
  </sheetViews>
  <sheetFormatPr defaultRowHeight="15" x14ac:dyDescent="0.25"/>
  <cols>
    <col min="1" max="1" width="8.7109375" customWidth="1"/>
    <col min="2" max="2" width="12" customWidth="1"/>
    <col min="3" max="3" width="10.7109375" bestFit="1" customWidth="1"/>
    <col min="4" max="4" width="10" bestFit="1" customWidth="1"/>
    <col min="5" max="5" width="11.7109375" customWidth="1"/>
    <col min="6" max="6" width="7.140625" customWidth="1"/>
    <col min="7" max="7" width="10" customWidth="1"/>
    <col min="8" max="8" width="7" customWidth="1"/>
    <col min="9" max="9" width="9.85546875" customWidth="1"/>
    <col min="10" max="10" width="10.5703125" bestFit="1" customWidth="1"/>
    <col min="11" max="11" width="10.5703125" customWidth="1"/>
    <col min="12" max="12" width="12.140625" customWidth="1"/>
    <col min="13" max="13" width="13.28515625" bestFit="1" customWidth="1"/>
    <col min="14" max="15" width="11.42578125" customWidth="1"/>
    <col min="16" max="16" width="27.28515625" bestFit="1" customWidth="1"/>
  </cols>
  <sheetData>
    <row r="1" spans="1:16" x14ac:dyDescent="0.25">
      <c r="K1" s="22" t="s">
        <v>11</v>
      </c>
      <c r="L1" s="22"/>
    </row>
    <row r="2" spans="1:16" x14ac:dyDescent="0.25">
      <c r="K2" t="s">
        <v>16</v>
      </c>
      <c r="M2" s="12">
        <v>44561</v>
      </c>
    </row>
    <row r="3" spans="1:16" x14ac:dyDescent="0.25">
      <c r="K3" t="s">
        <v>12</v>
      </c>
      <c r="M3" s="21">
        <v>12</v>
      </c>
    </row>
    <row r="4" spans="1:16" x14ac:dyDescent="0.25">
      <c r="K4" t="s">
        <v>28</v>
      </c>
      <c r="M4" s="19">
        <v>2000</v>
      </c>
    </row>
    <row r="5" spans="1:16" x14ac:dyDescent="0.25">
      <c r="K5" t="s">
        <v>29</v>
      </c>
      <c r="M5" s="18">
        <v>0.04</v>
      </c>
    </row>
    <row r="6" spans="1:16" x14ac:dyDescent="0.25">
      <c r="K6" t="s">
        <v>31</v>
      </c>
      <c r="M6" s="18"/>
    </row>
    <row r="7" spans="1:16" x14ac:dyDescent="0.25">
      <c r="K7" t="s">
        <v>30</v>
      </c>
      <c r="M7" s="18"/>
    </row>
    <row r="8" spans="1:16" x14ac:dyDescent="0.25">
      <c r="M8" s="18"/>
    </row>
    <row r="9" spans="1:16" x14ac:dyDescent="0.25">
      <c r="H9" s="6"/>
      <c r="K9" s="31"/>
      <c r="L9" s="20" t="s">
        <v>32</v>
      </c>
      <c r="M9" s="32"/>
      <c r="N9" s="20" t="s">
        <v>26</v>
      </c>
      <c r="O9" s="32"/>
    </row>
    <row r="10" spans="1:16" ht="30" x14ac:dyDescent="0.25">
      <c r="A10" s="10" t="s">
        <v>8</v>
      </c>
      <c r="B10" s="11" t="s">
        <v>0</v>
      </c>
      <c r="C10" s="11" t="s">
        <v>1</v>
      </c>
      <c r="D10" s="11" t="s">
        <v>14</v>
      </c>
      <c r="E10" s="27" t="s">
        <v>7</v>
      </c>
      <c r="F10" s="11" t="s">
        <v>2</v>
      </c>
      <c r="G10" s="27" t="s">
        <v>3</v>
      </c>
      <c r="H10" s="11" t="s">
        <v>4</v>
      </c>
      <c r="I10" s="11" t="s">
        <v>10</v>
      </c>
      <c r="J10" s="11" t="s">
        <v>5</v>
      </c>
      <c r="K10" s="27" t="s">
        <v>25</v>
      </c>
      <c r="L10" s="11" t="s">
        <v>23</v>
      </c>
      <c r="M10" s="27" t="s">
        <v>24</v>
      </c>
      <c r="N10" s="11" t="s">
        <v>23</v>
      </c>
      <c r="O10" s="27" t="s">
        <v>24</v>
      </c>
      <c r="P10" s="11" t="s">
        <v>27</v>
      </c>
    </row>
    <row r="11" spans="1:16" x14ac:dyDescent="0.25">
      <c r="A11" s="3">
        <v>452650</v>
      </c>
      <c r="B11" s="5">
        <v>400000</v>
      </c>
      <c r="C11" s="5">
        <f>B11*0.2</f>
        <v>80000</v>
      </c>
      <c r="D11" s="5">
        <f>B11-C11</f>
        <v>320000</v>
      </c>
      <c r="E11" s="28">
        <f>PMT(G11,I11,-D11)</f>
        <v>1498.3594487354358</v>
      </c>
      <c r="F11" s="24">
        <v>3.8399999999999997E-2</v>
      </c>
      <c r="G11" s="29">
        <f>F11/M$3</f>
        <v>3.1999999999999997E-3</v>
      </c>
      <c r="H11" s="3">
        <v>30</v>
      </c>
      <c r="I11" s="15">
        <f>H11*M$3</f>
        <v>360</v>
      </c>
      <c r="J11" s="2">
        <v>42155</v>
      </c>
      <c r="K11" s="30"/>
      <c r="L11" s="25"/>
      <c r="M11" s="33"/>
      <c r="N11" s="26"/>
      <c r="O11" s="34"/>
    </row>
    <row r="12" spans="1:16" x14ac:dyDescent="0.25">
      <c r="A12" s="3">
        <v>452692</v>
      </c>
      <c r="B12" s="5">
        <v>457855</v>
      </c>
      <c r="C12" s="5">
        <v>125000</v>
      </c>
      <c r="D12" s="5">
        <f>B12-C12</f>
        <v>332855</v>
      </c>
      <c r="E12" s="28">
        <f t="shared" ref="E12:E21" si="0">PMT(G12,I12,-D12)</f>
        <v>2319.5037674380869</v>
      </c>
      <c r="F12" s="24">
        <v>3.1300000000000001E-2</v>
      </c>
      <c r="G12" s="29">
        <f>F12/M$3</f>
        <v>2.6083333333333336E-3</v>
      </c>
      <c r="H12" s="3">
        <v>15</v>
      </c>
      <c r="I12" s="15">
        <f>H12*M$3</f>
        <v>180</v>
      </c>
      <c r="J12" s="2">
        <v>42369</v>
      </c>
      <c r="K12" s="30"/>
      <c r="L12" s="25"/>
      <c r="M12" s="33"/>
      <c r="N12" s="26"/>
      <c r="O12" s="34"/>
    </row>
    <row r="13" spans="1:16" x14ac:dyDescent="0.25">
      <c r="A13" s="3">
        <v>452991</v>
      </c>
      <c r="B13" s="5">
        <v>515500</v>
      </c>
      <c r="C13" s="5">
        <v>100000</v>
      </c>
      <c r="D13" s="5">
        <f>B13-C13</f>
        <v>415500</v>
      </c>
      <c r="E13" s="28">
        <f t="shared" si="0"/>
        <v>1851.8923716284708</v>
      </c>
      <c r="F13" s="24">
        <v>3.44E-2</v>
      </c>
      <c r="G13" s="29">
        <f>F13/M$3</f>
        <v>2.8666666666666667E-3</v>
      </c>
      <c r="H13" s="3">
        <v>30</v>
      </c>
      <c r="I13" s="15">
        <f>H13*M$3</f>
        <v>360</v>
      </c>
      <c r="J13" s="2">
        <v>42582</v>
      </c>
      <c r="K13" s="30"/>
      <c r="L13" s="25"/>
      <c r="M13" s="33"/>
      <c r="N13" s="26"/>
      <c r="O13" s="34"/>
    </row>
    <row r="14" spans="1:16" x14ac:dyDescent="0.25">
      <c r="A14" s="3">
        <v>453700</v>
      </c>
      <c r="B14" s="5">
        <v>375800</v>
      </c>
      <c r="C14" s="5">
        <v>40000</v>
      </c>
      <c r="D14" s="5">
        <f>B14-C14</f>
        <v>335800</v>
      </c>
      <c r="E14" s="28">
        <f t="shared" si="0"/>
        <v>2397.278856102781</v>
      </c>
      <c r="F14" s="24">
        <v>3.4799999999999998E-2</v>
      </c>
      <c r="G14" s="29">
        <f>F14/M$3</f>
        <v>2.8999999999999998E-3</v>
      </c>
      <c r="H14" s="3">
        <v>15</v>
      </c>
      <c r="I14" s="15">
        <f>H14*M$3</f>
        <v>180</v>
      </c>
      <c r="J14" s="2">
        <v>43131</v>
      </c>
      <c r="K14" s="30"/>
      <c r="L14" s="25"/>
      <c r="M14" s="33"/>
      <c r="N14" s="26"/>
      <c r="O14" s="34"/>
    </row>
    <row r="15" spans="1:16" x14ac:dyDescent="0.25">
      <c r="A15" s="3">
        <v>453794</v>
      </c>
      <c r="B15" s="5">
        <v>425000</v>
      </c>
      <c r="C15" s="5">
        <v>60000</v>
      </c>
      <c r="D15" s="5">
        <f t="shared" ref="D15:D21" si="1">B15-C15</f>
        <v>365000</v>
      </c>
      <c r="E15" s="28">
        <f t="shared" si="0"/>
        <v>1882.0743504497239</v>
      </c>
      <c r="F15" s="24">
        <v>4.65E-2</v>
      </c>
      <c r="G15" s="29">
        <f>F15/M$3</f>
        <v>3.875E-3</v>
      </c>
      <c r="H15" s="3">
        <v>30</v>
      </c>
      <c r="I15" s="15">
        <f>H15*M$3</f>
        <v>360</v>
      </c>
      <c r="J15" s="2">
        <v>43434</v>
      </c>
      <c r="K15" s="30"/>
      <c r="L15" s="25"/>
      <c r="M15" s="33"/>
      <c r="N15" s="26"/>
      <c r="O15" s="34"/>
    </row>
    <row r="16" spans="1:16" x14ac:dyDescent="0.25">
      <c r="A16" s="3">
        <v>453845</v>
      </c>
      <c r="B16" s="5">
        <v>485125</v>
      </c>
      <c r="C16" s="5">
        <v>125750</v>
      </c>
      <c r="D16" s="5">
        <f t="shared" si="1"/>
        <v>359375</v>
      </c>
      <c r="E16" s="28">
        <f t="shared" si="0"/>
        <v>1831.5925075483844</v>
      </c>
      <c r="F16" s="24">
        <v>4.5499999999999999E-2</v>
      </c>
      <c r="G16" s="29">
        <f>F16/M$3</f>
        <v>3.7916666666666667E-3</v>
      </c>
      <c r="H16" s="3">
        <v>30</v>
      </c>
      <c r="I16" s="15">
        <f>H16*M$3</f>
        <v>360</v>
      </c>
      <c r="J16" s="2">
        <v>43585</v>
      </c>
      <c r="K16" s="30"/>
      <c r="L16" s="25"/>
      <c r="M16" s="33"/>
      <c r="N16" s="26"/>
      <c r="O16" s="34"/>
    </row>
    <row r="17" spans="1:15" x14ac:dyDescent="0.25">
      <c r="A17" s="3">
        <v>453927</v>
      </c>
      <c r="B17" s="5">
        <v>624375</v>
      </c>
      <c r="C17" s="5">
        <v>150000</v>
      </c>
      <c r="D17" s="5">
        <f t="shared" si="1"/>
        <v>474375</v>
      </c>
      <c r="E17" s="28">
        <f t="shared" si="0"/>
        <v>2333.6398583083005</v>
      </c>
      <c r="F17" s="24">
        <v>4.2500000000000003E-2</v>
      </c>
      <c r="G17" s="29">
        <f>F17/M$3</f>
        <v>3.5416666666666669E-3</v>
      </c>
      <c r="H17" s="3">
        <v>30</v>
      </c>
      <c r="I17" s="15">
        <f>H17*M$3</f>
        <v>360</v>
      </c>
      <c r="J17" s="2">
        <v>43677</v>
      </c>
      <c r="K17" s="30"/>
      <c r="L17" s="25"/>
      <c r="M17" s="33"/>
      <c r="N17" s="26"/>
      <c r="O17" s="34"/>
    </row>
    <row r="18" spans="1:15" x14ac:dyDescent="0.25">
      <c r="A18" s="3">
        <v>454145</v>
      </c>
      <c r="B18" s="5">
        <v>495940</v>
      </c>
      <c r="C18" s="5">
        <v>135000</v>
      </c>
      <c r="D18" s="5">
        <f t="shared" si="1"/>
        <v>360940</v>
      </c>
      <c r="E18" s="28">
        <f t="shared" si="0"/>
        <v>2657.1860113638313</v>
      </c>
      <c r="F18" s="24">
        <v>3.9300000000000002E-2</v>
      </c>
      <c r="G18" s="29">
        <f>F18/M$3</f>
        <v>3.2750000000000001E-3</v>
      </c>
      <c r="H18" s="3">
        <v>15</v>
      </c>
      <c r="I18" s="15">
        <f>H18*M$3</f>
        <v>180</v>
      </c>
      <c r="J18" s="2">
        <v>43677</v>
      </c>
      <c r="K18" s="30"/>
      <c r="L18" s="25"/>
      <c r="M18" s="33"/>
      <c r="N18" s="26"/>
      <c r="O18" s="34"/>
    </row>
    <row r="19" spans="1:15" x14ac:dyDescent="0.25">
      <c r="A19" s="3">
        <v>454327</v>
      </c>
      <c r="B19" s="5">
        <v>565950</v>
      </c>
      <c r="C19" s="5">
        <v>58000</v>
      </c>
      <c r="D19" s="5">
        <f t="shared" si="1"/>
        <v>507950</v>
      </c>
      <c r="E19" s="28">
        <f t="shared" si="0"/>
        <v>3739.4515278779249</v>
      </c>
      <c r="F19" s="24">
        <v>3.9300000000000002E-2</v>
      </c>
      <c r="G19" s="29">
        <f>F19/M$3</f>
        <v>3.2750000000000001E-3</v>
      </c>
      <c r="H19" s="3">
        <v>15</v>
      </c>
      <c r="I19" s="15">
        <f>H19*M$3</f>
        <v>180</v>
      </c>
      <c r="J19" s="2">
        <v>44135</v>
      </c>
      <c r="K19" s="30"/>
      <c r="L19" s="25"/>
      <c r="M19" s="33"/>
      <c r="N19" s="26"/>
      <c r="O19" s="34"/>
    </row>
    <row r="20" spans="1:15" x14ac:dyDescent="0.25">
      <c r="A20" s="3">
        <v>454765</v>
      </c>
      <c r="B20" s="5">
        <v>515750</v>
      </c>
      <c r="C20" s="5">
        <v>175000</v>
      </c>
      <c r="D20" s="5">
        <f t="shared" si="1"/>
        <v>340750</v>
      </c>
      <c r="E20" s="28">
        <f t="shared" si="0"/>
        <v>1783.6801724288941</v>
      </c>
      <c r="F20" s="24">
        <v>4.7800000000000002E-2</v>
      </c>
      <c r="G20" s="29">
        <f>F20/M$3</f>
        <v>3.9833333333333335E-3</v>
      </c>
      <c r="H20" s="3">
        <v>30</v>
      </c>
      <c r="I20" s="15">
        <f>H20*M$3</f>
        <v>360</v>
      </c>
      <c r="J20" s="2">
        <v>44227</v>
      </c>
      <c r="K20" s="30"/>
      <c r="L20" s="25"/>
      <c r="M20" s="33"/>
      <c r="N20" s="26"/>
      <c r="O20" s="34"/>
    </row>
    <row r="21" spans="1:15" x14ac:dyDescent="0.25">
      <c r="A21" s="3">
        <v>454824</v>
      </c>
      <c r="B21" s="5">
        <v>675300</v>
      </c>
      <c r="C21" s="5">
        <v>150500</v>
      </c>
      <c r="D21" s="5">
        <f t="shared" si="1"/>
        <v>524800</v>
      </c>
      <c r="E21" s="28">
        <f t="shared" si="0"/>
        <v>2581.7005483851453</v>
      </c>
      <c r="F21" s="24">
        <v>4.2500000000000503E-2</v>
      </c>
      <c r="G21" s="29">
        <f>F21/M$3</f>
        <v>3.5416666666667086E-3</v>
      </c>
      <c r="H21" s="3">
        <v>30</v>
      </c>
      <c r="I21" s="15">
        <f>H21*M$3</f>
        <v>360</v>
      </c>
      <c r="J21" s="2">
        <v>44286</v>
      </c>
      <c r="K21" s="30"/>
      <c r="L21" s="25"/>
      <c r="M21" s="33"/>
      <c r="N21" s="26"/>
      <c r="O21" s="34"/>
    </row>
    <row r="22" spans="1:15" x14ac:dyDescent="0.25">
      <c r="A22" s="3"/>
      <c r="B22" s="4"/>
      <c r="C22" s="4"/>
    </row>
  </sheetData>
  <mergeCells count="1">
    <mergeCell ref="K1:L1"/>
  </mergeCells>
  <pageMargins left="0.2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Cumulative</vt:lpstr>
      <vt:lpstr>Cumulative!Print_Area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2018-06-09T22:46:32Z</cp:lastPrinted>
  <dcterms:created xsi:type="dcterms:W3CDTF">2009-05-03T22:27:58Z</dcterms:created>
  <dcterms:modified xsi:type="dcterms:W3CDTF">2018-06-09T22:48:02Z</dcterms:modified>
</cp:coreProperties>
</file>