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8\SPP\Start Files\"/>
    </mc:Choice>
  </mc:AlternateContent>
  <xr:revisionPtr revIDLastSave="0" documentId="13_ncr:1_{54FE7D4C-9A7D-480F-9101-F692E374FA81}" xr6:coauthVersionLast="40" xr6:coauthVersionMax="40" xr10:uidLastSave="{00000000-0000-0000-0000-000000000000}"/>
  <bookViews>
    <workbookView xWindow="0" yWindow="0" windowWidth="23040" windowHeight="10245" xr2:uid="{ABC2DC2C-4846-4B53-A27E-5BF5558C2781}"/>
  </bookViews>
  <sheets>
    <sheet name="March Hours" sheetId="2" r:id="rId1"/>
    <sheet name="Amortization" sheetId="1" r:id="rId2"/>
    <sheet name="Historical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E4" i="1"/>
  <c r="E3" i="1"/>
  <c r="I17" i="1" s="1"/>
  <c r="E2" i="1"/>
  <c r="I18" i="1" s="1"/>
  <c r="O7" i="2"/>
  <c r="O6" i="2"/>
  <c r="O5" i="2"/>
  <c r="I34" i="2"/>
  <c r="I35" i="2"/>
  <c r="I30" i="2"/>
  <c r="I11" i="2"/>
  <c r="I15" i="2"/>
  <c r="I16" i="2"/>
  <c r="I21" i="2"/>
  <c r="I28" i="2"/>
  <c r="I39" i="2"/>
  <c r="I22" i="2"/>
  <c r="I23" i="2"/>
  <c r="I24" i="2"/>
  <c r="I7" i="2"/>
  <c r="I29" i="2"/>
  <c r="I6" i="2"/>
  <c r="I33" i="2"/>
  <c r="I17" i="2"/>
  <c r="I10" i="2"/>
  <c r="I31" i="2"/>
  <c r="I12" i="2"/>
  <c r="I36" i="2"/>
  <c r="I14" i="2"/>
  <c r="I8" i="2"/>
  <c r="I13" i="2"/>
  <c r="I37" i="2"/>
  <c r="I18" i="2"/>
  <c r="I32" i="2"/>
  <c r="I5" i="2"/>
  <c r="I19" i="2"/>
  <c r="I26" i="2"/>
  <c r="I38" i="2"/>
  <c r="I20" i="2"/>
  <c r="I9" i="2"/>
  <c r="I27" i="2"/>
  <c r="I25" i="2"/>
  <c r="D53" i="1" l="1"/>
  <c r="D49" i="1"/>
  <c r="D45" i="1"/>
  <c r="D41" i="1"/>
  <c r="D37" i="1"/>
  <c r="D33" i="1"/>
  <c r="D29" i="1"/>
  <c r="D25" i="1"/>
  <c r="D21" i="1"/>
  <c r="D17" i="1"/>
  <c r="D13" i="1"/>
  <c r="D9" i="1"/>
  <c r="E53" i="1"/>
  <c r="E49" i="1"/>
  <c r="E45" i="1"/>
  <c r="E41" i="1"/>
  <c r="E37" i="1"/>
  <c r="E33" i="1"/>
  <c r="E29" i="1"/>
  <c r="E25" i="1"/>
  <c r="E21" i="1"/>
  <c r="E17" i="1"/>
  <c r="E13" i="1"/>
  <c r="E9" i="1"/>
  <c r="H54" i="1"/>
  <c r="H50" i="1"/>
  <c r="H46" i="1"/>
  <c r="H42" i="1"/>
  <c r="H38" i="1"/>
  <c r="H34" i="1"/>
  <c r="H30" i="1"/>
  <c r="H26" i="1"/>
  <c r="H22" i="1"/>
  <c r="H18" i="1"/>
  <c r="H14" i="1"/>
  <c r="H10" i="1"/>
  <c r="I13" i="1"/>
  <c r="I9" i="1"/>
  <c r="I52" i="1"/>
  <c r="I48" i="1"/>
  <c r="I44" i="1"/>
  <c r="I40" i="1"/>
  <c r="I36" i="1"/>
  <c r="I32" i="1"/>
  <c r="I28" i="1"/>
  <c r="I24" i="1"/>
  <c r="I20" i="1"/>
  <c r="I16" i="1"/>
  <c r="D8" i="1"/>
  <c r="D52" i="1"/>
  <c r="D48" i="1"/>
  <c r="D44" i="1"/>
  <c r="D40" i="1"/>
  <c r="D36" i="1"/>
  <c r="D32" i="1"/>
  <c r="D28" i="1"/>
  <c r="D24" i="1"/>
  <c r="D20" i="1"/>
  <c r="D16" i="1"/>
  <c r="D12" i="1"/>
  <c r="E8" i="1"/>
  <c r="E52" i="1"/>
  <c r="E48" i="1"/>
  <c r="E44" i="1"/>
  <c r="E40" i="1"/>
  <c r="E36" i="1"/>
  <c r="E32" i="1"/>
  <c r="E28" i="1"/>
  <c r="E24" i="1"/>
  <c r="E20" i="1"/>
  <c r="E16" i="1"/>
  <c r="E12" i="1"/>
  <c r="H53" i="1"/>
  <c r="H49" i="1"/>
  <c r="H45" i="1"/>
  <c r="H41" i="1"/>
  <c r="H37" i="1"/>
  <c r="H33" i="1"/>
  <c r="H29" i="1"/>
  <c r="H25" i="1"/>
  <c r="H21" i="1"/>
  <c r="H17" i="1"/>
  <c r="H13" i="1"/>
  <c r="H9" i="1"/>
  <c r="I12" i="1"/>
  <c r="I55" i="1"/>
  <c r="I51" i="1"/>
  <c r="I47" i="1"/>
  <c r="I43" i="1"/>
  <c r="I39" i="1"/>
  <c r="I35" i="1"/>
  <c r="I31" i="1"/>
  <c r="I27" i="1"/>
  <c r="I23" i="1"/>
  <c r="I19" i="1"/>
  <c r="I15" i="1"/>
  <c r="B8" i="1"/>
  <c r="D55" i="1"/>
  <c r="D51" i="1"/>
  <c r="D47" i="1"/>
  <c r="D43" i="1"/>
  <c r="D39" i="1"/>
  <c r="D35" i="1"/>
  <c r="D31" i="1"/>
  <c r="D27" i="1"/>
  <c r="D23" i="1"/>
  <c r="D19" i="1"/>
  <c r="D15" i="1"/>
  <c r="D11" i="1"/>
  <c r="E55" i="1"/>
  <c r="E51" i="1"/>
  <c r="E47" i="1"/>
  <c r="E43" i="1"/>
  <c r="E39" i="1"/>
  <c r="E35" i="1"/>
  <c r="E31" i="1"/>
  <c r="E27" i="1"/>
  <c r="E23" i="1"/>
  <c r="E19" i="1"/>
  <c r="E15" i="1"/>
  <c r="E11" i="1"/>
  <c r="H8" i="1"/>
  <c r="H52" i="1"/>
  <c r="H48" i="1"/>
  <c r="H44" i="1"/>
  <c r="H40" i="1"/>
  <c r="H36" i="1"/>
  <c r="H32" i="1"/>
  <c r="H28" i="1"/>
  <c r="H24" i="1"/>
  <c r="H20" i="1"/>
  <c r="H16" i="1"/>
  <c r="H12" i="1"/>
  <c r="I8" i="1"/>
  <c r="I11" i="1"/>
  <c r="I54" i="1"/>
  <c r="I50" i="1"/>
  <c r="I46" i="1"/>
  <c r="I42" i="1"/>
  <c r="I38" i="1"/>
  <c r="I34" i="1"/>
  <c r="I30" i="1"/>
  <c r="I26" i="1"/>
  <c r="I22" i="1"/>
  <c r="D54" i="1"/>
  <c r="D50" i="1"/>
  <c r="D46" i="1"/>
  <c r="D42" i="1"/>
  <c r="D38" i="1"/>
  <c r="D34" i="1"/>
  <c r="D30" i="1"/>
  <c r="D26" i="1"/>
  <c r="D22" i="1"/>
  <c r="D18" i="1"/>
  <c r="D14" i="1"/>
  <c r="D10" i="1"/>
  <c r="E54" i="1"/>
  <c r="E50" i="1"/>
  <c r="E46" i="1"/>
  <c r="E42" i="1"/>
  <c r="E38" i="1"/>
  <c r="E34" i="1"/>
  <c r="E30" i="1"/>
  <c r="E26" i="1"/>
  <c r="E22" i="1"/>
  <c r="E18" i="1"/>
  <c r="E14" i="1"/>
  <c r="E10" i="1"/>
  <c r="H55" i="1"/>
  <c r="H51" i="1"/>
  <c r="H47" i="1"/>
  <c r="H43" i="1"/>
  <c r="H39" i="1"/>
  <c r="H35" i="1"/>
  <c r="H31" i="1"/>
  <c r="H27" i="1"/>
  <c r="H23" i="1"/>
  <c r="H19" i="1"/>
  <c r="H15" i="1"/>
  <c r="H11" i="1"/>
  <c r="I14" i="1"/>
  <c r="I10" i="1"/>
  <c r="I53" i="1"/>
  <c r="I49" i="1"/>
  <c r="I45" i="1"/>
  <c r="I41" i="1"/>
  <c r="I37" i="1"/>
  <c r="I33" i="1"/>
  <c r="I29" i="1"/>
  <c r="I25" i="1"/>
  <c r="I21" i="1"/>
  <c r="F8" i="1"/>
  <c r="B9" i="1" s="1"/>
  <c r="F9" i="1" s="1"/>
  <c r="B10" i="1" s="1"/>
  <c r="F10" i="1" s="1"/>
  <c r="B11" i="1" s="1"/>
  <c r="F11" i="1" s="1"/>
  <c r="B12" i="1" s="1"/>
  <c r="F12" i="1" s="1"/>
  <c r="B13" i="1" s="1"/>
  <c r="F13" i="1" s="1"/>
  <c r="B14" i="1" s="1"/>
  <c r="F14" i="1" s="1"/>
  <c r="B15" i="1" s="1"/>
  <c r="F15" i="1" s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F24" i="1" s="1"/>
  <c r="B25" i="1" s="1"/>
  <c r="F25" i="1" s="1"/>
  <c r="B26" i="1" s="1"/>
  <c r="F26" i="1" s="1"/>
  <c r="B27" i="1" s="1"/>
  <c r="F27" i="1" s="1"/>
  <c r="B28" i="1" s="1"/>
  <c r="F28" i="1" s="1"/>
  <c r="B29" i="1" s="1"/>
  <c r="F29" i="1" s="1"/>
  <c r="B30" i="1" s="1"/>
  <c r="F30" i="1" s="1"/>
  <c r="B31" i="1" s="1"/>
  <c r="F31" i="1" s="1"/>
  <c r="B32" i="1" s="1"/>
  <c r="F32" i="1" s="1"/>
  <c r="B33" i="1" s="1"/>
  <c r="F33" i="1" s="1"/>
  <c r="B34" i="1" s="1"/>
  <c r="F34" i="1" s="1"/>
  <c r="B35" i="1" s="1"/>
  <c r="F35" i="1" s="1"/>
  <c r="B36" i="1" s="1"/>
  <c r="F36" i="1" s="1"/>
  <c r="B37" i="1" s="1"/>
  <c r="F37" i="1" s="1"/>
  <c r="B38" i="1" s="1"/>
  <c r="F38" i="1" s="1"/>
  <c r="B39" i="1" s="1"/>
  <c r="F39" i="1" s="1"/>
  <c r="B40" i="1" s="1"/>
  <c r="F40" i="1" s="1"/>
  <c r="B41" i="1" s="1"/>
  <c r="F41" i="1" s="1"/>
  <c r="B42" i="1" s="1"/>
  <c r="F42" i="1" s="1"/>
  <c r="B43" i="1" s="1"/>
  <c r="F43" i="1" s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B54" i="1" s="1"/>
  <c r="F54" i="1" s="1"/>
  <c r="B55" i="1" s="1"/>
  <c r="F55" i="1" s="1"/>
  <c r="B56" i="1" s="1"/>
  <c r="E56" i="1" l="1"/>
  <c r="D56" i="1"/>
</calcChain>
</file>

<file path=xl/sharedStrings.xml><?xml version="1.0" encoding="utf-8"?>
<sst xmlns="http://schemas.openxmlformats.org/spreadsheetml/2006/main" count="189" uniqueCount="128">
  <si>
    <t>Input Area:</t>
  </si>
  <si>
    <t>Basic Output Area:</t>
  </si>
  <si>
    <t>Payment</t>
  </si>
  <si>
    <t>APR</t>
  </si>
  <si>
    <t>Periodic Rate</t>
  </si>
  <si>
    <t>Years</t>
  </si>
  <si>
    <t># of Payments</t>
  </si>
  <si>
    <t>Pmts per Year</t>
  </si>
  <si>
    <t>Payment Number</t>
  </si>
  <si>
    <t>Beginning Balance</t>
  </si>
  <si>
    <t>Monthly Payment</t>
  </si>
  <si>
    <t>Interest Paid</t>
  </si>
  <si>
    <t>Principal Repayment</t>
  </si>
  <si>
    <t>Ending Balance</t>
  </si>
  <si>
    <t>Cumulative Interest</t>
  </si>
  <si>
    <t>Cumulative Principal</t>
  </si>
  <si>
    <t>Totals</t>
  </si>
  <si>
    <t>Loan Amount</t>
  </si>
  <si>
    <t>Billing Hours and Amounts</t>
  </si>
  <si>
    <t>Calls Closed During March</t>
  </si>
  <si>
    <t>Call ID</t>
  </si>
  <si>
    <t>Customer ID</t>
  </si>
  <si>
    <t>Customer Name</t>
  </si>
  <si>
    <t>Call Type ID</t>
  </si>
  <si>
    <t>Call Type</t>
  </si>
  <si>
    <t>Rate</t>
  </si>
  <si>
    <t>Opened Date</t>
  </si>
  <si>
    <t>Closed Date</t>
  </si>
  <si>
    <t>Days Open</t>
  </si>
  <si>
    <t>Hours Logged</t>
  </si>
  <si>
    <t>Amount Billed</t>
  </si>
  <si>
    <t>061</t>
  </si>
  <si>
    <t>PC038</t>
  </si>
  <si>
    <t>Dr. Jennifer Lynn</t>
  </si>
  <si>
    <t>Disaster Recovery</t>
  </si>
  <si>
    <t>073</t>
  </si>
  <si>
    <t>PC007</t>
  </si>
  <si>
    <t>Penny's Arcade</t>
  </si>
  <si>
    <t>077</t>
  </si>
  <si>
    <t>PC027</t>
  </si>
  <si>
    <t>Wilmington Motor Vehicles</t>
  </si>
  <si>
    <t>067</t>
  </si>
  <si>
    <t>Hardware Support</t>
  </si>
  <si>
    <t>047</t>
  </si>
  <si>
    <t>PC048</t>
  </si>
  <si>
    <t>Blue Moon Day Spa</t>
  </si>
  <si>
    <t>057</t>
  </si>
  <si>
    <t>PC018</t>
  </si>
  <si>
    <t>The Trophy Factory</t>
  </si>
  <si>
    <t>058</t>
  </si>
  <si>
    <t>PC004</t>
  </si>
  <si>
    <t>Monday's Restaurant</t>
  </si>
  <si>
    <t>053</t>
  </si>
  <si>
    <t>PC017</t>
  </si>
  <si>
    <t>Graber Dentistry</t>
  </si>
  <si>
    <t>Network Installation</t>
  </si>
  <si>
    <t>064</t>
  </si>
  <si>
    <t>PC041</t>
  </si>
  <si>
    <t>Betagraphics</t>
  </si>
  <si>
    <t>079</t>
  </si>
  <si>
    <t>Network Troubleshooting</t>
  </si>
  <si>
    <t>054</t>
  </si>
  <si>
    <t>PC040</t>
  </si>
  <si>
    <t>Fabrics and More</t>
  </si>
  <si>
    <t>056</t>
  </si>
  <si>
    <t>PC028</t>
  </si>
  <si>
    <t>Cuddyer &amp; Tejada Law Offices</t>
  </si>
  <si>
    <t>049</t>
  </si>
  <si>
    <t>Other</t>
  </si>
  <si>
    <t>039</t>
  </si>
  <si>
    <t>PC035</t>
  </si>
  <si>
    <t>Fountains of Odessa</t>
  </si>
  <si>
    <t>059</t>
  </si>
  <si>
    <t>038</t>
  </si>
  <si>
    <t>PC001</t>
  </si>
  <si>
    <t>SVC Pharmacy</t>
  </si>
  <si>
    <t>066</t>
  </si>
  <si>
    <t>Security Camera Maintenance</t>
  </si>
  <si>
    <t>048</t>
  </si>
  <si>
    <t>046</t>
  </si>
  <si>
    <t>PC012</t>
  </si>
  <si>
    <t>Grahame Tax Service</t>
  </si>
  <si>
    <t>Software Support</t>
  </si>
  <si>
    <t>065</t>
  </si>
  <si>
    <t>041</t>
  </si>
  <si>
    <t>069</t>
  </si>
  <si>
    <t>PC044</t>
  </si>
  <si>
    <t>Dr. Lorenzo Reyes</t>
  </si>
  <si>
    <t>052</t>
  </si>
  <si>
    <t>040</t>
  </si>
  <si>
    <t>Training</t>
  </si>
  <si>
    <t>055</t>
  </si>
  <si>
    <t>078</t>
  </si>
  <si>
    <t>060</t>
  </si>
  <si>
    <t>068</t>
  </si>
  <si>
    <t>044</t>
  </si>
  <si>
    <t>PC031</t>
  </si>
  <si>
    <t>Homer's CyberCafe</t>
  </si>
  <si>
    <t>Virus Removal</t>
  </si>
  <si>
    <t>050</t>
  </si>
  <si>
    <t>062</t>
  </si>
  <si>
    <t>PC052</t>
  </si>
  <si>
    <t>Zapatos</t>
  </si>
  <si>
    <t>080</t>
  </si>
  <si>
    <t>051</t>
  </si>
  <si>
    <t>PC029</t>
  </si>
  <si>
    <t>JobSource</t>
  </si>
  <si>
    <t>045</t>
  </si>
  <si>
    <t>063</t>
  </si>
  <si>
    <t>VoIP Service</t>
  </si>
  <si>
    <t>Average hours</t>
  </si>
  <si>
    <t>Max Hours</t>
  </si>
  <si>
    <t>Total Hours</t>
  </si>
  <si>
    <t>Hardware Support Summary Stats</t>
  </si>
  <si>
    <t>Day of the Week</t>
  </si>
  <si>
    <t>Historical Upgrade Data</t>
  </si>
  <si>
    <t>Date</t>
  </si>
  <si>
    <t>Cost</t>
  </si>
  <si>
    <t>Current Value</t>
  </si>
  <si>
    <t>Intercept</t>
  </si>
  <si>
    <t>Slope</t>
  </si>
  <si>
    <t>RSQ</t>
  </si>
  <si>
    <t>Standard Error</t>
  </si>
  <si>
    <t>Estimated Cost</t>
  </si>
  <si>
    <t>High</t>
  </si>
  <si>
    <t>Low</t>
  </si>
  <si>
    <t>Check</t>
  </si>
  <si>
    <t>Forecast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</si>
</sst>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Fill="1"/>
    <xf numFmtId="44" fontId="0" fillId="0" borderId="0" xfId="2" applyFont="1"/>
    <xf numFmtId="8" fontId="0" fillId="0" borderId="0" xfId="2" applyNumberFormat="1" applyFont="1"/>
    <xf numFmtId="10" fontId="0" fillId="0" borderId="0" xfId="0" applyNumberFormat="1"/>
    <xf numFmtId="164" fontId="0" fillId="0" borderId="0" xfId="3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5" fillId="2" borderId="0" xfId="4" applyFont="1" applyAlignment="1"/>
    <xf numFmtId="0" fontId="3" fillId="3" borderId="0" xfId="5" applyFont="1" applyAlignment="1"/>
    <xf numFmtId="2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 indent="2"/>
    </xf>
    <xf numFmtId="0" fontId="0" fillId="0" borderId="0" xfId="0" applyFill="1"/>
    <xf numFmtId="166" fontId="0" fillId="0" borderId="0" xfId="2" applyNumberFormat="1" applyFont="1" applyFill="1"/>
    <xf numFmtId="14" fontId="0" fillId="0" borderId="0" xfId="0" applyNumberFormat="1" applyFill="1"/>
    <xf numFmtId="0" fontId="0" fillId="0" borderId="0" xfId="0" applyFill="1" applyAlignment="1">
      <alignment horizontal="right" indent="1"/>
    </xf>
    <xf numFmtId="43" fontId="0" fillId="0" borderId="0" xfId="1" applyFont="1" applyFill="1"/>
    <xf numFmtId="44" fontId="0" fillId="0" borderId="0" xfId="2" applyFont="1" applyFill="1"/>
    <xf numFmtId="0" fontId="0" fillId="0" borderId="0" xfId="0" applyNumberFormat="1" applyFill="1"/>
    <xf numFmtId="0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6">
    <cellStyle name="40% - Accent2" xfId="5" builtinId="35"/>
    <cellStyle name="Accent2" xfId="4" builtinId="33"/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22F2-FF6F-413C-8389-C2771941E25F}">
  <dimension ref="A1:O39"/>
  <sheetViews>
    <sheetView tabSelected="1" workbookViewId="0"/>
  </sheetViews>
  <sheetFormatPr defaultRowHeight="15" x14ac:dyDescent="0.25"/>
  <cols>
    <col min="1" max="1" width="5.140625" customWidth="1"/>
    <col min="2" max="2" width="10.140625" hidden="1" customWidth="1"/>
    <col min="3" max="3" width="28" customWidth="1"/>
    <col min="4" max="4" width="8.42578125" hidden="1" customWidth="1"/>
    <col min="5" max="5" width="28.140625" customWidth="1"/>
    <col min="6" max="6" width="8.140625" customWidth="1"/>
    <col min="7" max="8" width="9.7109375" bestFit="1" customWidth="1"/>
    <col min="9" max="9" width="10.28515625" style="23" bestFit="1" customWidth="1"/>
    <col min="10" max="10" width="7.42578125" customWidth="1"/>
    <col min="12" max="12" width="10.5703125" bestFit="1" customWidth="1"/>
    <col min="14" max="14" width="20.5703125" bestFit="1" customWidth="1"/>
    <col min="15" max="15" width="17.28515625" bestFit="1" customWidth="1"/>
    <col min="16" max="16" width="19.7109375" bestFit="1" customWidth="1"/>
    <col min="17" max="17" width="20.5703125" bestFit="1" customWidth="1"/>
    <col min="18" max="18" width="28" bestFit="1" customWidth="1"/>
    <col min="19" max="19" width="19.7109375" bestFit="1" customWidth="1"/>
    <col min="20" max="20" width="20.5703125" bestFit="1" customWidth="1"/>
    <col min="21" max="21" width="17.28515625" bestFit="1" customWidth="1"/>
    <col min="22" max="22" width="19.7109375" bestFit="1" customWidth="1"/>
    <col min="23" max="23" width="20.5703125" bestFit="1" customWidth="1"/>
    <col min="24" max="24" width="17.28515625" bestFit="1" customWidth="1"/>
    <col min="25" max="25" width="19.7109375" bestFit="1" customWidth="1"/>
    <col min="26" max="26" width="20.5703125" bestFit="1" customWidth="1"/>
    <col min="27" max="27" width="17.28515625" bestFit="1" customWidth="1"/>
    <col min="28" max="28" width="19.7109375" bestFit="1" customWidth="1"/>
    <col min="29" max="29" width="20.5703125" bestFit="1" customWidth="1"/>
    <col min="30" max="30" width="17.28515625" bestFit="1" customWidth="1"/>
    <col min="31" max="31" width="19.7109375" bestFit="1" customWidth="1"/>
    <col min="32" max="32" width="20.5703125" bestFit="1" customWidth="1"/>
    <col min="33" max="33" width="22.28515625" bestFit="1" customWidth="1"/>
    <col min="34" max="34" width="24.7109375" bestFit="1" customWidth="1"/>
    <col min="35" max="35" width="25.7109375" bestFit="1" customWidth="1"/>
  </cols>
  <sheetData>
    <row r="1" spans="1:15" ht="21" x14ac:dyDescent="0.35">
      <c r="A1" s="11" t="s">
        <v>18</v>
      </c>
      <c r="B1" s="11"/>
      <c r="C1" s="11"/>
      <c r="D1" s="11"/>
      <c r="I1"/>
    </row>
    <row r="2" spans="1:15" x14ac:dyDescent="0.25">
      <c r="A2" s="12" t="s">
        <v>19</v>
      </c>
      <c r="B2" s="12"/>
      <c r="C2" s="12"/>
      <c r="D2" s="12"/>
      <c r="E2" s="13"/>
      <c r="I2"/>
    </row>
    <row r="3" spans="1:15" x14ac:dyDescent="0.25">
      <c r="I3"/>
    </row>
    <row r="4" spans="1:15" ht="30" x14ac:dyDescent="0.25">
      <c r="A4" s="9" t="s">
        <v>20</v>
      </c>
      <c r="B4" s="9" t="s">
        <v>21</v>
      </c>
      <c r="C4" s="9" t="s">
        <v>22</v>
      </c>
      <c r="D4" s="9" t="s">
        <v>23</v>
      </c>
      <c r="E4" s="9" t="s">
        <v>24</v>
      </c>
      <c r="F4" s="9" t="s">
        <v>25</v>
      </c>
      <c r="G4" s="9" t="s">
        <v>26</v>
      </c>
      <c r="H4" s="9" t="s">
        <v>27</v>
      </c>
      <c r="I4" s="9" t="s">
        <v>114</v>
      </c>
      <c r="J4" s="9" t="s">
        <v>28</v>
      </c>
      <c r="K4" s="9" t="s">
        <v>29</v>
      </c>
      <c r="L4" s="9" t="s">
        <v>30</v>
      </c>
      <c r="M4" s="14"/>
      <c r="N4" s="9" t="s">
        <v>113</v>
      </c>
      <c r="O4" s="9"/>
    </row>
    <row r="5" spans="1:15" x14ac:dyDescent="0.25">
      <c r="A5" t="s">
        <v>95</v>
      </c>
      <c r="B5" t="s">
        <v>96</v>
      </c>
      <c r="C5" t="s">
        <v>97</v>
      </c>
      <c r="D5" s="15">
        <v>7</v>
      </c>
      <c r="E5" s="16" t="s">
        <v>98</v>
      </c>
      <c r="F5" s="17">
        <v>35</v>
      </c>
      <c r="G5" s="18">
        <v>44252</v>
      </c>
      <c r="H5" s="18">
        <v>44256</v>
      </c>
      <c r="I5" s="22" t="str">
        <f t="shared" ref="I5:I39" si="0">_xlfn.SWITCH(WEEKDAY(H5,2),1,"Sunday",2,"Monday",3,"Tuesday",4,"Wednesday",5,"Thursday",6,"Friday",7,"Saturday")</f>
        <v>Sunday</v>
      </c>
      <c r="J5" s="19">
        <v>4</v>
      </c>
      <c r="K5" s="20">
        <v>12.5</v>
      </c>
      <c r="L5" s="21">
        <v>537.5</v>
      </c>
      <c r="N5" t="s">
        <v>110</v>
      </c>
      <c r="O5">
        <f>AVERAGEIF(E5:E39,"Hardware Support",K5:K39)</f>
        <v>3.875</v>
      </c>
    </row>
    <row r="6" spans="1:15" x14ac:dyDescent="0.25">
      <c r="A6" t="s">
        <v>73</v>
      </c>
      <c r="B6" t="s">
        <v>74</v>
      </c>
      <c r="C6" t="s">
        <v>75</v>
      </c>
      <c r="D6" s="15">
        <v>10</v>
      </c>
      <c r="E6" s="16" t="s">
        <v>68</v>
      </c>
      <c r="F6" s="17">
        <v>40</v>
      </c>
      <c r="G6" s="18">
        <v>44246</v>
      </c>
      <c r="H6" s="18">
        <v>44257</v>
      </c>
      <c r="I6" s="22" t="str">
        <f t="shared" si="0"/>
        <v>Monday</v>
      </c>
      <c r="J6" s="19">
        <v>11</v>
      </c>
      <c r="K6" s="20">
        <v>3.75</v>
      </c>
      <c r="L6" s="21">
        <v>150</v>
      </c>
      <c r="N6" t="s">
        <v>111</v>
      </c>
      <c r="O6">
        <f>_xlfn.MAXIFS(K5:K39,E5:E39,"Hardware Support")</f>
        <v>7.25</v>
      </c>
    </row>
    <row r="7" spans="1:15" x14ac:dyDescent="0.25">
      <c r="A7" t="s">
        <v>69</v>
      </c>
      <c r="B7" t="s">
        <v>70</v>
      </c>
      <c r="C7" t="s">
        <v>71</v>
      </c>
      <c r="D7" s="15">
        <v>10</v>
      </c>
      <c r="E7" s="16" t="s">
        <v>68</v>
      </c>
      <c r="F7" s="17">
        <v>40</v>
      </c>
      <c r="G7" s="18">
        <v>44248</v>
      </c>
      <c r="H7" s="18">
        <v>44258</v>
      </c>
      <c r="I7" s="22" t="str">
        <f t="shared" si="0"/>
        <v>Tuesday</v>
      </c>
      <c r="J7" s="19">
        <v>10</v>
      </c>
      <c r="K7" s="20">
        <v>6.75</v>
      </c>
      <c r="L7" s="21">
        <v>270</v>
      </c>
      <c r="N7" t="s">
        <v>112</v>
      </c>
      <c r="O7">
        <f>SUMIF(E5:E39,"Hardware Support",K5:K39)</f>
        <v>15.5</v>
      </c>
    </row>
    <row r="8" spans="1:15" x14ac:dyDescent="0.25">
      <c r="A8" t="s">
        <v>89</v>
      </c>
      <c r="B8" t="s">
        <v>39</v>
      </c>
      <c r="C8" t="s">
        <v>40</v>
      </c>
      <c r="D8" s="15">
        <v>5</v>
      </c>
      <c r="E8" s="16" t="s">
        <v>90</v>
      </c>
      <c r="F8" s="17">
        <v>55</v>
      </c>
      <c r="G8" s="18">
        <v>44249</v>
      </c>
      <c r="H8" s="18">
        <v>44258</v>
      </c>
      <c r="I8" s="22" t="str">
        <f t="shared" si="0"/>
        <v>Tuesday</v>
      </c>
      <c r="J8" s="19">
        <v>9</v>
      </c>
      <c r="K8" s="20">
        <v>10.75</v>
      </c>
      <c r="L8" s="21">
        <v>691.25</v>
      </c>
    </row>
    <row r="9" spans="1:15" x14ac:dyDescent="0.25">
      <c r="A9" t="s">
        <v>107</v>
      </c>
      <c r="B9" t="s">
        <v>57</v>
      </c>
      <c r="C9" t="s">
        <v>58</v>
      </c>
      <c r="D9" s="15">
        <v>7</v>
      </c>
      <c r="E9" s="16" t="s">
        <v>98</v>
      </c>
      <c r="F9" s="17">
        <v>35</v>
      </c>
      <c r="G9" s="18">
        <v>44254</v>
      </c>
      <c r="H9" s="18">
        <v>44259</v>
      </c>
      <c r="I9" s="22" t="str">
        <f t="shared" si="0"/>
        <v>Wednesday</v>
      </c>
      <c r="J9" s="19">
        <v>5</v>
      </c>
      <c r="K9" s="20">
        <v>2.5</v>
      </c>
      <c r="L9" s="21">
        <v>87.5</v>
      </c>
    </row>
    <row r="10" spans="1:15" x14ac:dyDescent="0.25">
      <c r="A10" t="s">
        <v>79</v>
      </c>
      <c r="B10" t="s">
        <v>80</v>
      </c>
      <c r="C10" t="s">
        <v>81</v>
      </c>
      <c r="D10" s="15">
        <v>5</v>
      </c>
      <c r="E10" s="16" t="s">
        <v>82</v>
      </c>
      <c r="F10" s="17">
        <v>55</v>
      </c>
      <c r="G10" s="18">
        <v>44255</v>
      </c>
      <c r="H10" s="18">
        <v>44260</v>
      </c>
      <c r="I10" s="22" t="str">
        <f t="shared" si="0"/>
        <v>Thursday</v>
      </c>
      <c r="J10" s="19">
        <v>15</v>
      </c>
      <c r="K10" s="20">
        <v>10</v>
      </c>
      <c r="L10" s="21">
        <v>550</v>
      </c>
    </row>
    <row r="11" spans="1:15" x14ac:dyDescent="0.25">
      <c r="A11" t="s">
        <v>43</v>
      </c>
      <c r="B11" t="s">
        <v>44</v>
      </c>
      <c r="C11" t="s">
        <v>45</v>
      </c>
      <c r="D11" s="15">
        <v>1</v>
      </c>
      <c r="E11" s="16" t="s">
        <v>42</v>
      </c>
      <c r="F11" s="17">
        <v>35</v>
      </c>
      <c r="G11" s="18">
        <v>44257</v>
      </c>
      <c r="H11" s="18">
        <v>44261</v>
      </c>
      <c r="I11" s="22" t="str">
        <f t="shared" si="0"/>
        <v>Friday</v>
      </c>
      <c r="J11" s="19">
        <v>4</v>
      </c>
      <c r="K11" s="20">
        <v>4.5</v>
      </c>
      <c r="L11" s="21">
        <v>157.5</v>
      </c>
    </row>
    <row r="12" spans="1:15" x14ac:dyDescent="0.25">
      <c r="A12" t="s">
        <v>84</v>
      </c>
      <c r="B12" t="s">
        <v>39</v>
      </c>
      <c r="C12" t="s">
        <v>40</v>
      </c>
      <c r="D12" s="15">
        <v>8</v>
      </c>
      <c r="E12" s="16" t="s">
        <v>82</v>
      </c>
      <c r="F12" s="17">
        <v>65</v>
      </c>
      <c r="G12" s="18">
        <v>44250</v>
      </c>
      <c r="H12" s="18">
        <v>44261</v>
      </c>
      <c r="I12" s="22" t="str">
        <f t="shared" si="0"/>
        <v>Friday</v>
      </c>
      <c r="J12" s="19">
        <v>11</v>
      </c>
      <c r="K12" s="20">
        <v>5</v>
      </c>
      <c r="L12" s="21">
        <v>325</v>
      </c>
    </row>
    <row r="13" spans="1:15" x14ac:dyDescent="0.25">
      <c r="A13" t="s">
        <v>91</v>
      </c>
      <c r="B13" t="s">
        <v>32</v>
      </c>
      <c r="C13" t="s">
        <v>33</v>
      </c>
      <c r="D13" s="15">
        <v>5</v>
      </c>
      <c r="E13" s="16" t="s">
        <v>90</v>
      </c>
      <c r="F13" s="17">
        <v>55</v>
      </c>
      <c r="G13" s="18">
        <v>44261</v>
      </c>
      <c r="H13" s="18">
        <v>44263</v>
      </c>
      <c r="I13" s="22" t="str">
        <f t="shared" si="0"/>
        <v>Sunday</v>
      </c>
      <c r="J13" s="19">
        <v>2</v>
      </c>
      <c r="K13" s="20">
        <v>9.25</v>
      </c>
      <c r="L13" s="21">
        <v>508.75</v>
      </c>
    </row>
    <row r="14" spans="1:15" x14ac:dyDescent="0.25">
      <c r="A14" t="s">
        <v>88</v>
      </c>
      <c r="B14" t="s">
        <v>74</v>
      </c>
      <c r="C14" t="s">
        <v>75</v>
      </c>
      <c r="D14" s="15">
        <v>2</v>
      </c>
      <c r="E14" s="16" t="s">
        <v>82</v>
      </c>
      <c r="F14" s="17">
        <v>30</v>
      </c>
      <c r="G14" s="18">
        <v>44259</v>
      </c>
      <c r="H14" s="18">
        <v>44264</v>
      </c>
      <c r="I14" s="22" t="str">
        <f t="shared" si="0"/>
        <v>Monday</v>
      </c>
      <c r="J14" s="19">
        <v>5</v>
      </c>
      <c r="K14" s="20">
        <v>1.25</v>
      </c>
      <c r="L14" s="21">
        <v>37.5</v>
      </c>
    </row>
    <row r="15" spans="1:15" x14ac:dyDescent="0.25">
      <c r="A15" t="s">
        <v>46</v>
      </c>
      <c r="B15" t="s">
        <v>47</v>
      </c>
      <c r="C15" t="s">
        <v>48</v>
      </c>
      <c r="D15" s="15">
        <v>1</v>
      </c>
      <c r="E15" s="16" t="s">
        <v>42</v>
      </c>
      <c r="F15" s="17">
        <v>35</v>
      </c>
      <c r="G15" s="18">
        <v>44262</v>
      </c>
      <c r="H15" s="18">
        <v>44265</v>
      </c>
      <c r="I15" s="22" t="str">
        <f t="shared" si="0"/>
        <v>Tuesday</v>
      </c>
      <c r="J15" s="19">
        <v>3</v>
      </c>
      <c r="K15" s="20">
        <v>2</v>
      </c>
      <c r="L15" s="21">
        <v>70</v>
      </c>
    </row>
    <row r="16" spans="1:15" x14ac:dyDescent="0.25">
      <c r="A16" t="s">
        <v>49</v>
      </c>
      <c r="B16" t="s">
        <v>50</v>
      </c>
      <c r="C16" t="s">
        <v>51</v>
      </c>
      <c r="D16" s="15">
        <v>1</v>
      </c>
      <c r="E16" s="16" t="s">
        <v>42</v>
      </c>
      <c r="F16" s="17">
        <v>35</v>
      </c>
      <c r="G16" s="18">
        <v>44263</v>
      </c>
      <c r="H16" s="18">
        <v>44265</v>
      </c>
      <c r="I16" s="22" t="str">
        <f t="shared" si="0"/>
        <v>Tuesday</v>
      </c>
      <c r="J16" s="19">
        <v>2</v>
      </c>
      <c r="K16" s="20">
        <v>1.75</v>
      </c>
      <c r="L16" s="21">
        <v>61.25</v>
      </c>
    </row>
    <row r="17" spans="1:12" x14ac:dyDescent="0.25">
      <c r="A17" t="s">
        <v>78</v>
      </c>
      <c r="B17" t="s">
        <v>57</v>
      </c>
      <c r="C17" t="s">
        <v>58</v>
      </c>
      <c r="D17" s="15">
        <v>6</v>
      </c>
      <c r="E17" s="16" t="s">
        <v>77</v>
      </c>
      <c r="F17" s="17">
        <v>35</v>
      </c>
      <c r="G17" s="18">
        <v>44258</v>
      </c>
      <c r="H17" s="18">
        <v>44265</v>
      </c>
      <c r="I17" s="22" t="str">
        <f t="shared" si="0"/>
        <v>Tuesday</v>
      </c>
      <c r="J17" s="19">
        <v>7</v>
      </c>
      <c r="K17" s="20">
        <v>1.25</v>
      </c>
      <c r="L17" s="21">
        <v>43.75</v>
      </c>
    </row>
    <row r="18" spans="1:12" x14ac:dyDescent="0.25">
      <c r="A18" t="s">
        <v>93</v>
      </c>
      <c r="B18" t="s">
        <v>86</v>
      </c>
      <c r="C18" t="s">
        <v>87</v>
      </c>
      <c r="D18" s="15">
        <v>5</v>
      </c>
      <c r="E18" s="16" t="s">
        <v>90</v>
      </c>
      <c r="F18" s="17">
        <v>55</v>
      </c>
      <c r="G18" s="18">
        <v>44263</v>
      </c>
      <c r="H18" s="18">
        <v>44266</v>
      </c>
      <c r="I18" s="22" t="str">
        <f t="shared" si="0"/>
        <v>Wednesday</v>
      </c>
      <c r="J18" s="19">
        <v>3</v>
      </c>
      <c r="K18" s="20">
        <v>2.25</v>
      </c>
      <c r="L18" s="21">
        <v>123.75</v>
      </c>
    </row>
    <row r="19" spans="1:12" x14ac:dyDescent="0.25">
      <c r="A19" t="s">
        <v>99</v>
      </c>
      <c r="B19" t="s">
        <v>70</v>
      </c>
      <c r="C19" t="s">
        <v>71</v>
      </c>
      <c r="D19" s="15">
        <v>7</v>
      </c>
      <c r="E19" s="16" t="s">
        <v>98</v>
      </c>
      <c r="F19" s="17">
        <v>35</v>
      </c>
      <c r="G19" s="18">
        <v>44259</v>
      </c>
      <c r="H19" s="18">
        <v>44267</v>
      </c>
      <c r="I19" s="22" t="str">
        <f t="shared" si="0"/>
        <v>Thursday</v>
      </c>
      <c r="J19" s="19">
        <v>8</v>
      </c>
      <c r="K19" s="20">
        <v>12</v>
      </c>
      <c r="L19" s="21">
        <v>520</v>
      </c>
    </row>
    <row r="20" spans="1:12" x14ac:dyDescent="0.25">
      <c r="A20" t="s">
        <v>104</v>
      </c>
      <c r="B20" t="s">
        <v>105</v>
      </c>
      <c r="C20" t="s">
        <v>106</v>
      </c>
      <c r="D20" s="15">
        <v>7</v>
      </c>
      <c r="E20" s="16" t="s">
        <v>98</v>
      </c>
      <c r="F20" s="17">
        <v>35</v>
      </c>
      <c r="G20" s="18">
        <v>44259</v>
      </c>
      <c r="H20" s="18">
        <v>44267</v>
      </c>
      <c r="I20" s="22" t="str">
        <f t="shared" si="0"/>
        <v>Thursday</v>
      </c>
      <c r="J20" s="19">
        <v>8</v>
      </c>
      <c r="K20" s="20">
        <v>8</v>
      </c>
      <c r="L20" s="21">
        <v>280</v>
      </c>
    </row>
    <row r="21" spans="1:12" x14ac:dyDescent="0.25">
      <c r="A21" t="s">
        <v>52</v>
      </c>
      <c r="B21" t="s">
        <v>53</v>
      </c>
      <c r="C21" t="s">
        <v>54</v>
      </c>
      <c r="D21" s="15">
        <v>4</v>
      </c>
      <c r="E21" s="16" t="s">
        <v>55</v>
      </c>
      <c r="F21" s="17">
        <v>45</v>
      </c>
      <c r="G21" s="18">
        <v>44260</v>
      </c>
      <c r="H21" s="18">
        <v>44268</v>
      </c>
      <c r="I21" s="22" t="str">
        <f t="shared" si="0"/>
        <v>Friday</v>
      </c>
      <c r="J21" s="19">
        <v>8</v>
      </c>
      <c r="K21" s="20">
        <v>9.5</v>
      </c>
      <c r="L21" s="21">
        <v>427.5</v>
      </c>
    </row>
    <row r="22" spans="1:12" x14ac:dyDescent="0.25">
      <c r="A22" t="s">
        <v>61</v>
      </c>
      <c r="B22" t="s">
        <v>62</v>
      </c>
      <c r="C22" t="s">
        <v>63</v>
      </c>
      <c r="D22" s="15">
        <v>3</v>
      </c>
      <c r="E22" s="16" t="s">
        <v>60</v>
      </c>
      <c r="F22" s="17">
        <v>40</v>
      </c>
      <c r="G22" s="18">
        <v>44260</v>
      </c>
      <c r="H22" s="18">
        <v>44268</v>
      </c>
      <c r="I22" s="22" t="str">
        <f t="shared" si="0"/>
        <v>Friday</v>
      </c>
      <c r="J22" s="19">
        <v>8</v>
      </c>
      <c r="K22" s="20">
        <v>10.25</v>
      </c>
      <c r="L22" s="21">
        <v>510</v>
      </c>
    </row>
    <row r="23" spans="1:12" x14ac:dyDescent="0.25">
      <c r="A23" t="s">
        <v>64</v>
      </c>
      <c r="B23" t="s">
        <v>65</v>
      </c>
      <c r="C23" t="s">
        <v>66</v>
      </c>
      <c r="D23" s="15">
        <v>3</v>
      </c>
      <c r="E23" s="16" t="s">
        <v>60</v>
      </c>
      <c r="F23" s="17">
        <v>40</v>
      </c>
      <c r="G23" s="18">
        <v>44261</v>
      </c>
      <c r="H23" s="18">
        <v>44268</v>
      </c>
      <c r="I23" s="22" t="str">
        <f t="shared" si="0"/>
        <v>Friday</v>
      </c>
      <c r="J23" s="19">
        <v>7</v>
      </c>
      <c r="K23" s="20">
        <v>9.75</v>
      </c>
      <c r="L23" s="21">
        <v>390</v>
      </c>
    </row>
    <row r="24" spans="1:12" x14ac:dyDescent="0.25">
      <c r="A24" t="s">
        <v>67</v>
      </c>
      <c r="B24" t="s">
        <v>57</v>
      </c>
      <c r="C24" t="s">
        <v>58</v>
      </c>
      <c r="D24" s="15">
        <v>3</v>
      </c>
      <c r="E24" s="16" t="s">
        <v>68</v>
      </c>
      <c r="F24" s="17">
        <v>40</v>
      </c>
      <c r="G24" s="18">
        <v>44258</v>
      </c>
      <c r="H24" s="18">
        <v>44268</v>
      </c>
      <c r="I24" s="22" t="str">
        <f t="shared" si="0"/>
        <v>Friday</v>
      </c>
      <c r="J24" s="19">
        <v>10</v>
      </c>
      <c r="K24" s="20">
        <v>12.5</v>
      </c>
      <c r="L24" s="21">
        <v>600</v>
      </c>
    </row>
    <row r="25" spans="1:12" x14ac:dyDescent="0.25">
      <c r="A25" t="s">
        <v>31</v>
      </c>
      <c r="B25" t="s">
        <v>32</v>
      </c>
      <c r="C25" t="s">
        <v>33</v>
      </c>
      <c r="D25" s="15">
        <v>8</v>
      </c>
      <c r="E25" s="16" t="s">
        <v>34</v>
      </c>
      <c r="F25" s="17">
        <v>65</v>
      </c>
      <c r="G25" s="18">
        <v>44263</v>
      </c>
      <c r="H25" s="18">
        <v>44269</v>
      </c>
      <c r="I25" s="22" t="str">
        <f t="shared" si="0"/>
        <v>Saturday</v>
      </c>
      <c r="J25" s="19">
        <v>6</v>
      </c>
      <c r="K25" s="20">
        <v>6.25</v>
      </c>
      <c r="L25" s="21">
        <v>406.25</v>
      </c>
    </row>
    <row r="26" spans="1:12" x14ac:dyDescent="0.25">
      <c r="A26" t="s">
        <v>100</v>
      </c>
      <c r="B26" t="s">
        <v>101</v>
      </c>
      <c r="C26" t="s">
        <v>102</v>
      </c>
      <c r="D26" s="15">
        <v>7</v>
      </c>
      <c r="E26" s="16" t="s">
        <v>98</v>
      </c>
      <c r="F26" s="17">
        <v>35</v>
      </c>
      <c r="G26" s="18">
        <v>44267</v>
      </c>
      <c r="H26" s="18">
        <v>44269</v>
      </c>
      <c r="I26" s="22" t="str">
        <f t="shared" si="0"/>
        <v>Saturday</v>
      </c>
      <c r="J26" s="19">
        <v>2</v>
      </c>
      <c r="K26" s="20">
        <v>10.75</v>
      </c>
      <c r="L26" s="21">
        <v>476.25</v>
      </c>
    </row>
    <row r="27" spans="1:12" x14ac:dyDescent="0.25">
      <c r="A27" t="s">
        <v>108</v>
      </c>
      <c r="B27" t="s">
        <v>86</v>
      </c>
      <c r="C27" t="s">
        <v>87</v>
      </c>
      <c r="D27" s="15">
        <v>9</v>
      </c>
      <c r="E27" s="16" t="s">
        <v>109</v>
      </c>
      <c r="F27" s="17">
        <v>50</v>
      </c>
      <c r="G27" s="18">
        <v>44267</v>
      </c>
      <c r="H27" s="18">
        <v>44270</v>
      </c>
      <c r="I27" s="22" t="str">
        <f t="shared" si="0"/>
        <v>Sunday</v>
      </c>
      <c r="J27" s="19">
        <v>3</v>
      </c>
      <c r="K27" s="20">
        <v>1.5</v>
      </c>
      <c r="L27" s="21">
        <v>75</v>
      </c>
    </row>
    <row r="28" spans="1:12" x14ac:dyDescent="0.25">
      <c r="A28" t="s">
        <v>56</v>
      </c>
      <c r="B28" t="s">
        <v>57</v>
      </c>
      <c r="C28" t="s">
        <v>58</v>
      </c>
      <c r="D28" s="15">
        <v>4</v>
      </c>
      <c r="E28" s="16" t="s">
        <v>55</v>
      </c>
      <c r="F28" s="17">
        <v>45</v>
      </c>
      <c r="G28" s="18">
        <v>44268</v>
      </c>
      <c r="H28" s="18">
        <v>44272</v>
      </c>
      <c r="I28" s="22" t="str">
        <f t="shared" si="0"/>
        <v>Tuesday</v>
      </c>
      <c r="J28" s="19">
        <v>4</v>
      </c>
      <c r="K28" s="20">
        <v>2.5</v>
      </c>
      <c r="L28" s="21">
        <v>112.5</v>
      </c>
    </row>
    <row r="29" spans="1:12" x14ac:dyDescent="0.25">
      <c r="A29" t="s">
        <v>72</v>
      </c>
      <c r="B29" t="s">
        <v>47</v>
      </c>
      <c r="C29" t="s">
        <v>48</v>
      </c>
      <c r="D29" s="15">
        <v>3</v>
      </c>
      <c r="E29" s="16" t="s">
        <v>68</v>
      </c>
      <c r="F29" s="17">
        <v>40</v>
      </c>
      <c r="G29" s="18">
        <v>44263</v>
      </c>
      <c r="H29" s="18">
        <v>44272</v>
      </c>
      <c r="I29" s="22" t="str">
        <f t="shared" si="0"/>
        <v>Tuesday</v>
      </c>
      <c r="J29" s="19">
        <v>9</v>
      </c>
      <c r="K29" s="20">
        <v>6.25</v>
      </c>
      <c r="L29" s="21">
        <v>250</v>
      </c>
    </row>
    <row r="30" spans="1:12" x14ac:dyDescent="0.25">
      <c r="A30" t="s">
        <v>41</v>
      </c>
      <c r="B30" t="s">
        <v>36</v>
      </c>
      <c r="C30" t="s">
        <v>37</v>
      </c>
      <c r="D30" s="15">
        <v>1</v>
      </c>
      <c r="E30" s="16" t="s">
        <v>42</v>
      </c>
      <c r="F30" s="17">
        <v>35</v>
      </c>
      <c r="G30" s="18">
        <v>44272</v>
      </c>
      <c r="H30" s="18">
        <v>44274</v>
      </c>
      <c r="I30" s="22" t="str">
        <f t="shared" si="0"/>
        <v>Thursday</v>
      </c>
      <c r="J30" s="19">
        <v>2</v>
      </c>
      <c r="K30" s="20">
        <v>7.25</v>
      </c>
      <c r="L30" s="21">
        <v>253.75</v>
      </c>
    </row>
    <row r="31" spans="1:12" x14ac:dyDescent="0.25">
      <c r="A31" t="s">
        <v>83</v>
      </c>
      <c r="B31" t="s">
        <v>53</v>
      </c>
      <c r="C31" t="s">
        <v>54</v>
      </c>
      <c r="D31" s="15">
        <v>2</v>
      </c>
      <c r="E31" s="16" t="s">
        <v>82</v>
      </c>
      <c r="F31" s="17">
        <v>30</v>
      </c>
      <c r="G31" s="18">
        <v>44268</v>
      </c>
      <c r="H31" s="18">
        <v>44276</v>
      </c>
      <c r="I31" s="22" t="str">
        <f t="shared" si="0"/>
        <v>Saturday</v>
      </c>
      <c r="J31" s="19">
        <v>8</v>
      </c>
      <c r="K31" s="20">
        <v>10.75</v>
      </c>
      <c r="L31" s="21">
        <v>422.5</v>
      </c>
    </row>
    <row r="32" spans="1:12" x14ac:dyDescent="0.25">
      <c r="A32" t="s">
        <v>94</v>
      </c>
      <c r="B32" t="s">
        <v>86</v>
      </c>
      <c r="C32" t="s">
        <v>87</v>
      </c>
      <c r="D32" s="15">
        <v>5</v>
      </c>
      <c r="E32" s="16" t="s">
        <v>90</v>
      </c>
      <c r="F32" s="17">
        <v>55</v>
      </c>
      <c r="G32" s="18">
        <v>44274</v>
      </c>
      <c r="H32" s="18">
        <v>44276</v>
      </c>
      <c r="I32" s="22" t="str">
        <f t="shared" si="0"/>
        <v>Saturday</v>
      </c>
      <c r="J32" s="19">
        <v>2</v>
      </c>
      <c r="K32" s="20">
        <v>1.5</v>
      </c>
      <c r="L32" s="21">
        <v>82.5</v>
      </c>
    </row>
    <row r="33" spans="1:12" x14ac:dyDescent="0.25">
      <c r="A33" t="s">
        <v>76</v>
      </c>
      <c r="B33" t="s">
        <v>39</v>
      </c>
      <c r="C33" t="s">
        <v>40</v>
      </c>
      <c r="D33" s="15">
        <v>6</v>
      </c>
      <c r="E33" s="16" t="s">
        <v>77</v>
      </c>
      <c r="F33" s="17">
        <v>35</v>
      </c>
      <c r="G33" s="18">
        <v>44269</v>
      </c>
      <c r="H33" s="18">
        <v>44279</v>
      </c>
      <c r="I33" s="22" t="str">
        <f t="shared" si="0"/>
        <v>Tuesday</v>
      </c>
      <c r="J33" s="19">
        <v>10</v>
      </c>
      <c r="K33" s="20">
        <v>6</v>
      </c>
      <c r="L33" s="21">
        <v>210</v>
      </c>
    </row>
    <row r="34" spans="1:12" x14ac:dyDescent="0.25">
      <c r="A34" t="s">
        <v>35</v>
      </c>
      <c r="B34" t="s">
        <v>36</v>
      </c>
      <c r="C34" t="s">
        <v>37</v>
      </c>
      <c r="D34" s="15">
        <v>8</v>
      </c>
      <c r="E34" s="16" t="s">
        <v>34</v>
      </c>
      <c r="F34" s="17">
        <v>65</v>
      </c>
      <c r="G34" s="18">
        <v>44281</v>
      </c>
      <c r="H34" s="18">
        <v>44286</v>
      </c>
      <c r="I34" s="22" t="str">
        <f t="shared" si="0"/>
        <v>Tuesday</v>
      </c>
      <c r="J34" s="19">
        <v>5</v>
      </c>
      <c r="K34" s="20">
        <v>5</v>
      </c>
      <c r="L34" s="21">
        <v>325</v>
      </c>
    </row>
    <row r="35" spans="1:12" x14ac:dyDescent="0.25">
      <c r="A35" t="s">
        <v>38</v>
      </c>
      <c r="B35" t="s">
        <v>39</v>
      </c>
      <c r="C35" t="s">
        <v>40</v>
      </c>
      <c r="D35" s="15">
        <v>8</v>
      </c>
      <c r="E35" t="s">
        <v>34</v>
      </c>
      <c r="F35" s="17">
        <v>65</v>
      </c>
      <c r="G35" s="18">
        <v>44284</v>
      </c>
      <c r="H35" s="18">
        <v>44286</v>
      </c>
      <c r="I35" s="22" t="str">
        <f t="shared" si="0"/>
        <v>Tuesday</v>
      </c>
      <c r="J35" s="19">
        <v>2</v>
      </c>
      <c r="K35" s="20">
        <v>5</v>
      </c>
      <c r="L35" s="21">
        <v>325</v>
      </c>
    </row>
    <row r="36" spans="1:12" x14ac:dyDescent="0.25">
      <c r="A36" t="s">
        <v>85</v>
      </c>
      <c r="B36" t="s">
        <v>86</v>
      </c>
      <c r="C36" t="s">
        <v>87</v>
      </c>
      <c r="D36" s="15">
        <v>10</v>
      </c>
      <c r="E36" s="16" t="s">
        <v>82</v>
      </c>
      <c r="F36" s="17">
        <v>40</v>
      </c>
      <c r="G36" s="18">
        <v>44277</v>
      </c>
      <c r="H36" s="18">
        <v>44286</v>
      </c>
      <c r="I36" s="22" t="str">
        <f t="shared" si="0"/>
        <v>Tuesday</v>
      </c>
      <c r="J36" s="19">
        <v>9</v>
      </c>
      <c r="K36" s="20">
        <v>5.25</v>
      </c>
      <c r="L36" s="21">
        <v>210</v>
      </c>
    </row>
    <row r="37" spans="1:12" x14ac:dyDescent="0.25">
      <c r="A37" t="s">
        <v>92</v>
      </c>
      <c r="B37" t="s">
        <v>57</v>
      </c>
      <c r="C37" t="s">
        <v>58</v>
      </c>
      <c r="D37" s="15">
        <v>5</v>
      </c>
      <c r="E37" t="s">
        <v>90</v>
      </c>
      <c r="F37" s="17">
        <v>55</v>
      </c>
      <c r="G37" s="18">
        <v>44287</v>
      </c>
      <c r="H37" s="18">
        <v>44289</v>
      </c>
      <c r="I37" s="22" t="str">
        <f t="shared" si="0"/>
        <v>Friday</v>
      </c>
      <c r="J37" s="19">
        <v>2</v>
      </c>
      <c r="K37" s="20">
        <v>7.5</v>
      </c>
      <c r="L37" s="21">
        <v>412.5</v>
      </c>
    </row>
    <row r="38" spans="1:12" x14ac:dyDescent="0.25">
      <c r="A38" t="s">
        <v>103</v>
      </c>
      <c r="B38" t="s">
        <v>74</v>
      </c>
      <c r="C38" t="s">
        <v>75</v>
      </c>
      <c r="D38" s="15">
        <v>7</v>
      </c>
      <c r="E38" t="s">
        <v>98</v>
      </c>
      <c r="F38" s="17">
        <v>35</v>
      </c>
      <c r="G38" s="18">
        <v>44290</v>
      </c>
      <c r="H38" s="18">
        <v>44292</v>
      </c>
      <c r="I38" s="22" t="str">
        <f t="shared" si="0"/>
        <v>Monday</v>
      </c>
      <c r="J38" s="19">
        <v>2</v>
      </c>
      <c r="K38" s="20">
        <v>10.75</v>
      </c>
      <c r="L38" s="21">
        <v>476.25</v>
      </c>
    </row>
    <row r="39" spans="1:12" x14ac:dyDescent="0.25">
      <c r="A39" t="s">
        <v>59</v>
      </c>
      <c r="B39" t="s">
        <v>47</v>
      </c>
      <c r="C39" t="s">
        <v>48</v>
      </c>
      <c r="D39" s="15">
        <v>3</v>
      </c>
      <c r="E39" t="s">
        <v>60</v>
      </c>
      <c r="F39" s="17">
        <v>40</v>
      </c>
      <c r="G39" s="18">
        <v>44290</v>
      </c>
      <c r="H39" s="18">
        <v>44294</v>
      </c>
      <c r="I39" s="22" t="str">
        <f t="shared" si="0"/>
        <v>Wednesday</v>
      </c>
      <c r="J39" s="19">
        <v>4</v>
      </c>
      <c r="K39" s="20">
        <v>32</v>
      </c>
      <c r="L39" s="21">
        <v>1380</v>
      </c>
    </row>
  </sheetData>
  <sortState xmlns:xlrd2="http://schemas.microsoft.com/office/spreadsheetml/2017/richdata2" ref="A5:L39">
    <sortCondition ref="H5"/>
  </sortState>
  <conditionalFormatting sqref="J5:J39">
    <cfRule type="cellIs" dxfId="0" priority="2" operator="greaterThan">
      <formula>9</formula>
    </cfRule>
  </conditionalFormatting>
  <conditionalFormatting sqref="L5:L3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{793E8AEA-474C-4605-ABA0-5FF816AD2F78}</x14:id>
        </ext>
      </extLst>
    </cfRule>
  </conditionalFormatting>
  <pageMargins left="0.7" right="0.7" top="0.75" bottom="0.75" header="0.3" footer="0.3"/>
  <pageSetup orientation="portrait" horizontalDpi="4294967293" verticalDpi="0" r:id="rId1"/>
  <headerFooter>
    <oddFooter>&amp;LStudent Name&amp;C&amp;A&amp;R&amp;F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3E8AEA-474C-4605-ABA0-5FF816AD2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CA7B-7F4F-4467-81B4-58F5598FAE73}">
  <dimension ref="A1:I56"/>
  <sheetViews>
    <sheetView workbookViewId="0">
      <selection activeCell="F56" sqref="F56"/>
    </sheetView>
  </sheetViews>
  <sheetFormatPr defaultRowHeight="15" x14ac:dyDescent="0.25"/>
  <cols>
    <col min="1" max="1" width="12.85546875" bestFit="1" customWidth="1"/>
    <col min="2" max="2" width="10.85546875" bestFit="1" customWidth="1"/>
    <col min="3" max="3" width="10.5703125" bestFit="1" customWidth="1"/>
    <col min="4" max="4" width="17.140625" bestFit="1" customWidth="1"/>
    <col min="5" max="5" width="14.5703125" customWidth="1"/>
    <col min="6" max="6" width="14.28515625" customWidth="1"/>
    <col min="8" max="8" width="23.140625" customWidth="1"/>
    <col min="9" max="9" width="17.42578125" customWidth="1"/>
  </cols>
  <sheetData>
    <row r="1" spans="1:9" ht="30" x14ac:dyDescent="0.25">
      <c r="A1" s="9" t="s">
        <v>0</v>
      </c>
      <c r="B1" s="9"/>
      <c r="D1" s="9" t="s">
        <v>1</v>
      </c>
      <c r="E1" s="9"/>
      <c r="F1" s="1"/>
    </row>
    <row r="2" spans="1:9" x14ac:dyDescent="0.25">
      <c r="A2" t="s">
        <v>2</v>
      </c>
      <c r="B2" s="2">
        <v>1504.2763288162416</v>
      </c>
      <c r="D2" t="s">
        <v>17</v>
      </c>
      <c r="E2" s="3">
        <f>PV(B3/12,B5*B4,-B2)</f>
        <v>65000</v>
      </c>
      <c r="F2" s="3"/>
    </row>
    <row r="3" spans="1:9" x14ac:dyDescent="0.25">
      <c r="A3" t="s">
        <v>3</v>
      </c>
      <c r="B3" s="4">
        <v>5.2499999999999998E-2</v>
      </c>
      <c r="D3" t="s">
        <v>4</v>
      </c>
      <c r="E3" s="5">
        <f>B3/12</f>
        <v>4.3749999999999995E-3</v>
      </c>
      <c r="F3" s="5"/>
    </row>
    <row r="4" spans="1:9" x14ac:dyDescent="0.25">
      <c r="A4" t="s">
        <v>5</v>
      </c>
      <c r="B4" s="6">
        <v>4</v>
      </c>
      <c r="D4" t="s">
        <v>6</v>
      </c>
      <c r="E4" s="6">
        <f>B4*12</f>
        <v>48</v>
      </c>
      <c r="F4" s="6"/>
    </row>
    <row r="5" spans="1:9" x14ac:dyDescent="0.25">
      <c r="A5" t="s">
        <v>7</v>
      </c>
      <c r="B5" s="6">
        <v>12</v>
      </c>
    </row>
    <row r="7" spans="1:9" ht="30" x14ac:dyDescent="0.25">
      <c r="A7" s="10" t="s">
        <v>8</v>
      </c>
      <c r="B7" s="10" t="s">
        <v>9</v>
      </c>
      <c r="C7" s="10" t="s">
        <v>10</v>
      </c>
      <c r="D7" s="10" t="s">
        <v>11</v>
      </c>
      <c r="E7" s="10" t="s">
        <v>12</v>
      </c>
      <c r="F7" s="10" t="s">
        <v>13</v>
      </c>
      <c r="G7" s="8"/>
      <c r="H7" s="10" t="s">
        <v>14</v>
      </c>
      <c r="I7" s="10" t="s">
        <v>15</v>
      </c>
    </row>
    <row r="8" spans="1:9" x14ac:dyDescent="0.25">
      <c r="A8" s="7">
        <v>1</v>
      </c>
      <c r="B8" s="3">
        <f>E2</f>
        <v>65000</v>
      </c>
      <c r="C8" s="2">
        <f>$B$2</f>
        <v>1504.2763288162416</v>
      </c>
      <c r="D8" s="3">
        <f>IPMT($E$3,A8,$E$4,-$E$2)</f>
        <v>284.37499999999994</v>
      </c>
      <c r="E8" s="3">
        <f>PPMT($E$3,A8,$E$4,-$E$2)</f>
        <v>1219.9013288162726</v>
      </c>
      <c r="F8" s="3">
        <f>B8-E8</f>
        <v>63780.098671183725</v>
      </c>
      <c r="H8" s="2">
        <f>CUMIPMT($E$3,$E$4,$E$2,$A$8,A8,0)</f>
        <v>-284.37499999999977</v>
      </c>
      <c r="I8" s="2">
        <f>CUMPRINC($E$3,$E$4,$E$2,$A$8,A8,0)</f>
        <v>-1219.9013288162728</v>
      </c>
    </row>
    <row r="9" spans="1:9" x14ac:dyDescent="0.25">
      <c r="A9" s="7">
        <v>2</v>
      </c>
      <c r="B9" s="3">
        <f>F8</f>
        <v>63780.098671183725</v>
      </c>
      <c r="C9" s="2">
        <f t="shared" ref="C9:C56" si="0">$B$2</f>
        <v>1504.2763288162416</v>
      </c>
      <c r="D9" s="3">
        <f t="shared" ref="D9:D55" si="1">IPMT($E$3,A9,$E$4,-$E$2)</f>
        <v>279.03793168642881</v>
      </c>
      <c r="E9" s="3">
        <f t="shared" ref="E9:E55" si="2">PPMT($E$3,A9,$E$4,-$E$2)</f>
        <v>1225.2383971298436</v>
      </c>
      <c r="F9" s="3">
        <f t="shared" ref="F9:F55" si="3">B9-E9</f>
        <v>62554.860274053884</v>
      </c>
      <c r="H9" s="2">
        <f t="shared" ref="H9:H55" si="4">CUMIPMT($E$3,$E$4,$E$2,$A$8,A9,0)</f>
        <v>-563.41293168642869</v>
      </c>
      <c r="I9" s="2">
        <f t="shared" ref="I9:I55" si="5">CUMPRINC($E$3,$E$4,$E$2,$A$8,A9,0)</f>
        <v>-2445.1397259461164</v>
      </c>
    </row>
    <row r="10" spans="1:9" x14ac:dyDescent="0.25">
      <c r="A10" s="7">
        <v>3</v>
      </c>
      <c r="B10" s="3">
        <f t="shared" ref="B10:B56" si="6">F9</f>
        <v>62554.860274053884</v>
      </c>
      <c r="C10" s="2">
        <f t="shared" si="0"/>
        <v>1504.2763288162416</v>
      </c>
      <c r="D10" s="3">
        <f t="shared" si="1"/>
        <v>273.67751369898571</v>
      </c>
      <c r="E10" s="3">
        <f t="shared" si="2"/>
        <v>1230.5988151172869</v>
      </c>
      <c r="F10" s="3">
        <f t="shared" si="3"/>
        <v>61324.261458936599</v>
      </c>
      <c r="H10" s="2">
        <f t="shared" si="4"/>
        <v>-837.09044538541411</v>
      </c>
      <c r="I10" s="2">
        <f t="shared" si="5"/>
        <v>-3675.7385410634038</v>
      </c>
    </row>
    <row r="11" spans="1:9" x14ac:dyDescent="0.25">
      <c r="A11" s="7">
        <v>4</v>
      </c>
      <c r="B11" s="3">
        <f t="shared" si="6"/>
        <v>61324.261458936599</v>
      </c>
      <c r="C11" s="2">
        <f t="shared" si="0"/>
        <v>1504.2763288162416</v>
      </c>
      <c r="D11" s="3">
        <f t="shared" si="1"/>
        <v>268.29364388284762</v>
      </c>
      <c r="E11" s="3">
        <f t="shared" si="2"/>
        <v>1235.9826849334249</v>
      </c>
      <c r="F11" s="3">
        <f t="shared" si="3"/>
        <v>60088.278774003171</v>
      </c>
      <c r="H11" s="2">
        <f t="shared" si="4"/>
        <v>-1105.3840892682611</v>
      </c>
      <c r="I11" s="2">
        <f t="shared" si="5"/>
        <v>-4911.7212259968292</v>
      </c>
    </row>
    <row r="12" spans="1:9" x14ac:dyDescent="0.25">
      <c r="A12" s="7">
        <v>5</v>
      </c>
      <c r="B12" s="3">
        <f t="shared" si="6"/>
        <v>60088.278774003171</v>
      </c>
      <c r="C12" s="2">
        <f t="shared" si="0"/>
        <v>1504.2763288162416</v>
      </c>
      <c r="D12" s="3">
        <f t="shared" si="1"/>
        <v>262.88621963626383</v>
      </c>
      <c r="E12" s="3">
        <f t="shared" si="2"/>
        <v>1241.3901091800085</v>
      </c>
      <c r="F12" s="3">
        <f t="shared" si="3"/>
        <v>58846.888664823164</v>
      </c>
      <c r="H12" s="2">
        <f t="shared" si="4"/>
        <v>-1368.2703089045253</v>
      </c>
      <c r="I12" s="2">
        <f t="shared" si="5"/>
        <v>-6153.1113351768372</v>
      </c>
    </row>
    <row r="13" spans="1:9" x14ac:dyDescent="0.25">
      <c r="A13" s="7">
        <v>6</v>
      </c>
      <c r="B13" s="3">
        <f t="shared" si="6"/>
        <v>58846.888664823164</v>
      </c>
      <c r="C13" s="2">
        <f t="shared" si="0"/>
        <v>1504.2763288162416</v>
      </c>
      <c r="D13" s="3">
        <f t="shared" si="1"/>
        <v>257.45513790860127</v>
      </c>
      <c r="E13" s="3">
        <f t="shared" si="2"/>
        <v>1246.8211909076711</v>
      </c>
      <c r="F13" s="3">
        <f t="shared" si="3"/>
        <v>57600.067473915493</v>
      </c>
      <c r="H13" s="2">
        <f t="shared" si="4"/>
        <v>-1625.7254468131268</v>
      </c>
      <c r="I13" s="2">
        <f t="shared" si="5"/>
        <v>-7399.9325260845089</v>
      </c>
    </row>
    <row r="14" spans="1:9" x14ac:dyDescent="0.25">
      <c r="A14" s="7">
        <v>7</v>
      </c>
      <c r="B14" s="3">
        <f t="shared" si="6"/>
        <v>57600.067473915493</v>
      </c>
      <c r="C14" s="2">
        <f t="shared" si="0"/>
        <v>1504.2763288162416</v>
      </c>
      <c r="D14" s="3">
        <f t="shared" si="1"/>
        <v>252.00029519838026</v>
      </c>
      <c r="E14" s="3">
        <f t="shared" si="2"/>
        <v>1252.2760336178924</v>
      </c>
      <c r="F14" s="3">
        <f t="shared" si="3"/>
        <v>56347.791440297602</v>
      </c>
      <c r="H14" s="2">
        <f t="shared" si="4"/>
        <v>-1877.7257420115056</v>
      </c>
      <c r="I14" s="2">
        <f t="shared" si="5"/>
        <v>-8652.2085597024015</v>
      </c>
    </row>
    <row r="15" spans="1:9" x14ac:dyDescent="0.25">
      <c r="A15" s="7">
        <v>8</v>
      </c>
      <c r="B15" s="3">
        <f t="shared" si="6"/>
        <v>56347.791440297602</v>
      </c>
      <c r="C15" s="2">
        <f t="shared" si="0"/>
        <v>1504.2763288162416</v>
      </c>
      <c r="D15" s="3">
        <f t="shared" si="1"/>
        <v>246.52158755130199</v>
      </c>
      <c r="E15" s="3">
        <f t="shared" si="2"/>
        <v>1257.7547412649706</v>
      </c>
      <c r="F15" s="3">
        <f t="shared" si="3"/>
        <v>55090.036699032629</v>
      </c>
      <c r="H15" s="2">
        <f t="shared" si="4"/>
        <v>-2124.2473295628079</v>
      </c>
      <c r="I15" s="2">
        <f t="shared" si="5"/>
        <v>-9909.9633009673726</v>
      </c>
    </row>
    <row r="16" spans="1:9" x14ac:dyDescent="0.25">
      <c r="A16" s="7">
        <v>9</v>
      </c>
      <c r="B16" s="3">
        <f t="shared" si="6"/>
        <v>55090.036699032629</v>
      </c>
      <c r="C16" s="2">
        <f t="shared" si="0"/>
        <v>1504.2763288162416</v>
      </c>
      <c r="D16" s="3">
        <f t="shared" si="1"/>
        <v>241.01891055826772</v>
      </c>
      <c r="E16" s="3">
        <f t="shared" si="2"/>
        <v>1263.2574182580047</v>
      </c>
      <c r="F16" s="3">
        <f t="shared" si="3"/>
        <v>53826.779280774623</v>
      </c>
      <c r="H16" s="2">
        <f t="shared" si="4"/>
        <v>-2365.2662401210746</v>
      </c>
      <c r="I16" s="2">
        <f t="shared" si="5"/>
        <v>-11173.220719225379</v>
      </c>
    </row>
    <row r="17" spans="1:9" x14ac:dyDescent="0.25">
      <c r="A17" s="7">
        <v>10</v>
      </c>
      <c r="B17" s="3">
        <f t="shared" si="6"/>
        <v>53826.779280774623</v>
      </c>
      <c r="C17" s="2">
        <f t="shared" si="0"/>
        <v>1504.2763288162416</v>
      </c>
      <c r="D17" s="3">
        <f t="shared" si="1"/>
        <v>235.49215935338898</v>
      </c>
      <c r="E17" s="3">
        <f t="shared" si="2"/>
        <v>1268.7841694628835</v>
      </c>
      <c r="F17" s="3">
        <f t="shared" si="3"/>
        <v>52557.995111311742</v>
      </c>
      <c r="H17" s="2">
        <f t="shared" si="4"/>
        <v>-2600.7583994744655</v>
      </c>
      <c r="I17" s="2">
        <f t="shared" si="5"/>
        <v>-12442.00488868826</v>
      </c>
    </row>
    <row r="18" spans="1:9" x14ac:dyDescent="0.25">
      <c r="A18" s="7">
        <v>11</v>
      </c>
      <c r="B18" s="3">
        <f t="shared" si="6"/>
        <v>52557.995111311742</v>
      </c>
      <c r="C18" s="2">
        <f t="shared" si="0"/>
        <v>1504.2763288162416</v>
      </c>
      <c r="D18" s="3">
        <f t="shared" si="1"/>
        <v>229.94122861198886</v>
      </c>
      <c r="E18" s="3">
        <f t="shared" si="2"/>
        <v>1274.3351002042839</v>
      </c>
      <c r="F18" s="3">
        <f t="shared" si="3"/>
        <v>51283.660011107459</v>
      </c>
      <c r="H18" s="2">
        <f t="shared" si="4"/>
        <v>-2830.6996280864532</v>
      </c>
      <c r="I18" s="2">
        <f t="shared" si="5"/>
        <v>-13716.339988892543</v>
      </c>
    </row>
    <row r="19" spans="1:9" x14ac:dyDescent="0.25">
      <c r="A19" s="7">
        <v>12</v>
      </c>
      <c r="B19" s="3">
        <f t="shared" si="6"/>
        <v>51283.660011107459</v>
      </c>
      <c r="C19" s="2">
        <f t="shared" si="0"/>
        <v>1504.2763288162416</v>
      </c>
      <c r="D19" s="3">
        <f t="shared" si="1"/>
        <v>224.36601254859511</v>
      </c>
      <c r="E19" s="3">
        <f t="shared" si="2"/>
        <v>1279.9103162676774</v>
      </c>
      <c r="F19" s="3">
        <f t="shared" si="3"/>
        <v>50003.749694839782</v>
      </c>
      <c r="H19" s="2">
        <f t="shared" si="4"/>
        <v>-3055.0656406350481</v>
      </c>
      <c r="I19" s="2">
        <f t="shared" si="5"/>
        <v>-14996.250305160223</v>
      </c>
    </row>
    <row r="20" spans="1:9" x14ac:dyDescent="0.25">
      <c r="A20" s="7">
        <v>13</v>
      </c>
      <c r="B20" s="3">
        <f t="shared" si="6"/>
        <v>50003.749694839782</v>
      </c>
      <c r="C20" s="2">
        <f t="shared" si="0"/>
        <v>1504.2763288162416</v>
      </c>
      <c r="D20" s="3">
        <f t="shared" si="1"/>
        <v>218.76640491492401</v>
      </c>
      <c r="E20" s="3">
        <f t="shared" si="2"/>
        <v>1285.5099239013487</v>
      </c>
      <c r="F20" s="3">
        <f t="shared" si="3"/>
        <v>48718.239770938431</v>
      </c>
      <c r="H20" s="2">
        <f t="shared" si="4"/>
        <v>-3273.8320455499706</v>
      </c>
      <c r="I20" s="2">
        <f t="shared" si="5"/>
        <v>-16281.760229061572</v>
      </c>
    </row>
    <row r="21" spans="1:9" x14ac:dyDescent="0.25">
      <c r="A21" s="7">
        <v>14</v>
      </c>
      <c r="B21" s="3">
        <f t="shared" si="6"/>
        <v>48718.239770938431</v>
      </c>
      <c r="C21" s="2">
        <f t="shared" si="0"/>
        <v>1504.2763288162416</v>
      </c>
      <c r="D21" s="3">
        <f t="shared" si="1"/>
        <v>213.14229899785562</v>
      </c>
      <c r="E21" s="3">
        <f t="shared" si="2"/>
        <v>1291.134029818417</v>
      </c>
      <c r="F21" s="3">
        <f t="shared" si="3"/>
        <v>47427.105741120016</v>
      </c>
      <c r="H21" s="2">
        <f t="shared" si="4"/>
        <v>-3486.9743445478198</v>
      </c>
      <c r="I21" s="2">
        <f t="shared" si="5"/>
        <v>-17572.894258879995</v>
      </c>
    </row>
    <row r="22" spans="1:9" x14ac:dyDescent="0.25">
      <c r="A22" s="7">
        <v>15</v>
      </c>
      <c r="B22" s="3">
        <f t="shared" si="6"/>
        <v>47427.105741120016</v>
      </c>
      <c r="C22" s="2">
        <f t="shared" si="0"/>
        <v>1504.2763288162416</v>
      </c>
      <c r="D22" s="3">
        <f t="shared" si="1"/>
        <v>207.49358761740001</v>
      </c>
      <c r="E22" s="3">
        <f t="shared" si="2"/>
        <v>1296.7827411988726</v>
      </c>
      <c r="F22" s="3">
        <f t="shared" si="3"/>
        <v>46130.322999921147</v>
      </c>
      <c r="H22" s="2">
        <f t="shared" si="4"/>
        <v>-3694.4679321652293</v>
      </c>
      <c r="I22" s="2">
        <f t="shared" si="5"/>
        <v>-18869.67700007886</v>
      </c>
    </row>
    <row r="23" spans="1:9" x14ac:dyDescent="0.25">
      <c r="A23" s="7">
        <v>16</v>
      </c>
      <c r="B23" s="3">
        <f t="shared" si="6"/>
        <v>46130.322999921147</v>
      </c>
      <c r="C23" s="2">
        <f t="shared" si="0"/>
        <v>1504.2763288162416</v>
      </c>
      <c r="D23" s="3">
        <f t="shared" si="1"/>
        <v>201.82016312465495</v>
      </c>
      <c r="E23" s="3">
        <f t="shared" si="2"/>
        <v>1302.4561656916176</v>
      </c>
      <c r="F23" s="3">
        <f t="shared" si="3"/>
        <v>44827.866834229528</v>
      </c>
      <c r="H23" s="2">
        <f t="shared" si="4"/>
        <v>-3896.2880952898813</v>
      </c>
      <c r="I23" s="2">
        <f t="shared" si="5"/>
        <v>-20172.13316577048</v>
      </c>
    </row>
    <row r="24" spans="1:9" x14ac:dyDescent="0.25">
      <c r="A24" s="7">
        <v>17</v>
      </c>
      <c r="B24" s="3">
        <f t="shared" si="6"/>
        <v>44827.866834229528</v>
      </c>
      <c r="C24" s="2">
        <f t="shared" si="0"/>
        <v>1504.2763288162416</v>
      </c>
      <c r="D24" s="3">
        <f t="shared" si="1"/>
        <v>196.12191739975415</v>
      </c>
      <c r="E24" s="3">
        <f t="shared" si="2"/>
        <v>1308.1544114165185</v>
      </c>
      <c r="F24" s="3">
        <f t="shared" si="3"/>
        <v>43519.712422813012</v>
      </c>
      <c r="H24" s="2">
        <f t="shared" si="4"/>
        <v>-4092.4100126896337</v>
      </c>
      <c r="I24" s="2">
        <f t="shared" si="5"/>
        <v>-21480.287577186999</v>
      </c>
    </row>
    <row r="25" spans="1:9" x14ac:dyDescent="0.25">
      <c r="A25" s="7">
        <v>18</v>
      </c>
      <c r="B25" s="3">
        <f t="shared" si="6"/>
        <v>43519.712422813012</v>
      </c>
      <c r="C25" s="2">
        <f t="shared" si="0"/>
        <v>1504.2763288162416</v>
      </c>
      <c r="D25" s="3">
        <f t="shared" si="1"/>
        <v>190.39874184980684</v>
      </c>
      <c r="E25" s="3">
        <f t="shared" si="2"/>
        <v>1313.8775869664657</v>
      </c>
      <c r="F25" s="3">
        <f t="shared" si="3"/>
        <v>42205.834835846545</v>
      </c>
      <c r="H25" s="2">
        <f t="shared" si="4"/>
        <v>-4282.8087545394446</v>
      </c>
      <c r="I25" s="2">
        <f t="shared" si="5"/>
        <v>-22794.165164153463</v>
      </c>
    </row>
    <row r="26" spans="1:9" x14ac:dyDescent="0.25">
      <c r="A26" s="7">
        <v>19</v>
      </c>
      <c r="B26" s="3">
        <f t="shared" si="6"/>
        <v>42205.834835846545</v>
      </c>
      <c r="C26" s="2">
        <f t="shared" si="0"/>
        <v>1504.2763288162416</v>
      </c>
      <c r="D26" s="3">
        <f t="shared" si="1"/>
        <v>184.65052740682859</v>
      </c>
      <c r="E26" s="3">
        <f t="shared" si="2"/>
        <v>1319.625801409444</v>
      </c>
      <c r="F26" s="3">
        <f t="shared" si="3"/>
        <v>40886.209034437103</v>
      </c>
      <c r="H26" s="2">
        <f t="shared" si="4"/>
        <v>-4467.4592819462705</v>
      </c>
      <c r="I26" s="2">
        <f t="shared" si="5"/>
        <v>-24113.790965562908</v>
      </c>
    </row>
    <row r="27" spans="1:9" x14ac:dyDescent="0.25">
      <c r="A27" s="7">
        <v>20</v>
      </c>
      <c r="B27" s="3">
        <f t="shared" si="6"/>
        <v>40886.209034437103</v>
      </c>
      <c r="C27" s="2">
        <f t="shared" si="0"/>
        <v>1504.2763288162416</v>
      </c>
      <c r="D27" s="3">
        <f t="shared" si="1"/>
        <v>178.87716452566227</v>
      </c>
      <c r="E27" s="3">
        <f t="shared" si="2"/>
        <v>1325.3991642906103</v>
      </c>
      <c r="F27" s="3">
        <f t="shared" si="3"/>
        <v>39560.809870146491</v>
      </c>
      <c r="H27" s="2">
        <f t="shared" si="4"/>
        <v>-4646.3364464719307</v>
      </c>
      <c r="I27" s="2">
        <f t="shared" si="5"/>
        <v>-25439.190129853519</v>
      </c>
    </row>
    <row r="28" spans="1:9" x14ac:dyDescent="0.25">
      <c r="A28" s="7">
        <v>21</v>
      </c>
      <c r="B28" s="3">
        <f t="shared" si="6"/>
        <v>39560.809870146491</v>
      </c>
      <c r="C28" s="2">
        <f t="shared" si="0"/>
        <v>1504.2763288162416</v>
      </c>
      <c r="D28" s="3">
        <f t="shared" si="1"/>
        <v>173.07854318189084</v>
      </c>
      <c r="E28" s="3">
        <f t="shared" si="2"/>
        <v>1331.1977856343817</v>
      </c>
      <c r="F28" s="3">
        <f t="shared" si="3"/>
        <v>38229.612084512111</v>
      </c>
      <c r="H28" s="2">
        <f t="shared" si="4"/>
        <v>-4819.414989653822</v>
      </c>
      <c r="I28" s="2">
        <f t="shared" si="5"/>
        <v>-26770.387915487903</v>
      </c>
    </row>
    <row r="29" spans="1:9" x14ac:dyDescent="0.25">
      <c r="A29" s="7">
        <v>22</v>
      </c>
      <c r="B29" s="3">
        <f t="shared" si="6"/>
        <v>38229.612084512111</v>
      </c>
      <c r="C29" s="2">
        <f t="shared" si="0"/>
        <v>1504.2763288162416</v>
      </c>
      <c r="D29" s="3">
        <f t="shared" si="1"/>
        <v>167.25455286974045</v>
      </c>
      <c r="E29" s="3">
        <f t="shared" si="2"/>
        <v>1337.021775946532</v>
      </c>
      <c r="F29" s="3">
        <f t="shared" si="3"/>
        <v>36892.590308565581</v>
      </c>
      <c r="H29" s="2">
        <f t="shared" si="4"/>
        <v>-4986.6695425235594</v>
      </c>
      <c r="I29" s="2">
        <f t="shared" si="5"/>
        <v>-28107.409691434434</v>
      </c>
    </row>
    <row r="30" spans="1:9" x14ac:dyDescent="0.25">
      <c r="A30" s="7">
        <v>23</v>
      </c>
      <c r="B30" s="3">
        <f t="shared" si="6"/>
        <v>36892.590308565581</v>
      </c>
      <c r="C30" s="2">
        <f t="shared" si="0"/>
        <v>1504.2763288162416</v>
      </c>
      <c r="D30" s="3">
        <f t="shared" si="1"/>
        <v>161.40508259997435</v>
      </c>
      <c r="E30" s="3">
        <f t="shared" si="2"/>
        <v>1342.8712462162982</v>
      </c>
      <c r="F30" s="3">
        <f t="shared" si="3"/>
        <v>35549.719062349286</v>
      </c>
      <c r="H30" s="2">
        <f t="shared" si="4"/>
        <v>-5148.0746251235396</v>
      </c>
      <c r="I30" s="2">
        <f t="shared" si="5"/>
        <v>-29450.280937650728</v>
      </c>
    </row>
    <row r="31" spans="1:9" x14ac:dyDescent="0.25">
      <c r="A31" s="7">
        <v>24</v>
      </c>
      <c r="B31" s="3">
        <f t="shared" si="6"/>
        <v>35549.719062349286</v>
      </c>
      <c r="C31" s="2">
        <f t="shared" si="0"/>
        <v>1504.2763288162416</v>
      </c>
      <c r="D31" s="3">
        <f t="shared" si="1"/>
        <v>155.53002089777806</v>
      </c>
      <c r="E31" s="3">
        <f t="shared" si="2"/>
        <v>1348.7463079184945</v>
      </c>
      <c r="F31" s="3">
        <f t="shared" si="3"/>
        <v>34200.97275443079</v>
      </c>
      <c r="H31" s="2">
        <f t="shared" si="4"/>
        <v>-5303.6046460213147</v>
      </c>
      <c r="I31" s="2">
        <f t="shared" si="5"/>
        <v>-30799.027245569228</v>
      </c>
    </row>
    <row r="32" spans="1:9" x14ac:dyDescent="0.25">
      <c r="A32" s="7">
        <v>25</v>
      </c>
      <c r="B32" s="3">
        <f t="shared" si="6"/>
        <v>34200.97275443079</v>
      </c>
      <c r="C32" s="2">
        <f t="shared" si="0"/>
        <v>1504.2763288162416</v>
      </c>
      <c r="D32" s="3">
        <f t="shared" si="1"/>
        <v>149.62925580063464</v>
      </c>
      <c r="E32" s="3">
        <f t="shared" si="2"/>
        <v>1354.6470730156379</v>
      </c>
      <c r="F32" s="3">
        <f t="shared" si="3"/>
        <v>32846.325681415154</v>
      </c>
      <c r="H32" s="2">
        <f t="shared" si="4"/>
        <v>-5453.2339018219427</v>
      </c>
      <c r="I32" s="2">
        <f t="shared" si="5"/>
        <v>-32153.674318584868</v>
      </c>
    </row>
    <row r="33" spans="1:9" x14ac:dyDescent="0.25">
      <c r="A33" s="7">
        <v>26</v>
      </c>
      <c r="B33" s="3">
        <f t="shared" si="6"/>
        <v>32846.325681415154</v>
      </c>
      <c r="C33" s="2">
        <f t="shared" si="0"/>
        <v>1504.2763288162416</v>
      </c>
      <c r="D33" s="3">
        <f t="shared" si="1"/>
        <v>143.70267485619118</v>
      </c>
      <c r="E33" s="3">
        <f t="shared" si="2"/>
        <v>1360.5736539600814</v>
      </c>
      <c r="F33" s="3">
        <f t="shared" si="3"/>
        <v>31485.752027455073</v>
      </c>
      <c r="H33" s="2">
        <f t="shared" si="4"/>
        <v>-5596.9365766781411</v>
      </c>
      <c r="I33" s="2">
        <f t="shared" si="5"/>
        <v>-33514.247972544945</v>
      </c>
    </row>
    <row r="34" spans="1:9" x14ac:dyDescent="0.25">
      <c r="A34" s="7">
        <v>27</v>
      </c>
      <c r="B34" s="3">
        <f t="shared" si="6"/>
        <v>31485.752027455073</v>
      </c>
      <c r="C34" s="2">
        <f t="shared" si="0"/>
        <v>1504.2763288162416</v>
      </c>
      <c r="D34" s="3">
        <f t="shared" si="1"/>
        <v>137.75016512011587</v>
      </c>
      <c r="E34" s="3">
        <f t="shared" si="2"/>
        <v>1366.5261636961568</v>
      </c>
      <c r="F34" s="3">
        <f t="shared" si="3"/>
        <v>30119.225863758918</v>
      </c>
      <c r="H34" s="2">
        <f t="shared" si="4"/>
        <v>-5734.6867417982576</v>
      </c>
      <c r="I34" s="2">
        <f t="shared" si="5"/>
        <v>-34880.774136241103</v>
      </c>
    </row>
    <row r="35" spans="1:9" x14ac:dyDescent="0.25">
      <c r="A35" s="7">
        <v>28</v>
      </c>
      <c r="B35" s="3">
        <f t="shared" si="6"/>
        <v>30119.225863758918</v>
      </c>
      <c r="C35" s="2">
        <f t="shared" si="0"/>
        <v>1504.2763288162416</v>
      </c>
      <c r="D35" s="3">
        <f t="shared" si="1"/>
        <v>131.77161315394517</v>
      </c>
      <c r="E35" s="3">
        <f t="shared" si="2"/>
        <v>1372.5047156623275</v>
      </c>
      <c r="F35" s="3">
        <f t="shared" si="3"/>
        <v>28746.721148096593</v>
      </c>
      <c r="H35" s="2">
        <f t="shared" si="4"/>
        <v>-5866.4583549521922</v>
      </c>
      <c r="I35" s="2">
        <f t="shared" si="5"/>
        <v>-36253.278851903437</v>
      </c>
    </row>
    <row r="36" spans="1:9" x14ac:dyDescent="0.25">
      <c r="A36" s="7">
        <v>29</v>
      </c>
      <c r="B36" s="3">
        <f t="shared" si="6"/>
        <v>28746.721148096593</v>
      </c>
      <c r="C36" s="2">
        <f t="shared" si="0"/>
        <v>1504.2763288162416</v>
      </c>
      <c r="D36" s="3">
        <f t="shared" si="1"/>
        <v>125.7669050229225</v>
      </c>
      <c r="E36" s="3">
        <f t="shared" si="2"/>
        <v>1378.5094237933502</v>
      </c>
      <c r="F36" s="3">
        <f t="shared" si="3"/>
        <v>27368.211724303241</v>
      </c>
      <c r="H36" s="2">
        <f t="shared" si="4"/>
        <v>-5992.2252599751228</v>
      </c>
      <c r="I36" s="2">
        <f t="shared" si="5"/>
        <v>-37631.788275696781</v>
      </c>
    </row>
    <row r="37" spans="1:9" x14ac:dyDescent="0.25">
      <c r="A37" s="7">
        <v>30</v>
      </c>
      <c r="B37" s="3">
        <f t="shared" si="6"/>
        <v>27368.211724303241</v>
      </c>
      <c r="C37" s="2">
        <f t="shared" si="0"/>
        <v>1504.2763288162416</v>
      </c>
      <c r="D37" s="3">
        <f t="shared" si="1"/>
        <v>119.73592629382658</v>
      </c>
      <c r="E37" s="3">
        <f t="shared" si="2"/>
        <v>1384.5404025224459</v>
      </c>
      <c r="F37" s="3">
        <f t="shared" si="3"/>
        <v>25983.671321780796</v>
      </c>
      <c r="H37" s="2">
        <f t="shared" si="4"/>
        <v>-6111.9611862689562</v>
      </c>
      <c r="I37" s="2">
        <f t="shared" si="5"/>
        <v>-39016.328678219223</v>
      </c>
    </row>
    <row r="38" spans="1:9" x14ac:dyDescent="0.25">
      <c r="A38" s="7">
        <v>31</v>
      </c>
      <c r="B38" s="3">
        <f t="shared" si="6"/>
        <v>25983.671321780796</v>
      </c>
      <c r="C38" s="2">
        <f t="shared" si="0"/>
        <v>1504.2763288162416</v>
      </c>
      <c r="D38" s="3">
        <f t="shared" si="1"/>
        <v>113.67856203279088</v>
      </c>
      <c r="E38" s="3">
        <f t="shared" si="2"/>
        <v>1390.5977667834818</v>
      </c>
      <c r="F38" s="3">
        <f t="shared" si="3"/>
        <v>24593.073554997314</v>
      </c>
      <c r="H38" s="2">
        <f t="shared" si="4"/>
        <v>-6225.6397483017354</v>
      </c>
      <c r="I38" s="2">
        <f t="shared" si="5"/>
        <v>-40406.926445002711</v>
      </c>
    </row>
    <row r="39" spans="1:9" x14ac:dyDescent="0.25">
      <c r="A39" s="7">
        <v>32</v>
      </c>
      <c r="B39" s="3">
        <f t="shared" si="6"/>
        <v>24593.073554997314</v>
      </c>
      <c r="C39" s="2">
        <f t="shared" si="0"/>
        <v>1504.2763288162416</v>
      </c>
      <c r="D39" s="3">
        <f t="shared" si="1"/>
        <v>107.59469680311314</v>
      </c>
      <c r="E39" s="3">
        <f t="shared" si="2"/>
        <v>1396.6816320131595</v>
      </c>
      <c r="F39" s="3">
        <f t="shared" si="3"/>
        <v>23196.391922984156</v>
      </c>
      <c r="H39" s="2">
        <f t="shared" si="4"/>
        <v>-6333.2344451048557</v>
      </c>
      <c r="I39" s="2">
        <f t="shared" si="5"/>
        <v>-41803.608077015866</v>
      </c>
    </row>
    <row r="40" spans="1:9" x14ac:dyDescent="0.25">
      <c r="A40" s="7">
        <v>33</v>
      </c>
      <c r="B40" s="3">
        <f t="shared" si="6"/>
        <v>23196.391922984156</v>
      </c>
      <c r="C40" s="2">
        <f t="shared" si="0"/>
        <v>1504.2763288162416</v>
      </c>
      <c r="D40" s="3">
        <f t="shared" si="1"/>
        <v>101.48421466305555</v>
      </c>
      <c r="E40" s="3">
        <f t="shared" si="2"/>
        <v>1402.792114153217</v>
      </c>
      <c r="F40" s="3">
        <f t="shared" si="3"/>
        <v>21793.599808830939</v>
      </c>
      <c r="H40" s="2">
        <f t="shared" si="4"/>
        <v>-6434.7186597679101</v>
      </c>
      <c r="I40" s="2">
        <f t="shared" si="5"/>
        <v>-43206.400191169087</v>
      </c>
    </row>
    <row r="41" spans="1:9" x14ac:dyDescent="0.25">
      <c r="A41" s="7">
        <v>34</v>
      </c>
      <c r="B41" s="3">
        <f t="shared" si="6"/>
        <v>21793.599808830939</v>
      </c>
      <c r="C41" s="2">
        <f t="shared" si="0"/>
        <v>1504.2763288162416</v>
      </c>
      <c r="D41" s="3">
        <f t="shared" si="1"/>
        <v>95.346999163635232</v>
      </c>
      <c r="E41" s="3">
        <f t="shared" si="2"/>
        <v>1408.9293296526373</v>
      </c>
      <c r="F41" s="3">
        <f t="shared" si="3"/>
        <v>20384.670479178301</v>
      </c>
      <c r="H41" s="2">
        <f t="shared" si="4"/>
        <v>-6530.0656589315331</v>
      </c>
      <c r="I41" s="2">
        <f t="shared" si="5"/>
        <v>-44615.329520821731</v>
      </c>
    </row>
    <row r="42" spans="1:9" x14ac:dyDescent="0.25">
      <c r="A42" s="7">
        <v>35</v>
      </c>
      <c r="B42" s="3">
        <f t="shared" si="6"/>
        <v>20384.670479178301</v>
      </c>
      <c r="C42" s="2">
        <f t="shared" si="0"/>
        <v>1504.2763288162416</v>
      </c>
      <c r="D42" s="3">
        <f t="shared" si="1"/>
        <v>89.182933346404965</v>
      </c>
      <c r="E42" s="3">
        <f t="shared" si="2"/>
        <v>1415.0933954698676</v>
      </c>
      <c r="F42" s="3">
        <f t="shared" si="3"/>
        <v>18969.577083708435</v>
      </c>
      <c r="H42" s="2">
        <f t="shared" si="4"/>
        <v>-6619.2485922779524</v>
      </c>
      <c r="I42" s="2">
        <f t="shared" si="5"/>
        <v>-46030.422916291587</v>
      </c>
    </row>
    <row r="43" spans="1:9" x14ac:dyDescent="0.25">
      <c r="A43" s="7">
        <v>36</v>
      </c>
      <c r="B43" s="3">
        <f t="shared" si="6"/>
        <v>18969.577083708435</v>
      </c>
      <c r="C43" s="2">
        <f t="shared" si="0"/>
        <v>1504.2763288162416</v>
      </c>
      <c r="D43" s="3">
        <f t="shared" si="1"/>
        <v>82.991899741224302</v>
      </c>
      <c r="E43" s="3">
        <f t="shared" si="2"/>
        <v>1421.2844290750484</v>
      </c>
      <c r="F43" s="3">
        <f t="shared" si="3"/>
        <v>17548.292654633387</v>
      </c>
      <c r="H43" s="2">
        <f t="shared" si="4"/>
        <v>-6702.2404920191766</v>
      </c>
      <c r="I43" s="2">
        <f t="shared" si="5"/>
        <v>-47451.707345366638</v>
      </c>
    </row>
    <row r="44" spans="1:9" x14ac:dyDescent="0.25">
      <c r="A44" s="7">
        <v>37</v>
      </c>
      <c r="B44" s="3">
        <f t="shared" si="6"/>
        <v>17548.292654633387</v>
      </c>
      <c r="C44" s="2">
        <f t="shared" si="0"/>
        <v>1504.2763288162416</v>
      </c>
      <c r="D44" s="3">
        <f t="shared" si="1"/>
        <v>76.773780364020965</v>
      </c>
      <c r="E44" s="3">
        <f t="shared" si="2"/>
        <v>1427.5025484522516</v>
      </c>
      <c r="F44" s="3">
        <f t="shared" si="3"/>
        <v>16120.790106181135</v>
      </c>
      <c r="H44" s="2">
        <f t="shared" si="4"/>
        <v>-6779.0142723831887</v>
      </c>
      <c r="I44" s="2">
        <f t="shared" si="5"/>
        <v>-48879.209893818894</v>
      </c>
    </row>
    <row r="45" spans="1:9" x14ac:dyDescent="0.25">
      <c r="A45" s="7">
        <v>38</v>
      </c>
      <c r="B45" s="3">
        <f t="shared" si="6"/>
        <v>16120.790106181135</v>
      </c>
      <c r="C45" s="2">
        <f t="shared" si="0"/>
        <v>1504.2763288162416</v>
      </c>
      <c r="D45" s="3">
        <f t="shared" si="1"/>
        <v>70.528456714542344</v>
      </c>
      <c r="E45" s="3">
        <f t="shared" si="2"/>
        <v>1433.7478721017303</v>
      </c>
      <c r="F45" s="3">
        <f t="shared" si="3"/>
        <v>14687.042234079405</v>
      </c>
      <c r="H45" s="2">
        <f t="shared" si="4"/>
        <v>-6849.5427290977314</v>
      </c>
      <c r="I45" s="2">
        <f t="shared" si="5"/>
        <v>-50312.957765920626</v>
      </c>
    </row>
    <row r="46" spans="1:9" x14ac:dyDescent="0.25">
      <c r="A46" s="7">
        <v>39</v>
      </c>
      <c r="B46" s="3">
        <f t="shared" si="6"/>
        <v>14687.042234079405</v>
      </c>
      <c r="C46" s="2">
        <f t="shared" si="0"/>
        <v>1504.2763288162416</v>
      </c>
      <c r="D46" s="3">
        <f t="shared" si="1"/>
        <v>64.255809774097273</v>
      </c>
      <c r="E46" s="3">
        <f t="shared" si="2"/>
        <v>1440.0205190421752</v>
      </c>
      <c r="F46" s="3">
        <f t="shared" si="3"/>
        <v>13247.02171503723</v>
      </c>
      <c r="H46" s="2">
        <f t="shared" si="4"/>
        <v>-6913.7985388718298</v>
      </c>
      <c r="I46" s="2">
        <f t="shared" si="5"/>
        <v>-51752.978284962803</v>
      </c>
    </row>
    <row r="47" spans="1:9" x14ac:dyDescent="0.25">
      <c r="A47" s="7">
        <v>40</v>
      </c>
      <c r="B47" s="3">
        <f t="shared" si="6"/>
        <v>13247.02171503723</v>
      </c>
      <c r="C47" s="2">
        <f t="shared" si="0"/>
        <v>1504.2763288162416</v>
      </c>
      <c r="D47" s="3">
        <f t="shared" si="1"/>
        <v>57.955720003287766</v>
      </c>
      <c r="E47" s="3">
        <f t="shared" si="2"/>
        <v>1446.3206088129846</v>
      </c>
      <c r="F47" s="3">
        <f t="shared" si="3"/>
        <v>11800.701106224245</v>
      </c>
      <c r="H47" s="2">
        <f t="shared" si="4"/>
        <v>-6971.7542588751166</v>
      </c>
      <c r="I47" s="2">
        <f t="shared" si="5"/>
        <v>-53199.298893775784</v>
      </c>
    </row>
    <row r="48" spans="1:9" x14ac:dyDescent="0.25">
      <c r="A48" s="7">
        <v>41</v>
      </c>
      <c r="B48" s="3">
        <f t="shared" si="6"/>
        <v>11800.701106224245</v>
      </c>
      <c r="C48" s="2">
        <f t="shared" si="0"/>
        <v>1504.2763288162416</v>
      </c>
      <c r="D48" s="3">
        <f t="shared" si="1"/>
        <v>51.628067339730954</v>
      </c>
      <c r="E48" s="3">
        <f t="shared" si="2"/>
        <v>1452.6482614765416</v>
      </c>
      <c r="F48" s="3">
        <f t="shared" si="3"/>
        <v>10348.052844747705</v>
      </c>
      <c r="H48" s="2">
        <f t="shared" si="4"/>
        <v>-7023.3823262148508</v>
      </c>
      <c r="I48" s="2">
        <f t="shared" si="5"/>
        <v>-54651.947155252325</v>
      </c>
    </row>
    <row r="49" spans="1:9" x14ac:dyDescent="0.25">
      <c r="A49" s="7">
        <v>42</v>
      </c>
      <c r="B49" s="3">
        <f t="shared" si="6"/>
        <v>10348.052844747705</v>
      </c>
      <c r="C49" s="2">
        <f t="shared" si="0"/>
        <v>1504.2763288162416</v>
      </c>
      <c r="D49" s="3">
        <f t="shared" si="1"/>
        <v>45.272731195771087</v>
      </c>
      <c r="E49" s="3">
        <f t="shared" si="2"/>
        <v>1459.0035976205015</v>
      </c>
      <c r="F49" s="3">
        <f t="shared" si="3"/>
        <v>8889.0492471272028</v>
      </c>
      <c r="H49" s="2">
        <f t="shared" si="4"/>
        <v>-7068.6550574106222</v>
      </c>
      <c r="I49" s="2">
        <f t="shared" si="5"/>
        <v>-56110.950752872828</v>
      </c>
    </row>
    <row r="50" spans="1:9" x14ac:dyDescent="0.25">
      <c r="A50" s="7">
        <v>43</v>
      </c>
      <c r="B50" s="3">
        <f t="shared" si="6"/>
        <v>8889.0492471272028</v>
      </c>
      <c r="C50" s="2">
        <f t="shared" si="0"/>
        <v>1504.2763288162416</v>
      </c>
      <c r="D50" s="3">
        <f t="shared" si="1"/>
        <v>38.889590456181395</v>
      </c>
      <c r="E50" s="3">
        <f t="shared" si="2"/>
        <v>1465.3867383600912</v>
      </c>
      <c r="F50" s="3">
        <f t="shared" si="3"/>
        <v>7423.6625087671118</v>
      </c>
      <c r="H50" s="2">
        <f t="shared" si="4"/>
        <v>-7107.5446478668091</v>
      </c>
      <c r="I50" s="2">
        <f t="shared" si="5"/>
        <v>-57576.337491232909</v>
      </c>
    </row>
    <row r="51" spans="1:9" x14ac:dyDescent="0.25">
      <c r="A51" s="7">
        <v>44</v>
      </c>
      <c r="B51" s="3">
        <f t="shared" si="6"/>
        <v>7423.6625087671118</v>
      </c>
      <c r="C51" s="2">
        <f t="shared" si="0"/>
        <v>1504.2763288162416</v>
      </c>
      <c r="D51" s="3">
        <f t="shared" si="1"/>
        <v>32.478523475855994</v>
      </c>
      <c r="E51" s="3">
        <f t="shared" si="2"/>
        <v>1471.7978053404165</v>
      </c>
      <c r="F51" s="3">
        <f t="shared" si="3"/>
        <v>5951.8647034266951</v>
      </c>
      <c r="H51" s="2">
        <f t="shared" si="4"/>
        <v>-7140.0231713426474</v>
      </c>
      <c r="I51" s="2">
        <f t="shared" si="5"/>
        <v>-59048.135296573339</v>
      </c>
    </row>
    <row r="52" spans="1:9" x14ac:dyDescent="0.25">
      <c r="A52" s="7">
        <v>45</v>
      </c>
      <c r="B52" s="3">
        <f t="shared" si="6"/>
        <v>5951.8647034266951</v>
      </c>
      <c r="C52" s="2">
        <f t="shared" si="0"/>
        <v>1504.2763288162416</v>
      </c>
      <c r="D52" s="3">
        <f t="shared" si="1"/>
        <v>26.039408077491672</v>
      </c>
      <c r="E52" s="3">
        <f t="shared" si="2"/>
        <v>1478.236920738781</v>
      </c>
      <c r="F52" s="3">
        <f t="shared" si="3"/>
        <v>4473.6277826879141</v>
      </c>
      <c r="H52" s="2">
        <f t="shared" si="4"/>
        <v>-7166.0625794201405</v>
      </c>
      <c r="I52" s="2">
        <f t="shared" si="5"/>
        <v>-60526.372217312128</v>
      </c>
    </row>
    <row r="53" spans="1:9" x14ac:dyDescent="0.25">
      <c r="A53" s="7">
        <v>46</v>
      </c>
      <c r="B53" s="3">
        <f t="shared" si="6"/>
        <v>4473.6277826879141</v>
      </c>
      <c r="C53" s="2">
        <f t="shared" si="0"/>
        <v>1504.2763288162416</v>
      </c>
      <c r="D53" s="3">
        <f t="shared" si="1"/>
        <v>19.572121549259503</v>
      </c>
      <c r="E53" s="3">
        <f t="shared" si="2"/>
        <v>1484.7042072670131</v>
      </c>
      <c r="F53" s="3">
        <f t="shared" si="3"/>
        <v>2988.9235754209012</v>
      </c>
      <c r="H53" s="2">
        <f t="shared" si="4"/>
        <v>-7185.6347009694146</v>
      </c>
      <c r="I53" s="2">
        <f t="shared" si="5"/>
        <v>-62011.076424579122</v>
      </c>
    </row>
    <row r="54" spans="1:9" x14ac:dyDescent="0.25">
      <c r="A54" s="7">
        <v>47</v>
      </c>
      <c r="B54" s="3">
        <f t="shared" si="6"/>
        <v>2988.9235754209012</v>
      </c>
      <c r="C54" s="2">
        <f t="shared" si="0"/>
        <v>1504.2763288162416</v>
      </c>
      <c r="D54" s="3">
        <f t="shared" si="1"/>
        <v>13.076540642466318</v>
      </c>
      <c r="E54" s="3">
        <f t="shared" si="2"/>
        <v>1491.1997881738064</v>
      </c>
      <c r="F54" s="3">
        <f t="shared" si="3"/>
        <v>1497.7237872470948</v>
      </c>
      <c r="H54" s="2">
        <f t="shared" si="4"/>
        <v>-7198.7112416118616</v>
      </c>
      <c r="I54" s="2">
        <f t="shared" si="5"/>
        <v>-63502.276212752942</v>
      </c>
    </row>
    <row r="55" spans="1:9" x14ac:dyDescent="0.25">
      <c r="A55" s="7">
        <v>48</v>
      </c>
      <c r="B55" s="3">
        <f t="shared" si="6"/>
        <v>1497.7237872470948</v>
      </c>
      <c r="C55" s="2">
        <f t="shared" si="0"/>
        <v>1504.2763288162416</v>
      </c>
      <c r="D55" s="3">
        <f t="shared" si="1"/>
        <v>6.5525415692059168</v>
      </c>
      <c r="E55" s="3">
        <f t="shared" si="2"/>
        <v>1497.7237872470666</v>
      </c>
      <c r="F55" s="3">
        <f t="shared" si="3"/>
        <v>2.8194335754960775E-11</v>
      </c>
      <c r="H55" s="2">
        <f t="shared" si="4"/>
        <v>-7205.2637831810862</v>
      </c>
      <c r="I55" s="2">
        <f t="shared" si="5"/>
        <v>-65000</v>
      </c>
    </row>
    <row r="56" spans="1:9" x14ac:dyDescent="0.25">
      <c r="A56" s="7" t="s">
        <v>16</v>
      </c>
      <c r="B56" s="3">
        <f t="shared" si="6"/>
        <v>2.8194335754960775E-11</v>
      </c>
      <c r="C56" s="2">
        <f t="shared" si="0"/>
        <v>1504.2763288162416</v>
      </c>
      <c r="D56" s="3">
        <f>SUM(D8:D55)</f>
        <v>7205.2637831810907</v>
      </c>
      <c r="E56" s="3">
        <f>SUM(E8:E55)</f>
        <v>65000.000000000007</v>
      </c>
      <c r="F56" s="3"/>
    </row>
  </sheetData>
  <pageMargins left="0.7" right="0.7" top="0.75" bottom="0.75" header="0.3" footer="0.3"/>
  <pageSetup orientation="portrait" horizontalDpi="4294967293" verticalDpi="0" r:id="rId1"/>
  <headerFooter>
    <oddFooter>&amp;LStudent Name&amp;C&amp;A&amp;R&amp;F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28D5-7A48-49D0-878F-EAFB6F732C49}">
  <dimension ref="A1:H28"/>
  <sheetViews>
    <sheetView zoomScale="145" zoomScaleNormal="145" workbookViewId="0"/>
  </sheetViews>
  <sheetFormatPr defaultRowHeight="15" x14ac:dyDescent="0.25"/>
  <cols>
    <col min="1" max="1" width="11" customWidth="1"/>
    <col min="2" max="2" width="23" customWidth="1"/>
    <col min="3" max="3" width="13" customWidth="1"/>
    <col min="4" max="4" width="7.5703125" customWidth="1"/>
    <col min="5" max="5" width="20.5703125" bestFit="1" customWidth="1"/>
    <col min="6" max="6" width="28" bestFit="1" customWidth="1"/>
    <col min="7" max="7" width="19.7109375" bestFit="1" customWidth="1"/>
    <col min="8" max="8" width="20.5703125" bestFit="1" customWidth="1"/>
    <col min="9" max="9" width="17.28515625" bestFit="1" customWidth="1"/>
    <col min="10" max="10" width="19.7109375" bestFit="1" customWidth="1"/>
    <col min="11" max="11" width="20.5703125" bestFit="1" customWidth="1"/>
    <col min="12" max="12" width="17.28515625" bestFit="1" customWidth="1"/>
    <col min="13" max="13" width="19.7109375" bestFit="1" customWidth="1"/>
    <col min="14" max="14" width="20.5703125" bestFit="1" customWidth="1"/>
    <col min="15" max="15" width="17.28515625" bestFit="1" customWidth="1"/>
    <col min="16" max="16" width="19.7109375" bestFit="1" customWidth="1"/>
    <col min="17" max="17" width="20.5703125" bestFit="1" customWidth="1"/>
    <col min="18" max="18" width="17.28515625" bestFit="1" customWidth="1"/>
    <col min="19" max="19" width="19.7109375" bestFit="1" customWidth="1"/>
    <col min="20" max="20" width="20.5703125" bestFit="1" customWidth="1"/>
    <col min="21" max="21" width="22.28515625" bestFit="1" customWidth="1"/>
    <col min="22" max="22" width="24.7109375" bestFit="1" customWidth="1"/>
    <col min="23" max="23" width="25.7109375" bestFit="1" customWidth="1"/>
  </cols>
  <sheetData>
    <row r="1" spans="1:8" ht="21" x14ac:dyDescent="0.35">
      <c r="A1" s="11" t="s">
        <v>115</v>
      </c>
      <c r="B1" s="11"/>
    </row>
    <row r="2" spans="1:8" x14ac:dyDescent="0.25">
      <c r="A2" s="12"/>
      <c r="B2" s="12"/>
      <c r="C2" s="13"/>
    </row>
    <row r="3" spans="1:8" ht="15.75" thickBot="1" x14ac:dyDescent="0.3"/>
    <row r="4" spans="1:8" ht="21.2" customHeight="1" thickBot="1" x14ac:dyDescent="0.3">
      <c r="A4" s="27" t="s">
        <v>116</v>
      </c>
      <c r="B4" s="28" t="s">
        <v>117</v>
      </c>
      <c r="C4" s="29" t="s">
        <v>118</v>
      </c>
      <c r="D4" s="8"/>
      <c r="E4" s="27" t="s">
        <v>119</v>
      </c>
      <c r="F4" s="28" t="s">
        <v>120</v>
      </c>
      <c r="G4" s="28" t="s">
        <v>121</v>
      </c>
      <c r="H4" s="29" t="s">
        <v>122</v>
      </c>
    </row>
    <row r="5" spans="1:8" x14ac:dyDescent="0.25">
      <c r="A5" s="31">
        <v>1998</v>
      </c>
      <c r="B5" s="25">
        <v>10000</v>
      </c>
      <c r="C5" s="26">
        <v>0</v>
      </c>
    </row>
    <row r="6" spans="1:8" ht="15.75" thickBot="1" x14ac:dyDescent="0.3">
      <c r="A6" s="31">
        <v>1999</v>
      </c>
      <c r="B6" s="25">
        <v>12250</v>
      </c>
      <c r="C6" s="25">
        <v>0</v>
      </c>
    </row>
    <row r="7" spans="1:8" ht="15.75" thickBot="1" x14ac:dyDescent="0.3">
      <c r="A7" s="31">
        <v>2000</v>
      </c>
      <c r="B7" s="25">
        <v>13250</v>
      </c>
      <c r="C7" s="25">
        <v>0</v>
      </c>
      <c r="E7" s="27" t="s">
        <v>127</v>
      </c>
      <c r="F7" s="28" t="s">
        <v>123</v>
      </c>
      <c r="G7" s="28" t="s">
        <v>124</v>
      </c>
      <c r="H7" s="29" t="s">
        <v>125</v>
      </c>
    </row>
    <row r="8" spans="1:8" x14ac:dyDescent="0.25">
      <c r="A8" s="31">
        <v>2001</v>
      </c>
      <c r="B8" s="25">
        <v>15250</v>
      </c>
      <c r="C8" s="25">
        <v>0</v>
      </c>
      <c r="E8" s="23"/>
      <c r="F8" s="24"/>
      <c r="G8" s="24"/>
      <c r="H8" s="24"/>
    </row>
    <row r="9" spans="1:8" ht="15.75" thickBot="1" x14ac:dyDescent="0.3">
      <c r="A9" s="31">
        <v>2002</v>
      </c>
      <c r="B9" s="25">
        <v>16785</v>
      </c>
      <c r="C9" s="25">
        <v>0</v>
      </c>
    </row>
    <row r="10" spans="1:8" ht="15.75" thickBot="1" x14ac:dyDescent="0.3">
      <c r="A10" s="31">
        <v>2003</v>
      </c>
      <c r="B10" s="25">
        <v>18000</v>
      </c>
      <c r="C10" s="25">
        <v>0</v>
      </c>
      <c r="E10" s="30" t="s">
        <v>126</v>
      </c>
    </row>
    <row r="11" spans="1:8" x14ac:dyDescent="0.25">
      <c r="A11" s="31">
        <v>2004</v>
      </c>
      <c r="B11" s="25">
        <v>18050</v>
      </c>
      <c r="C11" s="25">
        <v>0</v>
      </c>
      <c r="E11" s="2"/>
    </row>
    <row r="12" spans="1:8" x14ac:dyDescent="0.25">
      <c r="A12" s="31">
        <v>2005</v>
      </c>
      <c r="B12" s="25">
        <v>20100</v>
      </c>
      <c r="C12" s="25">
        <v>0</v>
      </c>
    </row>
    <row r="13" spans="1:8" x14ac:dyDescent="0.25">
      <c r="A13" s="31">
        <v>2006</v>
      </c>
      <c r="B13" s="25">
        <v>22500</v>
      </c>
      <c r="C13" s="25">
        <v>0</v>
      </c>
    </row>
    <row r="14" spans="1:8" x14ac:dyDescent="0.25">
      <c r="A14" s="31">
        <v>2007</v>
      </c>
      <c r="B14" s="25">
        <v>25000</v>
      </c>
      <c r="C14" s="25">
        <v>0</v>
      </c>
    </row>
    <row r="15" spans="1:8" x14ac:dyDescent="0.25">
      <c r="A15" s="31">
        <v>2008</v>
      </c>
      <c r="B15" s="25">
        <v>28000</v>
      </c>
      <c r="C15" s="25">
        <v>0</v>
      </c>
    </row>
    <row r="16" spans="1:8" x14ac:dyDescent="0.25">
      <c r="A16" s="31">
        <v>2009</v>
      </c>
      <c r="B16" s="25">
        <v>29500</v>
      </c>
      <c r="C16" s="25">
        <v>0</v>
      </c>
    </row>
    <row r="17" spans="1:3" x14ac:dyDescent="0.25">
      <c r="A17" s="31">
        <v>2010</v>
      </c>
      <c r="B17" s="25">
        <v>32000</v>
      </c>
      <c r="C17" s="25">
        <v>12250</v>
      </c>
    </row>
    <row r="18" spans="1:3" x14ac:dyDescent="0.25">
      <c r="A18" s="31">
        <v>2011</v>
      </c>
      <c r="B18" s="25">
        <v>36250</v>
      </c>
      <c r="C18" s="25">
        <v>13000</v>
      </c>
    </row>
    <row r="19" spans="1:3" x14ac:dyDescent="0.25">
      <c r="A19" s="31">
        <v>2012</v>
      </c>
      <c r="B19" s="25">
        <v>40000</v>
      </c>
      <c r="C19" s="25">
        <v>14500</v>
      </c>
    </row>
    <row r="20" spans="1:3" x14ac:dyDescent="0.25">
      <c r="A20" s="31">
        <v>2013</v>
      </c>
      <c r="B20" s="25">
        <v>42250</v>
      </c>
      <c r="C20" s="25">
        <v>14525</v>
      </c>
    </row>
    <row r="21" spans="1:3" x14ac:dyDescent="0.25">
      <c r="A21" s="31">
        <v>2014</v>
      </c>
      <c r="B21" s="25">
        <v>46000</v>
      </c>
      <c r="C21" s="25">
        <v>20000</v>
      </c>
    </row>
    <row r="22" spans="1:3" x14ac:dyDescent="0.25">
      <c r="A22" s="31">
        <v>2015</v>
      </c>
      <c r="B22" s="25">
        <v>48000</v>
      </c>
      <c r="C22" s="25">
        <v>30500</v>
      </c>
    </row>
    <row r="23" spans="1:3" x14ac:dyDescent="0.25">
      <c r="A23" s="31">
        <v>2016</v>
      </c>
      <c r="B23" s="25">
        <v>50000</v>
      </c>
      <c r="C23" s="25">
        <v>36525</v>
      </c>
    </row>
    <row r="24" spans="1:3" x14ac:dyDescent="0.25">
      <c r="A24" s="31">
        <v>2017</v>
      </c>
      <c r="B24" s="25">
        <v>50250</v>
      </c>
      <c r="C24" s="25">
        <v>45000</v>
      </c>
    </row>
    <row r="25" spans="1:3" x14ac:dyDescent="0.25">
      <c r="A25" s="31">
        <v>2018</v>
      </c>
      <c r="B25" s="25">
        <v>51000</v>
      </c>
      <c r="C25" s="25">
        <v>46252</v>
      </c>
    </row>
    <row r="26" spans="1:3" x14ac:dyDescent="0.25">
      <c r="A26" s="31">
        <v>2019</v>
      </c>
      <c r="B26" s="25">
        <v>55000</v>
      </c>
      <c r="C26" s="25">
        <v>48500</v>
      </c>
    </row>
    <row r="27" spans="1:3" x14ac:dyDescent="0.25">
      <c r="A27" s="31">
        <v>2020</v>
      </c>
      <c r="B27" s="25">
        <v>60250</v>
      </c>
      <c r="C27" s="25">
        <v>51000</v>
      </c>
    </row>
    <row r="28" spans="1:3" x14ac:dyDescent="0.25">
      <c r="A28" s="31">
        <v>2021</v>
      </c>
      <c r="B28" s="25">
        <v>65000</v>
      </c>
      <c r="C28" s="25">
        <v>65000</v>
      </c>
    </row>
  </sheetData>
  <pageMargins left="0.7" right="0.7" top="0.75" bottom="0.75" header="0.3" footer="0.3"/>
  <pageSetup orientation="portrait" horizontalDpi="4294967293" verticalDpi="0" r:id="rId1"/>
  <headerFooter>
    <oddFooter>&amp;LStudent Name&amp;C&amp;A&amp;R&amp;F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 Hours</vt:lpstr>
      <vt:lpstr>Amortization</vt:lpstr>
      <vt:lpstr>Historical_Data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2018-06-12T13:00:41Z</dcterms:created>
  <dcterms:modified xsi:type="dcterms:W3CDTF">2019-01-01T16:59:55Z</dcterms:modified>
</cp:coreProperties>
</file>