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crowley/Documents/markcrowley-ca/_bibliography/"/>
    </mc:Choice>
  </mc:AlternateContent>
  <xr:revisionPtr revIDLastSave="0" documentId="13_ncr:1_{0E71953F-D119-294E-A7A6-F914E9C50F23}" xr6:coauthVersionLast="47" xr6:coauthVersionMax="47" xr10:uidLastSave="{00000000-0000-0000-0000-000000000000}"/>
  <bookViews>
    <workbookView xWindow="-38400" yWindow="460" windowWidth="38400" windowHeight="21140" activeTab="7" xr2:uid="{00000000-000D-0000-FFFF-FFFF00000000}"/>
  </bookViews>
  <sheets>
    <sheet name="citations (1)" sheetId="1" r:id="rId1"/>
    <sheet name="labels" sheetId="3" r:id="rId2"/>
    <sheet name="pivot" sheetId="2" r:id="rId3"/>
    <sheet name="plots" sheetId="12" r:id="rId4"/>
    <sheet name="bibtext csvfullexport" sheetId="5" r:id="rId5"/>
    <sheet name="pivot bibtex by year" sheetId="11" r:id="rId6"/>
    <sheet name="pivot bibtex by venue" sheetId="10" r:id="rId7"/>
    <sheet name="pivot bibtex by year and type" sheetId="13" r:id="rId8"/>
    <sheet name="calcs from bibtex" sheetId="8" r:id="rId9"/>
    <sheet name="h-index is 10" sheetId="9" r:id="rId10"/>
  </sheets>
  <definedNames>
    <definedName name="_xlnm._FilterDatabase" localSheetId="4" hidden="1">'bibtext csvfullexport'!$A$1:$AR$74</definedName>
    <definedName name="_xlnm._FilterDatabase" localSheetId="0" hidden="1">'citations (1)'!$A$1:$Q$93</definedName>
    <definedName name="_xlnm._FilterDatabase" localSheetId="3" hidden="1">plots!$A$1:$D$17</definedName>
    <definedName name="_xlchart.v1.0" hidden="1">plots!$A:$A</definedName>
    <definedName name="_xlchart.v1.1" hidden="1">plots!$B$1</definedName>
    <definedName name="_xlchart.v1.10" hidden="1">plots!$C$1</definedName>
    <definedName name="_xlchart.v1.11" hidden="1">plots!$C$2:$C$17</definedName>
    <definedName name="_xlchart.v1.12" hidden="1">plots!$D$1</definedName>
    <definedName name="_xlchart.v1.13" hidden="1">plots!$D$2:$D$17</definedName>
    <definedName name="_xlchart.v1.14" hidden="1">plots!$A:$A</definedName>
    <definedName name="_xlchart.v1.15" hidden="1">plots!$B$1</definedName>
    <definedName name="_xlchart.v1.16" hidden="1">plots!$B$2:$B$17</definedName>
    <definedName name="_xlchart.v1.17" hidden="1">plots!$C$1</definedName>
    <definedName name="_xlchart.v1.18" hidden="1">plots!$C$2:$C$17</definedName>
    <definedName name="_xlchart.v1.19" hidden="1">plots!$D$1</definedName>
    <definedName name="_xlchart.v1.2" hidden="1">plots!$B$2:$B$17</definedName>
    <definedName name="_xlchart.v1.20" hidden="1">plots!$D$2:$D$17</definedName>
    <definedName name="_xlchart.v1.21" hidden="1">plots!$A:$A</definedName>
    <definedName name="_xlchart.v1.22" hidden="1">plots!$B$1</definedName>
    <definedName name="_xlchart.v1.23" hidden="1">plots!$B$2:$B$17</definedName>
    <definedName name="_xlchart.v1.24" hidden="1">plots!$C$1</definedName>
    <definedName name="_xlchart.v1.25" hidden="1">plots!$C$2:$C$17</definedName>
    <definedName name="_xlchart.v1.26" hidden="1">plots!$D$1</definedName>
    <definedName name="_xlchart.v1.27" hidden="1">plots!$D$2:$D$17</definedName>
    <definedName name="_xlchart.v1.3" hidden="1">plots!$C$1</definedName>
    <definedName name="_xlchart.v1.4" hidden="1">plots!$C$2:$C$17</definedName>
    <definedName name="_xlchart.v1.5" hidden="1">plots!$D$1</definedName>
    <definedName name="_xlchart.v1.6" hidden="1">plots!$D$2:$D$17</definedName>
    <definedName name="_xlchart.v1.7" hidden="1">plots!$A:$A</definedName>
    <definedName name="_xlchart.v1.8" hidden="1">plots!$B$1</definedName>
    <definedName name="_xlchart.v1.9" hidden="1">plots!$B$2:$B$17</definedName>
  </definedNames>
  <calcPr calcId="191029"/>
  <pivotCaches>
    <pivotCache cacheId="173" r:id="rId11"/>
    <pivotCache cacheId="203"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 i="5" l="1" a="1"/>
  <c r="O3" i="5" s="1"/>
  <c r="O4" i="5" a="1"/>
  <c r="O4" i="5" s="1"/>
  <c r="O5" i="5" a="1"/>
  <c r="O5" i="5" s="1"/>
  <c r="O6" i="5" a="1"/>
  <c r="O6" i="5" s="1"/>
  <c r="O7" i="5" a="1"/>
  <c r="O7" i="5" s="1"/>
  <c r="O8" i="5" a="1"/>
  <c r="O8" i="5" s="1"/>
  <c r="O9" i="5" a="1"/>
  <c r="O9" i="5" s="1"/>
  <c r="O10" i="5" a="1"/>
  <c r="O10" i="5" s="1"/>
  <c r="O11" i="5" a="1"/>
  <c r="O11" i="5" s="1"/>
  <c r="O12" i="5" a="1"/>
  <c r="O12" i="5" s="1"/>
  <c r="O13" i="5" a="1"/>
  <c r="O13" i="5" s="1"/>
  <c r="O14" i="5" a="1"/>
  <c r="O14" i="5" s="1"/>
  <c r="O15" i="5" a="1"/>
  <c r="O15" i="5" s="1"/>
  <c r="O16" i="5" a="1"/>
  <c r="O16" i="5" s="1"/>
  <c r="O17" i="5" a="1"/>
  <c r="O17" i="5" s="1"/>
  <c r="O18" i="5" a="1"/>
  <c r="O18" i="5"/>
  <c r="O19" i="5" a="1"/>
  <c r="O19" i="5" s="1"/>
  <c r="O20" i="5" a="1"/>
  <c r="O20" i="5" s="1"/>
  <c r="O21" i="5" a="1"/>
  <c r="O21" i="5" s="1"/>
  <c r="O22" i="5" a="1"/>
  <c r="O22" i="5" s="1"/>
  <c r="O23" i="5" a="1"/>
  <c r="O23" i="5" s="1"/>
  <c r="O24" i="5" a="1"/>
  <c r="O24" i="5" s="1"/>
  <c r="O25" i="5" a="1"/>
  <c r="O25" i="5" s="1"/>
  <c r="O26" i="5" a="1"/>
  <c r="O26" i="5" s="1"/>
  <c r="O27" i="5" a="1"/>
  <c r="O27" i="5" s="1"/>
  <c r="O28" i="5" a="1"/>
  <c r="O28" i="5" s="1"/>
  <c r="O29" i="5" a="1"/>
  <c r="O29" i="5" s="1"/>
  <c r="O30" i="5" a="1"/>
  <c r="O30" i="5" s="1"/>
  <c r="O31" i="5" a="1"/>
  <c r="O31" i="5" s="1"/>
  <c r="O32" i="5" a="1"/>
  <c r="O32" i="5" s="1"/>
  <c r="O33" i="5" a="1"/>
  <c r="O33" i="5" s="1"/>
  <c r="O34" i="5" a="1"/>
  <c r="O34" i="5"/>
  <c r="O35" i="5" a="1"/>
  <c r="O35" i="5" s="1"/>
  <c r="O36" i="5" a="1"/>
  <c r="O36" i="5" s="1"/>
  <c r="O37" i="5" a="1"/>
  <c r="O37" i="5" s="1"/>
  <c r="O38" i="5" a="1"/>
  <c r="O38" i="5" s="1"/>
  <c r="O39" i="5" a="1"/>
  <c r="O39" i="5" s="1"/>
  <c r="O40" i="5" a="1"/>
  <c r="O40" i="5" s="1"/>
  <c r="O41" i="5" a="1"/>
  <c r="O41" i="5" s="1"/>
  <c r="O42" i="5" a="1"/>
  <c r="O42" i="5"/>
  <c r="O43" i="5" a="1"/>
  <c r="O43" i="5" s="1"/>
  <c r="O44" i="5" a="1"/>
  <c r="O44" i="5" s="1"/>
  <c r="O45" i="5" a="1"/>
  <c r="O45" i="5" s="1"/>
  <c r="O46" i="5" a="1"/>
  <c r="O46" i="5" s="1"/>
  <c r="O47" i="5" a="1"/>
  <c r="O47" i="5" s="1"/>
  <c r="O48" i="5" a="1"/>
  <c r="O48" i="5" s="1"/>
  <c r="O49" i="5" a="1"/>
  <c r="O49" i="5" s="1"/>
  <c r="O50" i="5" a="1"/>
  <c r="O50" i="5"/>
  <c r="O51" i="5" a="1"/>
  <c r="O51" i="5" s="1"/>
  <c r="O52" i="5" a="1"/>
  <c r="O52" i="5" s="1"/>
  <c r="O53" i="5" a="1"/>
  <c r="O53" i="5" s="1"/>
  <c r="O54" i="5" a="1"/>
  <c r="O54" i="5" s="1"/>
  <c r="O55" i="5" a="1"/>
  <c r="O55" i="5" s="1"/>
  <c r="O56" i="5" a="1"/>
  <c r="O56" i="5" s="1"/>
  <c r="O57" i="5" a="1"/>
  <c r="O57" i="5" s="1"/>
  <c r="O58" i="5" a="1"/>
  <c r="O58" i="5" s="1"/>
  <c r="O59" i="5" a="1"/>
  <c r="O59" i="5" s="1"/>
  <c r="O60" i="5" a="1"/>
  <c r="O60" i="5" s="1"/>
  <c r="O61" i="5" a="1"/>
  <c r="O61" i="5" s="1"/>
  <c r="O62" i="5" a="1"/>
  <c r="O62" i="5" s="1"/>
  <c r="O63" i="5" a="1"/>
  <c r="O63" i="5" s="1"/>
  <c r="O64" i="5" a="1"/>
  <c r="O64" i="5" s="1"/>
  <c r="O65" i="5" a="1"/>
  <c r="O65" i="5" s="1"/>
  <c r="O66" i="5" a="1"/>
  <c r="O66" i="5"/>
  <c r="O67" i="5" a="1"/>
  <c r="O67" i="5" s="1"/>
  <c r="O68" i="5" a="1"/>
  <c r="O68" i="5" s="1"/>
  <c r="O69" i="5" a="1"/>
  <c r="O69" i="5" s="1"/>
  <c r="O70" i="5" a="1"/>
  <c r="O70" i="5" s="1"/>
  <c r="O71" i="5" a="1"/>
  <c r="O71" i="5" s="1"/>
  <c r="O72" i="5" a="1"/>
  <c r="O72" i="5" s="1"/>
  <c r="O73" i="5" a="1"/>
  <c r="O73" i="5" s="1"/>
  <c r="O74" i="5" a="1"/>
  <c r="O74" i="5"/>
  <c r="O2" i="5" a="1"/>
  <c r="O2" i="5" s="1"/>
  <c r="L3" i="1" a="1"/>
  <c r="L3" i="1" s="1"/>
  <c r="L4" i="1" a="1"/>
  <c r="L4" i="1" s="1"/>
  <c r="L5" i="1" a="1"/>
  <c r="L5" i="1" s="1"/>
  <c r="L6" i="1" a="1"/>
  <c r="L6" i="1"/>
  <c r="L7" i="1" a="1"/>
  <c r="L7" i="1" s="1"/>
  <c r="L8" i="1" a="1"/>
  <c r="L8" i="1" s="1"/>
  <c r="L9" i="1" a="1"/>
  <c r="L9" i="1" s="1"/>
  <c r="L10" i="1" a="1"/>
  <c r="L10" i="1"/>
  <c r="L11" i="1" a="1"/>
  <c r="L11" i="1" s="1"/>
  <c r="L12" i="1" a="1"/>
  <c r="L12" i="1" s="1"/>
  <c r="L13" i="1" a="1"/>
  <c r="L13" i="1" s="1"/>
  <c r="L14" i="1" a="1"/>
  <c r="L14" i="1"/>
  <c r="L15" i="1" a="1"/>
  <c r="L15" i="1" s="1"/>
  <c r="L16" i="1" a="1"/>
  <c r="L16" i="1" s="1"/>
  <c r="L17" i="1" a="1"/>
  <c r="L17" i="1" s="1"/>
  <c r="L18" i="1" a="1"/>
  <c r="L18" i="1"/>
  <c r="L19" i="1" a="1"/>
  <c r="L19" i="1" s="1"/>
  <c r="L20" i="1" a="1"/>
  <c r="L20" i="1" s="1"/>
  <c r="L21" i="1" a="1"/>
  <c r="L21" i="1" s="1"/>
  <c r="L22" i="1" a="1"/>
  <c r="L22" i="1"/>
  <c r="L23" i="1" a="1"/>
  <c r="L23" i="1" s="1"/>
  <c r="L24" i="1" a="1"/>
  <c r="L24" i="1" s="1"/>
  <c r="L25" i="1" a="1"/>
  <c r="L25" i="1" s="1"/>
  <c r="L26" i="1" a="1"/>
  <c r="L26" i="1"/>
  <c r="L27" i="1" a="1"/>
  <c r="L27" i="1" s="1"/>
  <c r="L28" i="1" a="1"/>
  <c r="L28" i="1" s="1"/>
  <c r="L29" i="1" a="1"/>
  <c r="L29" i="1" s="1"/>
  <c r="L30" i="1" a="1"/>
  <c r="L30" i="1"/>
  <c r="L31" i="1" a="1"/>
  <c r="L31" i="1" s="1"/>
  <c r="L32" i="1" a="1"/>
  <c r="L32" i="1" s="1"/>
  <c r="L33" i="1" a="1"/>
  <c r="L33" i="1" s="1"/>
  <c r="L34" i="1" a="1"/>
  <c r="L34" i="1"/>
  <c r="L35" i="1" a="1"/>
  <c r="L35" i="1" s="1"/>
  <c r="L36" i="1" a="1"/>
  <c r="L36" i="1" s="1"/>
  <c r="L37" i="1" a="1"/>
  <c r="L37" i="1" s="1"/>
  <c r="L38" i="1" a="1"/>
  <c r="L38" i="1"/>
  <c r="L39" i="1" a="1"/>
  <c r="L39" i="1" s="1"/>
  <c r="L40" i="1" a="1"/>
  <c r="L40" i="1" s="1"/>
  <c r="L41" i="1" a="1"/>
  <c r="L41" i="1" s="1"/>
  <c r="L42" i="1" a="1"/>
  <c r="L42" i="1"/>
  <c r="L43" i="1" a="1"/>
  <c r="L43" i="1" s="1"/>
  <c r="L44" i="1" a="1"/>
  <c r="L44" i="1" s="1"/>
  <c r="L45" i="1" a="1"/>
  <c r="L45" i="1" s="1"/>
  <c r="L46" i="1" a="1"/>
  <c r="L46" i="1"/>
  <c r="L47" i="1" a="1"/>
  <c r="L47" i="1" s="1"/>
  <c r="L48" i="1" a="1"/>
  <c r="L48" i="1" s="1"/>
  <c r="L49" i="1" a="1"/>
  <c r="L49" i="1" s="1"/>
  <c r="L50" i="1" a="1"/>
  <c r="L50" i="1"/>
  <c r="L51" i="1" a="1"/>
  <c r="L51" i="1" s="1"/>
  <c r="L52" i="1" a="1"/>
  <c r="L52" i="1" s="1"/>
  <c r="L53" i="1" a="1"/>
  <c r="L53" i="1" s="1"/>
  <c r="L54" i="1" a="1"/>
  <c r="L54" i="1"/>
  <c r="L55" i="1" a="1"/>
  <c r="L55" i="1" s="1"/>
  <c r="L56" i="1" a="1"/>
  <c r="L56" i="1" s="1"/>
  <c r="L57" i="1" a="1"/>
  <c r="L57" i="1" s="1"/>
  <c r="L58" i="1" a="1"/>
  <c r="L58" i="1"/>
  <c r="L59" i="1" a="1"/>
  <c r="L59" i="1" s="1"/>
  <c r="L60" i="1" a="1"/>
  <c r="L60" i="1" s="1"/>
  <c r="L61" i="1" a="1"/>
  <c r="L61" i="1" s="1"/>
  <c r="L62" i="1" a="1"/>
  <c r="L62" i="1"/>
  <c r="L63" i="1" a="1"/>
  <c r="L63" i="1" s="1"/>
  <c r="L64" i="1" a="1"/>
  <c r="L64" i="1" s="1"/>
  <c r="L65" i="1" a="1"/>
  <c r="L65" i="1" s="1"/>
  <c r="L66" i="1" a="1"/>
  <c r="L66" i="1"/>
  <c r="L67" i="1" a="1"/>
  <c r="L67" i="1" s="1"/>
  <c r="L68" i="1" a="1"/>
  <c r="L68" i="1" s="1"/>
  <c r="L69" i="1" a="1"/>
  <c r="L69" i="1" s="1"/>
  <c r="L71" i="1" a="1"/>
  <c r="L71" i="1" s="1"/>
  <c r="L72" i="1" a="1"/>
  <c r="L72" i="1" s="1"/>
  <c r="L73" i="1" a="1"/>
  <c r="L73" i="1" s="1"/>
  <c r="L74" i="1" a="1"/>
  <c r="L74" i="1"/>
  <c r="L75" i="1" a="1"/>
  <c r="L75" i="1" s="1"/>
  <c r="L76" i="1" a="1"/>
  <c r="L76" i="1" s="1"/>
  <c r="L77" i="1" a="1"/>
  <c r="L77" i="1" s="1"/>
  <c r="L79" i="1" a="1"/>
  <c r="L79" i="1" s="1"/>
  <c r="L80" i="1" a="1"/>
  <c r="L80" i="1" s="1"/>
  <c r="L81" i="1" a="1"/>
  <c r="L81" i="1" s="1"/>
  <c r="L82" i="1" a="1"/>
  <c r="L82" i="1"/>
  <c r="L83" i="1" a="1"/>
  <c r="L83" i="1" s="1"/>
  <c r="L84" i="1" a="1"/>
  <c r="L84" i="1" s="1"/>
  <c r="L85" i="1" a="1"/>
  <c r="L85" i="1" s="1"/>
  <c r="L86" i="1" a="1"/>
  <c r="L86" i="1"/>
  <c r="L87" i="1" a="1"/>
  <c r="L87" i="1" s="1"/>
  <c r="L88" i="1" a="1"/>
  <c r="L88" i="1" s="1"/>
  <c r="L89" i="1" a="1"/>
  <c r="L89" i="1" s="1"/>
  <c r="L90" i="1" a="1"/>
  <c r="L90" i="1"/>
  <c r="L91" i="1" a="1"/>
  <c r="L91" i="1" s="1"/>
  <c r="L92" i="1" a="1"/>
  <c r="L92" i="1" s="1"/>
  <c r="L93" i="1" a="1"/>
  <c r="L93" i="1" s="1"/>
  <c r="L2" i="1" a="1"/>
  <c r="L2" i="1" s="1"/>
  <c r="C6" i="8"/>
  <c r="J2"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G3" i="5"/>
  <c r="I3" i="5" s="1"/>
  <c r="G4" i="5"/>
  <c r="I4" i="5" s="1"/>
  <c r="G5" i="5"/>
  <c r="I5" i="5" s="1"/>
  <c r="G6" i="5"/>
  <c r="I6" i="5" s="1"/>
  <c r="G7" i="5"/>
  <c r="G8" i="5"/>
  <c r="I8" i="5" s="1"/>
  <c r="G9" i="5"/>
  <c r="I9" i="5" s="1"/>
  <c r="G10" i="5"/>
  <c r="I10" i="5" s="1"/>
  <c r="G11" i="5"/>
  <c r="I11" i="5" s="1"/>
  <c r="G12" i="5"/>
  <c r="I12" i="5" s="1"/>
  <c r="G13" i="5"/>
  <c r="I13" i="5" s="1"/>
  <c r="G14" i="5"/>
  <c r="I14" i="5" s="1"/>
  <c r="G15" i="5"/>
  <c r="I15" i="5" s="1"/>
  <c r="G16" i="5"/>
  <c r="I16" i="5" s="1"/>
  <c r="G17" i="5"/>
  <c r="I17" i="5" s="1"/>
  <c r="G18" i="5"/>
  <c r="I18" i="5" s="1"/>
  <c r="G19" i="5"/>
  <c r="I19" i="5" s="1"/>
  <c r="G20" i="5"/>
  <c r="I20" i="5" s="1"/>
  <c r="G21" i="5"/>
  <c r="I21" i="5" s="1"/>
  <c r="G22" i="5"/>
  <c r="I22" i="5" s="1"/>
  <c r="G23" i="5"/>
  <c r="I23" i="5" s="1"/>
  <c r="G24" i="5"/>
  <c r="I24" i="5" s="1"/>
  <c r="G25" i="5"/>
  <c r="I25" i="5" s="1"/>
  <c r="G26" i="5"/>
  <c r="I26" i="5" s="1"/>
  <c r="G27" i="5"/>
  <c r="I27" i="5" s="1"/>
  <c r="G28" i="5"/>
  <c r="I28" i="5" s="1"/>
  <c r="G29" i="5"/>
  <c r="I29" i="5" s="1"/>
  <c r="G30" i="5"/>
  <c r="I30" i="5" s="1"/>
  <c r="G31" i="5"/>
  <c r="I31" i="5" s="1"/>
  <c r="G32" i="5"/>
  <c r="I32" i="5" s="1"/>
  <c r="G33" i="5"/>
  <c r="I33" i="5" s="1"/>
  <c r="G34" i="5"/>
  <c r="I34" i="5" s="1"/>
  <c r="G35" i="5"/>
  <c r="I35" i="5" s="1"/>
  <c r="G36" i="5"/>
  <c r="I36" i="5" s="1"/>
  <c r="G37" i="5"/>
  <c r="I37" i="5" s="1"/>
  <c r="G38" i="5"/>
  <c r="I38" i="5" s="1"/>
  <c r="G39" i="5"/>
  <c r="I39" i="5" s="1"/>
  <c r="G40" i="5"/>
  <c r="I40" i="5" s="1"/>
  <c r="G41" i="5"/>
  <c r="I41" i="5" s="1"/>
  <c r="G42" i="5"/>
  <c r="I42" i="5" s="1"/>
  <c r="G43" i="5"/>
  <c r="I43" i="5" s="1"/>
  <c r="G44" i="5"/>
  <c r="I44" i="5" s="1"/>
  <c r="G45" i="5"/>
  <c r="I45" i="5" s="1"/>
  <c r="G46" i="5"/>
  <c r="I46" i="5" s="1"/>
  <c r="G47" i="5"/>
  <c r="I47" i="5" s="1"/>
  <c r="G48" i="5"/>
  <c r="I48" i="5" s="1"/>
  <c r="G49" i="5"/>
  <c r="I49" i="5" s="1"/>
  <c r="G50" i="5"/>
  <c r="I50" i="5" s="1"/>
  <c r="G51" i="5"/>
  <c r="I51" i="5" s="1"/>
  <c r="G52" i="5"/>
  <c r="I52" i="5" s="1"/>
  <c r="G53" i="5"/>
  <c r="I53" i="5" s="1"/>
  <c r="G54" i="5"/>
  <c r="I54" i="5" s="1"/>
  <c r="G55" i="5"/>
  <c r="I55" i="5" s="1"/>
  <c r="G56" i="5"/>
  <c r="I56" i="5" s="1"/>
  <c r="G57" i="5"/>
  <c r="I57" i="5" s="1"/>
  <c r="G58" i="5"/>
  <c r="I58" i="5" s="1"/>
  <c r="G59" i="5"/>
  <c r="I59" i="5" s="1"/>
  <c r="G60" i="5"/>
  <c r="I60" i="5" s="1"/>
  <c r="G61" i="5"/>
  <c r="I61" i="5" s="1"/>
  <c r="G62" i="5"/>
  <c r="I62" i="5" s="1"/>
  <c r="G63" i="5"/>
  <c r="I63" i="5" s="1"/>
  <c r="G64" i="5"/>
  <c r="I64" i="5" s="1"/>
  <c r="G65" i="5"/>
  <c r="I65" i="5" s="1"/>
  <c r="G66" i="5"/>
  <c r="I66" i="5" s="1"/>
  <c r="G67" i="5"/>
  <c r="I67" i="5" s="1"/>
  <c r="G68" i="5"/>
  <c r="I68" i="5" s="1"/>
  <c r="G69" i="5"/>
  <c r="G70" i="5"/>
  <c r="I70" i="5" s="1"/>
  <c r="G71" i="5"/>
  <c r="I71" i="5" s="1"/>
  <c r="G72" i="5"/>
  <c r="I72" i="5" s="1"/>
  <c r="G73" i="5"/>
  <c r="I73" i="5" s="1"/>
  <c r="G74" i="5"/>
  <c r="I74" i="5" s="1"/>
  <c r="G2" i="5"/>
  <c r="H2" i="5" l="1"/>
  <c r="H7" i="5"/>
  <c r="H45" i="5"/>
  <c r="H69" i="5"/>
  <c r="H14" i="5"/>
  <c r="I7" i="5"/>
  <c r="K7" i="5" s="1"/>
  <c r="H44" i="5"/>
  <c r="H13" i="5"/>
  <c r="H58" i="5"/>
  <c r="H11" i="5"/>
  <c r="H73" i="5"/>
  <c r="H65" i="5"/>
  <c r="H57" i="5"/>
  <c r="H49" i="5"/>
  <c r="H41" i="5"/>
  <c r="H34" i="5"/>
  <c r="H26" i="5"/>
  <c r="H18" i="5"/>
  <c r="H10" i="5"/>
  <c r="H3" i="5"/>
  <c r="H4" i="5"/>
  <c r="H72" i="5"/>
  <c r="H64" i="5"/>
  <c r="H56" i="5"/>
  <c r="H48" i="5"/>
  <c r="H40" i="5"/>
  <c r="H33" i="5"/>
  <c r="H25" i="5"/>
  <c r="H17" i="5"/>
  <c r="H50" i="5"/>
  <c r="I69" i="5"/>
  <c r="K69" i="5" s="1"/>
  <c r="H71" i="5"/>
  <c r="H63" i="5"/>
  <c r="H55" i="5"/>
  <c r="H47" i="5"/>
  <c r="H39" i="5"/>
  <c r="H32" i="5"/>
  <c r="H24" i="5"/>
  <c r="H16" i="5"/>
  <c r="H9" i="5"/>
  <c r="H42" i="5"/>
  <c r="H70" i="5"/>
  <c r="H62" i="5"/>
  <c r="H54" i="5"/>
  <c r="H46" i="5"/>
  <c r="H31" i="5"/>
  <c r="H23" i="5"/>
  <c r="H15" i="5"/>
  <c r="H8" i="5"/>
  <c r="H66" i="5"/>
  <c r="H27" i="5"/>
  <c r="H61" i="5"/>
  <c r="H53" i="5"/>
  <c r="H38" i="5"/>
  <c r="H30" i="5"/>
  <c r="H22" i="5"/>
  <c r="H74" i="5"/>
  <c r="H19" i="5"/>
  <c r="H68" i="5"/>
  <c r="H60" i="5"/>
  <c r="H52" i="5"/>
  <c r="H37" i="5"/>
  <c r="H29" i="5"/>
  <c r="H21" i="5"/>
  <c r="H6" i="5"/>
  <c r="H35" i="5"/>
  <c r="H67" i="5"/>
  <c r="H59" i="5"/>
  <c r="H51" i="5"/>
  <c r="H43" i="5"/>
  <c r="H36" i="5"/>
  <c r="H28" i="5"/>
  <c r="H20" i="5"/>
  <c r="H12" i="5"/>
  <c r="H5" i="5"/>
  <c r="C7" i="8"/>
  <c r="D9" i="8" s="1"/>
  <c r="I2" i="5"/>
  <c r="K2" i="5" s="1"/>
  <c r="K66" i="5"/>
  <c r="K50" i="5"/>
  <c r="K73" i="5"/>
  <c r="K65" i="5"/>
  <c r="K57" i="5"/>
  <c r="K49" i="5"/>
  <c r="K41" i="5"/>
  <c r="K34" i="5"/>
  <c r="K26" i="5"/>
  <c r="K18" i="5"/>
  <c r="K10" i="5"/>
  <c r="K3" i="5"/>
  <c r="K35" i="5"/>
  <c r="K4" i="5"/>
  <c r="K67" i="5"/>
  <c r="K59" i="5"/>
  <c r="K51" i="5"/>
  <c r="K43" i="5"/>
  <c r="K36" i="5"/>
  <c r="K28" i="5"/>
  <c r="K12" i="5"/>
  <c r="K68" i="5"/>
  <c r="K60" i="5"/>
  <c r="K52" i="5"/>
  <c r="K44" i="5"/>
  <c r="K37" i="5"/>
  <c r="K29" i="5"/>
  <c r="K21" i="5"/>
  <c r="K13" i="5"/>
  <c r="K6" i="5"/>
  <c r="K20" i="5"/>
  <c r="K5" i="5"/>
  <c r="K71" i="5"/>
  <c r="K63" i="5"/>
  <c r="K55" i="5"/>
  <c r="K47" i="5"/>
  <c r="K39" i="5"/>
  <c r="K32" i="5"/>
  <c r="K24" i="5"/>
  <c r="K16" i="5"/>
  <c r="K9" i="5"/>
  <c r="K70" i="5"/>
  <c r="K62" i="5"/>
  <c r="K54" i="5"/>
  <c r="K46" i="5"/>
  <c r="K31" i="5"/>
  <c r="K23" i="5"/>
  <c r="K15" i="5"/>
  <c r="K8" i="5"/>
  <c r="K19" i="5"/>
  <c r="K74" i="5"/>
  <c r="K58" i="5"/>
  <c r="K42" i="5"/>
  <c r="K27" i="5"/>
  <c r="K11" i="5"/>
  <c r="K61" i="5"/>
  <c r="K53" i="5"/>
  <c r="K45" i="5"/>
  <c r="K38" i="5"/>
  <c r="K30" i="5"/>
  <c r="K22" i="5"/>
  <c r="K14" i="5"/>
  <c r="K72" i="5"/>
  <c r="K64" i="5"/>
  <c r="K56" i="5"/>
  <c r="K48" i="5"/>
  <c r="K40" i="5"/>
  <c r="K33" i="5"/>
  <c r="K25" i="5"/>
  <c r="K17" i="5"/>
  <c r="K2" i="1"/>
  <c r="J2" i="1"/>
  <c r="K64" i="1"/>
  <c r="K17" i="1"/>
  <c r="K6" i="1"/>
  <c r="K55" i="1"/>
  <c r="K8" i="1"/>
  <c r="K90" i="1"/>
  <c r="K62" i="1"/>
  <c r="K21" i="1"/>
  <c r="K61" i="1"/>
  <c r="K12" i="1"/>
  <c r="K11" i="1"/>
  <c r="K50" i="1"/>
  <c r="K44" i="1"/>
  <c r="K16" i="1"/>
  <c r="K91" i="1"/>
  <c r="K25" i="1"/>
  <c r="K18" i="1"/>
  <c r="K13" i="1"/>
  <c r="K66" i="1"/>
  <c r="K34" i="1"/>
  <c r="K7" i="1"/>
  <c r="K29" i="1"/>
  <c r="K31" i="1"/>
  <c r="K85" i="1"/>
  <c r="K41" i="1"/>
  <c r="K83" i="1"/>
  <c r="K51" i="1"/>
  <c r="K88" i="1"/>
  <c r="K32" i="1"/>
  <c r="K40" i="1"/>
  <c r="K53" i="1"/>
  <c r="K65" i="1"/>
  <c r="K68" i="1"/>
  <c r="K19" i="1"/>
  <c r="K73" i="1"/>
  <c r="K39" i="1"/>
  <c r="K20" i="1"/>
  <c r="K46" i="1"/>
  <c r="K27" i="1"/>
  <c r="K10" i="1"/>
  <c r="K93" i="1"/>
  <c r="K84" i="1"/>
  <c r="K14" i="1"/>
  <c r="K33" i="1"/>
  <c r="K70" i="1"/>
  <c r="L70" i="1" s="1" a="1"/>
  <c r="L70" i="1" s="1"/>
  <c r="K26" i="1"/>
  <c r="K82" i="1"/>
  <c r="K58" i="1"/>
  <c r="K35" i="1"/>
  <c r="K74" i="1"/>
  <c r="K60" i="1"/>
  <c r="K15" i="1"/>
  <c r="K78" i="1"/>
  <c r="L78" i="1" s="1" a="1"/>
  <c r="L78" i="1" s="1"/>
  <c r="K3" i="1"/>
  <c r="K59" i="1"/>
  <c r="K80" i="1"/>
  <c r="K43" i="1"/>
  <c r="K4" i="1"/>
  <c r="K89" i="1"/>
  <c r="K75" i="1"/>
  <c r="K52" i="1"/>
  <c r="K30" i="1"/>
  <c r="K63" i="1"/>
  <c r="K54" i="1"/>
  <c r="K22" i="1"/>
  <c r="K37" i="1"/>
  <c r="K49" i="1"/>
  <c r="K71" i="1"/>
  <c r="K67" i="1"/>
  <c r="K86" i="1"/>
  <c r="K38" i="1"/>
  <c r="K72" i="1"/>
  <c r="K47" i="1"/>
  <c r="K69" i="1"/>
  <c r="K92" i="1"/>
  <c r="K5" i="1"/>
  <c r="K87" i="1"/>
  <c r="K48" i="1"/>
  <c r="K81" i="1"/>
  <c r="K56" i="1"/>
  <c r="K45" i="1"/>
  <c r="K57" i="1"/>
  <c r="K42" i="1"/>
  <c r="K36" i="1"/>
  <c r="K9" i="1"/>
  <c r="K76" i="1"/>
  <c r="K23" i="1"/>
  <c r="K24" i="1"/>
  <c r="K28" i="1"/>
  <c r="K79" i="1"/>
  <c r="K77" i="1"/>
  <c r="J64" i="1"/>
  <c r="J17" i="1"/>
  <c r="J6" i="1"/>
  <c r="J55" i="1"/>
  <c r="J8" i="1"/>
  <c r="J90" i="1"/>
  <c r="J62" i="1"/>
  <c r="J21" i="1"/>
  <c r="J61" i="1"/>
  <c r="J12" i="1"/>
  <c r="J11" i="1"/>
  <c r="J50" i="1"/>
  <c r="J44" i="1"/>
  <c r="J16" i="1"/>
  <c r="J91" i="1"/>
  <c r="J25" i="1"/>
  <c r="J18" i="1"/>
  <c r="J13" i="1"/>
  <c r="J66" i="1"/>
  <c r="J34" i="1"/>
  <c r="J7" i="1"/>
  <c r="J29" i="1"/>
  <c r="J31" i="1"/>
  <c r="J85" i="1"/>
  <c r="J41" i="1"/>
  <c r="J83" i="1"/>
  <c r="J51" i="1"/>
  <c r="J88" i="1"/>
  <c r="J32" i="1"/>
  <c r="J40" i="1"/>
  <c r="J53" i="1"/>
  <c r="J65" i="1"/>
  <c r="J68" i="1"/>
  <c r="J19" i="1"/>
  <c r="J73" i="1"/>
  <c r="J39" i="1"/>
  <c r="J20" i="1"/>
  <c r="J46" i="1"/>
  <c r="J27" i="1"/>
  <c r="J10" i="1"/>
  <c r="J93" i="1"/>
  <c r="J84" i="1"/>
  <c r="J14" i="1"/>
  <c r="J33" i="1"/>
  <c r="J70" i="1"/>
  <c r="J26" i="1"/>
  <c r="J82" i="1"/>
  <c r="J58" i="1"/>
  <c r="J35" i="1"/>
  <c r="J74" i="1"/>
  <c r="J60" i="1"/>
  <c r="J15" i="1"/>
  <c r="J78" i="1"/>
  <c r="J3" i="1"/>
  <c r="J59" i="1"/>
  <c r="J80" i="1"/>
  <c r="J43" i="1"/>
  <c r="J4" i="1"/>
  <c r="J89" i="1"/>
  <c r="J75" i="1"/>
  <c r="J52" i="1"/>
  <c r="J30" i="1"/>
  <c r="J63" i="1"/>
  <c r="J54" i="1"/>
  <c r="J22" i="1"/>
  <c r="J37" i="1"/>
  <c r="J49" i="1"/>
  <c r="J71" i="1"/>
  <c r="J67" i="1"/>
  <c r="J86" i="1"/>
  <c r="J38" i="1"/>
  <c r="J72" i="1"/>
  <c r="J47" i="1"/>
  <c r="J69" i="1"/>
  <c r="J92" i="1"/>
  <c r="J5" i="1"/>
  <c r="J87" i="1"/>
  <c r="J48" i="1"/>
  <c r="J81" i="1"/>
  <c r="J56" i="1"/>
  <c r="J45" i="1"/>
  <c r="J57" i="1"/>
  <c r="J42" i="1"/>
  <c r="J36" i="1"/>
  <c r="J9" i="1"/>
  <c r="J76" i="1"/>
  <c r="J23" i="1"/>
  <c r="J24" i="1"/>
  <c r="J28" i="1"/>
  <c r="J79" i="1"/>
  <c r="J77" i="1"/>
  <c r="E9" i="8" l="1"/>
  <c r="F9" i="8"/>
  <c r="C9" i="8"/>
  <c r="B4" i="8"/>
  <c r="H9"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tc={8089A6EA-C753-FA47-ABD8-70FBF567EF98}</author>
  </authors>
  <commentList>
    <comment ref="F58" authorId="0" shapeId="0" xr:uid="{8089A6EA-C753-FA47-ABD8-70FBF567EF98}">
      <text>
        <t xml:space="preserve">[Threaded comment]
Your version of Excel allows you to read this threaded comment; however, any edits to it will get removed if the file is opened in a newer version of Excel. Learn more: https://go.microsoft.com/fwlink/?linkid=870924
Comment:
    is it really? if so then h-index is 10?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<sst xmlns="http://schemas.openxmlformats.org/spreadsheetml/2006/main" count="1684" uniqueCount="975">
  <si>
    <t>Authors</t>
  </si>
  <si>
    <t>Title</t>
  </si>
  <si>
    <t>Publication</t>
  </si>
  <si>
    <t>Volume</t>
  </si>
  <si>
    <t>Number</t>
  </si>
  <si>
    <t>Pages</t>
  </si>
  <si>
    <t>Year</t>
  </si>
  <si>
    <t>Publisher</t>
  </si>
  <si>
    <t xml:space="preserve">Crowley, Mark; Nelson, John; Poole, David L; </t>
  </si>
  <si>
    <t>Seeing the forest despite the trees: Large scale spatial-temporal decision making</t>
  </si>
  <si>
    <t>arXiv preprint arXiv:1205.2651</t>
  </si>
  <si>
    <t xml:space="preserve">Crowley, Mark; Poole, David; </t>
  </si>
  <si>
    <t>Policy gradient planning for environmental decision making with existing simulators</t>
  </si>
  <si>
    <t>Proceedings of the Twenty-Fifth Conference on Artificial Intelligence, Special Track on Computational Sustainability and AI.(AAAI-11)</t>
  </si>
  <si>
    <t xml:space="preserve">Crowley, Mark; </t>
  </si>
  <si>
    <t xml:space="preserve">Patitsas, Elizabeth; Voll, Kimberly; Crowley, Mark; Wolfman, Steven; </t>
  </si>
  <si>
    <t>Circuits and logic in the lab: toward a coherent picture of computation</t>
  </si>
  <si>
    <t>Proceedings of the 15th Western Canadian Conference on Computing Education</t>
  </si>
  <si>
    <t xml:space="preserve">Crowley, Mark; Boerlage, Brent; Poole, David; </t>
  </si>
  <si>
    <t>Adding local constraints to Bayesian networks</t>
  </si>
  <si>
    <t>Advances in Artificial Intelligence</t>
  </si>
  <si>
    <t>344-355</t>
  </si>
  <si>
    <t>Springer Berlin/Heidelberg</t>
  </si>
  <si>
    <t xml:space="preserve">Hall, Kim; Taleghan, Majid Alkaee; Albers, HJ; Crowley, Mark; Dietterich, Tom; </t>
  </si>
  <si>
    <t>Managing Invasive Species in a River Network</t>
  </si>
  <si>
    <t>CompSust'12: 3rd International Conference on Computational Sustainability</t>
  </si>
  <si>
    <t xml:space="preserve">Houtman, Rachel; Montgomery, Claire; Gagnon, Aaron; Calkin, David; Dietterich, Thomas; McGregor, Sean; Crowley, Mark; </t>
  </si>
  <si>
    <t>Allowing a wildfire to burn: Estimating the effect on future fire suppression costs</t>
  </si>
  <si>
    <t>International Journal of Wildland Fire</t>
  </si>
  <si>
    <t>Using Equilibrium Policy Gradients for Spatiotemporal Planning in Forest Ecosystem Management</t>
  </si>
  <si>
    <t>IEEE Transactions on Computers</t>
  </si>
  <si>
    <t>142-154</t>
  </si>
  <si>
    <t>IEEE Computer Society</t>
  </si>
  <si>
    <t xml:space="preserve">Dietterich, Thomas G; Taleghan, Majid; Crowley, Mark; </t>
  </si>
  <si>
    <t>PAC Optimal Planning for Invasive Species Management: Improved Exploration for Reinforcement Learning from Simulator-Defined MDPs</t>
  </si>
  <si>
    <t>The Twenty-Seventh AAAI Conference on Artificial Intelligence (AAAI-13)</t>
  </si>
  <si>
    <t>AAAI</t>
  </si>
  <si>
    <t xml:space="preserve">Poole, David; Crowley, Mark; </t>
  </si>
  <si>
    <t>Cyclic Causal Models with Discrete Variables: Markov Chain Equilibrium Semantics and Sample Ordering.</t>
  </si>
  <si>
    <t>The International Joint Conference on Artificial Intelligence (IJCAI)</t>
  </si>
  <si>
    <t>1060-1068</t>
  </si>
  <si>
    <t xml:space="preserve">Taleghan, Majid Alkaee; Dietterich, Thomas G; Crowley, Mark; Hall, Kim; Albers, H Jo; </t>
  </si>
  <si>
    <t>PAC optimal MDP planning with application to invasive species management</t>
  </si>
  <si>
    <t>The Journal of Machine Learning Research</t>
  </si>
  <si>
    <t>3877-3903</t>
  </si>
  <si>
    <t>JMLR. org</t>
  </si>
  <si>
    <t xml:space="preserve">Maryam, Syeda; McCrackin, Laura; Crowley, Mark; Rathi, Yogesh; Michailovich, Oleg; </t>
  </si>
  <si>
    <t>Application of probabilistically weighted graphs to image-based diagnosis of Alzheimer's disease using diffusion MRI</t>
  </si>
  <si>
    <t>Medical Imaging 2017: Computer-Aided Diagnosis</t>
  </si>
  <si>
    <t>101342F</t>
  </si>
  <si>
    <t>International Society for Optics and Photonics</t>
  </si>
  <si>
    <t xml:space="preserve">Salem, Mahmoud; Crowley, Mark; Fischmeister, Sebastian; </t>
  </si>
  <si>
    <t>Anomaly detection using inter-arrival curves for real-time systems</t>
  </si>
  <si>
    <t>2016 28th Euromicro Conference on Real-Time Systems (ECRTS)</t>
  </si>
  <si>
    <t>97-106</t>
  </si>
  <si>
    <t>IEEE</t>
  </si>
  <si>
    <t xml:space="preserve">Subramanian, Sriram G.; Crowley, Mark; </t>
  </si>
  <si>
    <t>Learning Forest Wildfire Dynamics from Satellite Images Using Reinforcement Learning</t>
  </si>
  <si>
    <t>Conference on Reinforcement Learning and Decision Making</t>
  </si>
  <si>
    <t>Inter-Arrival Curves for Multi-Mode and Online Anomaly Detection</t>
  </si>
  <si>
    <t>Euromicro Conference on Real-Time Systems 2016 - Work-in-Progress Proceedings.  Toulouse, France.</t>
  </si>
  <si>
    <t xml:space="preserve">Eaton, Eric; Koenig, Sven; Schulz, Claudia; Maurelli, Francesco; Lee, John; Eckroth, Joshua; Crowley, Mark; Freedman, Richard G; Cardona-Rivera, Rogelio E; Machado, Tiago; </t>
  </si>
  <si>
    <t>Blue Sky Ideas in Artificial Intelligence Education from the EAAI 2017 New and Future AI Educator Program</t>
  </si>
  <si>
    <t>AI Matters</t>
  </si>
  <si>
    <t>23-31</t>
  </si>
  <si>
    <t>ACM</t>
  </si>
  <si>
    <t xml:space="preserve">Ganapathi Subramanian, Sriram; Crowley, Mark; </t>
  </si>
  <si>
    <t>Using spatial reinforcement learning to build forest wildfire dynamics models from satellite images</t>
  </si>
  <si>
    <t>Frontiers in ICT</t>
  </si>
  <si>
    <t>Frontiers</t>
  </si>
  <si>
    <t xml:space="preserve">Ganapathi Subramanian, Sriram; Singh Sambee, Jaspreet; Ghojogh, Benyamin; Crowley, Mark; </t>
  </si>
  <si>
    <t>Decision Assist for Self-driving Cars</t>
  </si>
  <si>
    <t>31st Canadian Conference on Artificial Intelligence, Toronto, Ontario, Canada.</t>
  </si>
  <si>
    <t>381-387</t>
  </si>
  <si>
    <t>Published in Lecture Notes in Computer Science: Advances in Artificial …</t>
  </si>
  <si>
    <t xml:space="preserve">Subramanian, Sriram Ganapathi; Crowley, Mark; </t>
  </si>
  <si>
    <t>Combining MCTS and A3C for prediction of spatially spreading processes in forest wildfire settings</t>
  </si>
  <si>
    <t>Canadian Conference on Artificial Intelligence</t>
  </si>
  <si>
    <t>285-291</t>
  </si>
  <si>
    <t>Springer, Cham</t>
  </si>
  <si>
    <t>A Complementary Approach to Improve Wild Fire Prediction Systems</t>
  </si>
  <si>
    <t xml:space="preserve">NekoeiQachkanloo, Hadi; Ghojogh, Benyamin; Pasand, Ali Saheb; Crowley, Mark; </t>
  </si>
  <si>
    <t>Artificial counselor system for stock investment</t>
  </si>
  <si>
    <t>Proceedings of the AAAI Conference on Artificial Intelligence</t>
  </si>
  <si>
    <t>9558-9564</t>
  </si>
  <si>
    <t xml:space="preserve">Ghojogh, Benyamin; Crowley, Mark; </t>
  </si>
  <si>
    <t>Principal sample analysis for data reduction</t>
  </si>
  <si>
    <t>2018 IEEE International Conference on Big Knowledge (ICBK)</t>
  </si>
  <si>
    <t>350-357</t>
  </si>
  <si>
    <t xml:space="preserve">Ghojogh, Benyamin; Ghojogh, Aydin; Crowley, Mark; Karray, Fakhri; </t>
  </si>
  <si>
    <t>Fitting a mixture distribution to data: tutorial</t>
  </si>
  <si>
    <t>arXiv preprint arXiv:1901.06708</t>
  </si>
  <si>
    <t xml:space="preserve">Ghojogh, Benyamin; Crowley, Mark; Karray, Fakhri; </t>
  </si>
  <si>
    <t>arXiv preprint arXiv:1903.06671</t>
  </si>
  <si>
    <t xml:space="preserve">Ghojogh, Benyamin; Karray, Fakhri; Crowley, Mark; </t>
  </si>
  <si>
    <t>Eigenvalue and generalized eigenvalue problems: Tutorial</t>
  </si>
  <si>
    <t>arXiv preprint arXiv:1903.11240</t>
  </si>
  <si>
    <t xml:space="preserve">Ghojogh, Benyamin; Samad, Maria N; Mashhadi, Sayema Asif; Kapoor, Tania; Ali, Wahab; Karray, Fakhri; Crowley, Mark; </t>
  </si>
  <si>
    <t>Feature selection and feature extraction in pattern analysis: A literature review</t>
  </si>
  <si>
    <t>arXiv preprint arXiv:1905.02845</t>
  </si>
  <si>
    <t xml:space="preserve">Bhalla, Sushrut; Subramanian, Sriram G; Crowley, Mark; </t>
  </si>
  <si>
    <t>Training Cooperative Agents for Multi-Agent Reinforcement Learning</t>
  </si>
  <si>
    <t>Proceedings of the 18th International Conference on Autonomous Agents and MultiAgent Systems</t>
  </si>
  <si>
    <t>1826-1828</t>
  </si>
  <si>
    <t>Instance ranking and numerosity reduction using matrix decomposition and subspace learning</t>
  </si>
  <si>
    <t>160-172</t>
  </si>
  <si>
    <t>The theory behind overfitting, cross validation, regularization, bagging, and boosting: tutorial</t>
  </si>
  <si>
    <t>arXiv preprint arXiv:1905.12787</t>
  </si>
  <si>
    <t>Linear and quadratic discriminant analysis: Tutorial</t>
  </si>
  <si>
    <t>arXiv preprint arXiv:1906.02590</t>
  </si>
  <si>
    <t>Unsupervised and supervised principal component analysis: Tutorial</t>
  </si>
  <si>
    <t>arXiv preprint arXiv:1906.03148</t>
  </si>
  <si>
    <t>Fisher and kernel Fisher discriminant analysis: Tutorial</t>
  </si>
  <si>
    <t>arXiv preprint arXiv:1906.09436</t>
  </si>
  <si>
    <t>Image structure subspace learning using structural similarity index</t>
  </si>
  <si>
    <t>International Conference on Image Analysis and Recognition</t>
  </si>
  <si>
    <t>33-44</t>
  </si>
  <si>
    <t>Locally Linear Image Structural Embedding for Image Structure Manifold Learning</t>
  </si>
  <si>
    <t>126-138</t>
  </si>
  <si>
    <t>Principal Component Analysis Using Structural Similarity Index for Images</t>
  </si>
  <si>
    <t>77-88</t>
  </si>
  <si>
    <t xml:space="preserve">Ghojogh, Benyamin; Pasand, Ali Saheb; Karray, Fakhri; Crowley, Mark; </t>
  </si>
  <si>
    <t>arXiv preprint arXiv:1909.03037</t>
  </si>
  <si>
    <t xml:space="preserve">Bhalla, Sushrut; Yao, Matthew; Hickey, Jean-Pierre; Crowley, Mark; </t>
  </si>
  <si>
    <t>Compact representation of a multi-dimensional combustion manifold using deep neural networks</t>
  </si>
  <si>
    <t>Joint European Conference on Machine Learning and Knowledge Discovery in Databases</t>
  </si>
  <si>
    <t>602-617</t>
  </si>
  <si>
    <t>Roweis discriminant analysis: A generalized subspace learning method</t>
  </si>
  <si>
    <t>arXiv preprint arXiv:1910.05437</t>
  </si>
  <si>
    <t>Hidden Markov Model: Tutorial</t>
  </si>
  <si>
    <t>engrXiv</t>
  </si>
  <si>
    <t xml:space="preserve">Carrillo, Juan; Crowley, Mark; Pan, Guangyuan; Fu, Liping; </t>
  </si>
  <si>
    <t>Comparison of Deep Learning models for Determining Road Surface Condition from Roadside Camera Images and Weather Data</t>
  </si>
  <si>
    <t>Transportation Association of Canada and Intelligent Transportation Systems Canada Joint Conference</t>
  </si>
  <si>
    <t xml:space="preserve">Ma, Haoran; Ghojogh, Benyamin; Samad, Maria N; Zheng, Dongyu; Crowley, Mark; </t>
  </si>
  <si>
    <t>Isolation Mondrian Forest for Batch and Online Anomaly Detection</t>
  </si>
  <si>
    <t>2020 IEEE International Conference on Systems, Man, and Cybernetics (SMC)</t>
  </si>
  <si>
    <t>3051-3058</t>
  </si>
  <si>
    <t xml:space="preserve">Basiri, Mohammad Hossein; Ghojogh, Benyamin; Azad, Nasser L; Fischmeister, Sebastian; Karray, Fakhri; Crowley, Mark; </t>
  </si>
  <si>
    <t>Distributed nonlinear model predictive control and metric learning for heterogeneous vehicle platooning with cut-in/cut-out maneuvers</t>
  </si>
  <si>
    <t>2020 59th IEEE Conference on Decision and Control (CDC)</t>
  </si>
  <si>
    <t>2849-2856</t>
  </si>
  <si>
    <t>Anomaly Detection and Prototype Selection Using Polyhedron Curvature</t>
  </si>
  <si>
    <t xml:space="preserve">Ghojogh, Benyamin; Sikaroudi, Milad; Tizhoosh, Hamid R; Karray, Fakhri; Crowley, Mark; </t>
  </si>
  <si>
    <t>Weighted Fisher Discriminant Analysis in the Input and Feature Spaces</t>
  </si>
  <si>
    <t>Theoretical Insights into the Use of Structural Similarity Index In Generative Models and Inferential Autoencoders</t>
  </si>
  <si>
    <t>112-117</t>
  </si>
  <si>
    <t>Backprojection for Training Feedforward Neural Networks in the Input and Feature Spaces</t>
  </si>
  <si>
    <t>16-24</t>
  </si>
  <si>
    <t xml:space="preserve">Ghojogh, Benyamin; Sikaroudi, Milad; Shafiei, Sobhan; Tizhoosh, Hamid R; Karray, Fakhri; Crowley, Mark; </t>
  </si>
  <si>
    <t>Fisher Discriminant Triplet and Contrastive Losses for Training Siamese Networks</t>
  </si>
  <si>
    <t>arXiv preprint arXiv:2004.04674</t>
  </si>
  <si>
    <t xml:space="preserve">Bellinger, Colin; Coles, Rory; Crowley, Mark; Tamblyn, Isaac; </t>
  </si>
  <si>
    <t>Reinforcement Learning in a Physics-Inspired Semi-Markov Environment</t>
  </si>
  <si>
    <t>55-66</t>
  </si>
  <si>
    <t>Deep multi agent reinforcement learning for autonomous driving</t>
  </si>
  <si>
    <t xml:space="preserve">Sikaroudi, Milad; Safarpoor, Amir; Ghojogh, Benyamin; Shafiei, Sobhan; Crowley, Mark; Tizhoosh, Hamid R; </t>
  </si>
  <si>
    <t>Supervision and source domain impact on representation learning: A histopathology case study</t>
  </si>
  <si>
    <t>2020 42nd Annual International Conference of the IEEE Engineering in Medicine &amp; Biology Society (EMBC)</t>
  </si>
  <si>
    <t>1400-1403</t>
  </si>
  <si>
    <t>Active Measure Reinforcement Learning for Observation Cost Minimization</t>
  </si>
  <si>
    <t>Multi-Level Collaborative Control System With Dual Neural Network Planning For Autonomous Vehicle Control In A Noisy Environment</t>
  </si>
  <si>
    <t>Generalized Subspace Learning by Roweis Discriminant Analysis</t>
  </si>
  <si>
    <t>328-342</t>
  </si>
  <si>
    <t>arXiv preprint arXiv:2006.15736</t>
  </si>
  <si>
    <t xml:space="preserve">Sikaroudi, Milad; Ghojogh, Benyamin; Safarpoor, Amir; Karray, Fakhri; Crowley, Mark; Tizhoosh, Hamid R; </t>
  </si>
  <si>
    <t>Offline versus online triplet mining based on extreme distances of histopathology patches</t>
  </si>
  <si>
    <t>International Symposium on Visual Computing</t>
  </si>
  <si>
    <t>333-345</t>
  </si>
  <si>
    <t xml:space="preserve">Sikaroudi, Milad; Ghojogh, Benyamin; Karray, Fakhri; Crowley, Mark; Tizhoosh, Hamid R; </t>
  </si>
  <si>
    <t>Batch-incremental triplet sampling for training triplet networks using Bayesian updating theorem</t>
  </si>
  <si>
    <t>2020 25th International Conference on Pattern Recognition (ICPR)</t>
  </si>
  <si>
    <t>7080-7086</t>
  </si>
  <si>
    <t xml:space="preserve">Garcia, Juan Manuel Carrillo; Garijo, Daniel; Crowley, Mark; Carrillo, Rober; Gil, Yolanda; Borda, Katherine; </t>
  </si>
  <si>
    <t>SciKnow@ K-CAP</t>
  </si>
  <si>
    <t xml:space="preserve">Coogan, Sean CP; Jain, Piyush; Ganapathi Subramanian, Sriram; Taylor, Steve; Crowley, Mark; Flannigan, Mike D; </t>
  </si>
  <si>
    <t>A review of machine learning applications in wildfire science and management.</t>
  </si>
  <si>
    <t>Environmental Reviews</t>
  </si>
  <si>
    <t>Canadian Science Publishing</t>
  </si>
  <si>
    <t xml:space="preserve">Ghojogh, Benyamin; Ghodsi, Ali; Karray, Fakhri; Crowley, Mark; </t>
  </si>
  <si>
    <t>Multidimensional scaling, Sammon mapping, and Isomap: Tutorial and survey</t>
  </si>
  <si>
    <t>arXiv preprint arXiv:2009.08136</t>
  </si>
  <si>
    <t>Stochastic neighbor embedding with Gaussian and Student-t distributions: Tutorial and survey</t>
  </si>
  <si>
    <t>arXiv preprint arXiv:2009.10301</t>
  </si>
  <si>
    <t xml:space="preserve">Carrillo, Juan; Crowley, Mark; </t>
  </si>
  <si>
    <t>Integration of Roadside Camera Images and Weather Data for Monitoring Winter Road Surface Conditions</t>
  </si>
  <si>
    <t>Canadian Association of Road Safety Professionals (CARSP) Conference</t>
  </si>
  <si>
    <t>Won best paper award!</t>
  </si>
  <si>
    <t xml:space="preserve">Poorheravi, Parisa Abdolrahim; Ghojogh, Benyamin; Gaudet, Vincent; Karray, Fakhri; Crowley, Mark; </t>
  </si>
  <si>
    <t>Acceleration of Large Margin Metric Learning for Nearest Neighbor Classification Using Triplet Mining and Stratified Sampling</t>
  </si>
  <si>
    <t xml:space="preserve">Akgun, Sami Alperen; Ghafurian, Moojan; Crowley, Mark; Dautenhahn, Kerstin; </t>
  </si>
  <si>
    <t>Using Emotions to Complement Multi-Modal Human-Robot Interaction in Urban Search and Rescue Scenarios</t>
  </si>
  <si>
    <t>Proceedings of the 2020 International Conference on Multimodal Interaction</t>
  </si>
  <si>
    <t>575-584</t>
  </si>
  <si>
    <t xml:space="preserve">Ghojogh, Benyamin; Nekoei, Hadi; Ghojogh, Aydin; Karray, Fakhri; Crowley, Mark; </t>
  </si>
  <si>
    <t>Sampling algorithms, from survey sampling to Monte Carlo methods: Tutorial and literature review</t>
  </si>
  <si>
    <t>arXiv preprint arXiv:2011.00901</t>
  </si>
  <si>
    <t>arXiv preprint arXiv:2011.10925</t>
  </si>
  <si>
    <t>arXiv preprint arXiv:2101.00734</t>
  </si>
  <si>
    <t xml:space="preserve">Ganapathi Subramanian, Sriram; Taylor, Matthew E; Crowley, Mark; Poupart, Pascal; </t>
  </si>
  <si>
    <t>Partially Observable Mean Field Reinforcement Learning</t>
  </si>
  <si>
    <t>Proceedings of the 20th International Conference on Autonomous Agents and MultiAgent Systems</t>
  </si>
  <si>
    <t>537-545</t>
  </si>
  <si>
    <t>Magnification generalization for histopathology image embedding</t>
  </si>
  <si>
    <t>2021 IEEE 18th International Symposium on Biomedical Imaging (ISBI)</t>
  </si>
  <si>
    <t>1864-1868</t>
  </si>
  <si>
    <t>Dataset for anomaly detection using inter-arrival curves for real-time systems</t>
  </si>
  <si>
    <t>Dept. Elect. Comput. Eng., Univ. Waterloo, Waterloo, ON, Canada, Tech. Rep</t>
  </si>
  <si>
    <t>Generative Locally Linear Embedding</t>
  </si>
  <si>
    <t>arXiv preprint arXiv:2104.01525</t>
  </si>
  <si>
    <t>Laplacian-Based Dimensionality Reduction Including Spectral Clustering, Laplacian Eigenmap, Locality Preserving Projection, Graph Embedding, and Diffusion Map: Tutorial and Survey</t>
  </si>
  <si>
    <t>arXiv preprint arXiv:2106.02154</t>
  </si>
  <si>
    <t>Reproducing Kernel Hilbert Space, Mercer's Theorem, Eigenfunctions, Nystr\" om Method, and Use of Kernels in Machine Learning: Tutorial and Survey</t>
  </si>
  <si>
    <t>arXiv preprint arXiv:2106.08443</t>
  </si>
  <si>
    <t>Addressing the mystery of population decline of the rose-crested blue pipit in a nature preserve using data visualization</t>
  </si>
  <si>
    <t>Locally linear image structural embedding for image structure manifold learning</t>
  </si>
  <si>
    <t>Principal component analysis using structural similarity index for images</t>
  </si>
  <si>
    <t>Quantized Fisher discriminant analysis</t>
  </si>
  <si>
    <t>Isolation Mondrian forest for batch and online anomaly detection</t>
  </si>
  <si>
    <t>Anomaly detection and prototype selection using polyhedron curvature</t>
  </si>
  <si>
    <t>Weighted Fisher discriminant analysis in the input and feature spaces</t>
  </si>
  <si>
    <t>Theoretical insights into the use of structural similarity index in generative models and inferential autoencoders</t>
  </si>
  <si>
    <t>Backprojection for training feedforward neural networks in the input and feature spaces</t>
  </si>
  <si>
    <t xml:space="preserve">Bhalla, Sushrut; </t>
  </si>
  <si>
    <t>University of Waterloo</t>
  </si>
  <si>
    <t xml:space="preserve">Zhiyuan, DU; Lull, Joseph; Malhan, Rajesh; Subramanian, Sriram; Bhalla, Sushrut; Sambee, Jaspreet; Crowley, Mark; Fischmeister, Sebastian; Shin, Donghyun; Melek, William; </t>
  </si>
  <si>
    <t>Multi-level collaborative control system with dual neural network planning for autonomous vehicle control in a noisy environment</t>
  </si>
  <si>
    <t>US Patent 11,131,992</t>
  </si>
  <si>
    <t>Generalized subspace learning by Roweis discriminant analysis</t>
  </si>
  <si>
    <t>Roweisposes, including eigenposes, supervised eigenposes, and Fisherposes, for 3D action recognition</t>
  </si>
  <si>
    <t>Semantic Workflows and Machine Learning for the Assessment of Carbon Storage by Urban Trees</t>
  </si>
  <si>
    <t>Acceleration of large margin metric learning for nearest neighbor classification using triplet mining and stratified sampling</t>
  </si>
  <si>
    <t>Locally linear embedding and its variants: Tutorial and survey</t>
  </si>
  <si>
    <t>Factor analysis, probabilistic principal component analysis, variational inference, and variational autoencoder: Tutorial and survey</t>
  </si>
  <si>
    <t>Quantile-Quantile Embedding for distribution transformation and manifold embedding with ability to choose the embedding distribution</t>
  </si>
  <si>
    <t>Machine Learning with Applications</t>
  </si>
  <si>
    <t>Elsevier</t>
  </si>
  <si>
    <t>Unified Framework for Spectral Dimensionality Reduction, Maximum Variance Unfolding, and Kernel Learning By Semidefinite Programming: Tutorial and Survey</t>
  </si>
  <si>
    <t>arXiv preprint arXiv:2106.15379</t>
  </si>
  <si>
    <t>Generative locally linear embedding: A module for manifold unfolding and visualization</t>
  </si>
  <si>
    <t>Software Impacts</t>
  </si>
  <si>
    <t>Restricted Boltzmann Machine and Deep Belief Network: Tutorial and Survey</t>
  </si>
  <si>
    <t>arXiv preprint arXiv:2107.12521</t>
  </si>
  <si>
    <t>Johnson-Lindenstrauss lemma, linear and nonlinear random projections, random Fourier features, and random kitchen sinks: Tutorial and survey</t>
  </si>
  <si>
    <t>arXiv preprint arXiv:2108.04172</t>
  </si>
  <si>
    <t xml:space="preserve">Ghafurian, Moojan; Akgun, Sami Alperen; Crowley, Mark; Dautenhahn, Kerstin; </t>
  </si>
  <si>
    <t>Recognition of a Robot’s Affective Expressions Under Conditions with Limited Visibility</t>
  </si>
  <si>
    <t>IFIP Conference on Human-Computer Interaction</t>
  </si>
  <si>
    <t>448-469</t>
  </si>
  <si>
    <t xml:space="preserve">Godaz, Reza; Ghojogh, Benyamin; Hosseini, Reshad; Monsefi, Reza; Karray, Fakhri; Crowley, Mark; </t>
  </si>
  <si>
    <t>Vector Transport Free Riemannian LBFGS for Optimization on Symmetric Positive Definite Matrix Manifolds</t>
  </si>
  <si>
    <t>Asian Conference on Machine Learning</t>
  </si>
  <si>
    <t>PMLR</t>
  </si>
  <si>
    <t>Uniform Manifold Approximation and Projection (UMAP) and its Variants: Tutorial and Survey</t>
  </si>
  <si>
    <t>arXiv preprint arXiv:2109.02508</t>
  </si>
  <si>
    <t>KKT Conditions, First-Order and Second-Order Optimization, and Distributed Optimization: Tutorial and Survey</t>
  </si>
  <si>
    <t>arXiv preprint arXiv:2110.01858</t>
  </si>
  <si>
    <t>Sufficient Dimension Reduction for High-Dimensional Regression and Low-Dimensional Embedding: Tutorial and Survey</t>
  </si>
  <si>
    <t>arXiv preprint arXiv:2110.09620</t>
  </si>
  <si>
    <t xml:space="preserve">Ganapathi Subramanian, Sriram; Taylor, Matthew E; Larson, Kate; Crowley, Mark; </t>
  </si>
  <si>
    <t>Multi-Agent Advisor Q-Learning</t>
  </si>
  <si>
    <t>arXiv e-prints</t>
  </si>
  <si>
    <t>arXiv: 2111.00345</t>
  </si>
  <si>
    <t xml:space="preserve">Lee, Ken Ming; Subramanian, Sriram Ganapathi; Crowley, Mark; </t>
  </si>
  <si>
    <t>Investigation of Independent Reinforcement Learning Algorithms in Multi-Agent Environments</t>
  </si>
  <si>
    <t xml:space="preserve">Subramanian, Sriram Ganapathi; Taylor, Matthew E; Larson, Kate; Crowley, Mark; </t>
  </si>
  <si>
    <t>arXiv preprint arXiv:2111.00345</t>
  </si>
  <si>
    <t>Integrating Affective Expressions into the Search and Rescue Context in order to Improve Non-Verbal Human-Robot Interaction</t>
  </si>
  <si>
    <t>Generative Adversarial Networks and Adversarial Autoencoders: Tutorial and Survey</t>
  </si>
  <si>
    <t>arXiv preprint arXiv:2111.13282</t>
  </si>
  <si>
    <t xml:space="preserve">Allada, Aishwarya Krishna; Wang, Yuanxin; Jindal, Veni; Babee, Morteza; Tizhoosh, HR; Crowley, Mark; </t>
  </si>
  <si>
    <t>Analysis of Language Embeddings for Classification of Unstructured Pathology Reports</t>
  </si>
  <si>
    <t>2021 43rd Annual International Conference of the IEEE Engineering in Medicine &amp; Biology Society (EMBC)</t>
  </si>
  <si>
    <t>2378-2381</t>
  </si>
  <si>
    <t xml:space="preserve">Bellinger, Colin; Drozdyuk, Andriy; Crowley, Mark; Tamblyn, Isaac; </t>
  </si>
  <si>
    <t>Scientific Discovery and the Cost of Measurement--Balancing Information and Cost in Reinforcement Learning</t>
  </si>
  <si>
    <t>arXiv preprint arXiv:2112.07535</t>
  </si>
  <si>
    <t xml:space="preserve">Subramanian, Sriram Ganapathi; Taylor, Matthew E; Crowley, Mark; Poupart, Pascal; </t>
  </si>
  <si>
    <t>Decentralized Mean Field Games</t>
  </si>
  <si>
    <t>arXiv: 2112.09099</t>
  </si>
  <si>
    <t xml:space="preserve">Beeler, Chris; Li, Xinkai; Crowley, Mark; Fraser, Maia; Tamblyn, Isaac; </t>
  </si>
  <si>
    <t>Dynamic programming with partial information to overcome navigational uncertainty in a nautical environment</t>
  </si>
  <si>
    <t>arXiv preprint arXiv:2112.14657</t>
  </si>
  <si>
    <t>Spectral, Probabilistic, and Deep Metric Learning: Tutorial and Survey</t>
  </si>
  <si>
    <t>arXiv preprint arXiv:2201.09267</t>
  </si>
  <si>
    <t>citation count (search in bibtex cvs export) [todo]</t>
  </si>
  <si>
    <t>todo</t>
  </si>
  <si>
    <t>conference</t>
  </si>
  <si>
    <t>type</t>
  </si>
  <si>
    <t>p</t>
  </si>
  <si>
    <t>c</t>
  </si>
  <si>
    <t>j</t>
  </si>
  <si>
    <t>w</t>
  </si>
  <si>
    <t>op</t>
  </si>
  <si>
    <t>pc</t>
  </si>
  <si>
    <t>venue quality (1-top, 2-good, 3-moderate, 4,…)</t>
  </si>
  <si>
    <t>d</t>
  </si>
  <si>
    <t>type (preprint, preprint-chapter, conference, journal, misc, conference-unpublished, journal-unpublished, PaTent, Workshop, Abstract-Not-Peerreviewed, Other-Publications, delete)</t>
  </si>
  <si>
    <t>US Patent Office</t>
  </si>
  <si>
    <t>pt</t>
  </si>
  <si>
    <t>Row Labels</t>
  </si>
  <si>
    <t>Grand Total</t>
  </si>
  <si>
    <t>Column Labels</t>
  </si>
  <si>
    <t>DimManLearn Book Chapter</t>
  </si>
  <si>
    <t>Count of Publication</t>
  </si>
  <si>
    <t>is published?</t>
  </si>
  <si>
    <t>is peer reviewed?</t>
  </si>
  <si>
    <t>name</t>
  </si>
  <si>
    <t>preprint</t>
  </si>
  <si>
    <t>journal</t>
  </si>
  <si>
    <t>workshop</t>
  </si>
  <si>
    <t>other publications</t>
  </si>
  <si>
    <t>preprint chapter for textbook</t>
  </si>
  <si>
    <t>delete</t>
  </si>
  <si>
    <t>patent</t>
  </si>
  <si>
    <t>status</t>
  </si>
  <si>
    <t>book chapter</t>
  </si>
  <si>
    <t>Other Published</t>
  </si>
  <si>
    <t>NA</t>
  </si>
  <si>
    <t>short venue code</t>
  </si>
  <si>
    <t>aaai</t>
  </si>
  <si>
    <t>wcc-ce</t>
  </si>
  <si>
    <t>canai</t>
  </si>
  <si>
    <t>compsust</t>
  </si>
  <si>
    <t>ijwf</t>
  </si>
  <si>
    <t>ijcai</t>
  </si>
  <si>
    <t>jmlr</t>
  </si>
  <si>
    <t>micai</t>
  </si>
  <si>
    <t>ecrts</t>
  </si>
  <si>
    <t>rldm</t>
  </si>
  <si>
    <t>fr-ict</t>
  </si>
  <si>
    <t>icbk</t>
  </si>
  <si>
    <t>aamas</t>
  </si>
  <si>
    <t>iciar</t>
  </si>
  <si>
    <t>ecml</t>
  </si>
  <si>
    <t>tac-its</t>
  </si>
  <si>
    <t>ieee-embc</t>
  </si>
  <si>
    <t>isvc</t>
  </si>
  <si>
    <t>icpr</t>
  </si>
  <si>
    <t>sci-kcap</t>
  </si>
  <si>
    <t>jenvrev</t>
  </si>
  <si>
    <t>carsp</t>
  </si>
  <si>
    <t>icmi</t>
  </si>
  <si>
    <t>ieee-isbi</t>
  </si>
  <si>
    <t>jour-mlwa</t>
  </si>
  <si>
    <t>jour-softimp</t>
  </si>
  <si>
    <t>ifip</t>
  </si>
  <si>
    <t>acml</t>
  </si>
  <si>
    <t>NeurIPS 2021 Deep Reinforcement Learning Workshop</t>
  </si>
  <si>
    <t>neurips-wkshp-deeprl</t>
  </si>
  <si>
    <t>ieee-toc</t>
  </si>
  <si>
    <t>ieee-smc</t>
  </si>
  <si>
    <t>ieee-cdc</t>
  </si>
  <si>
    <t>Neural Information Processing Systems (AI for social good workshop)</t>
  </si>
  <si>
    <t>neurips-wkshp-ai4socgood</t>
  </si>
  <si>
    <t>Totals</t>
  </si>
  <si>
    <t>peer reivewed papers</t>
  </si>
  <si>
    <t>book chapters</t>
  </si>
  <si>
    <t>other preprints</t>
  </si>
  <si>
    <t>other published</t>
  </si>
  <si>
    <t>self citation</t>
  </si>
  <si>
    <t>note</t>
  </si>
  <si>
    <t>questions</t>
  </si>
  <si>
    <t>what do I really even want to show here, is it needed?</t>
  </si>
  <si>
    <t>now I know how maany of my pubsare preprint and chapters</t>
  </si>
  <si>
    <t>citations are another issue, just leave it for now</t>
  </si>
  <si>
    <t>status string</t>
  </si>
  <si>
    <t>PR-Conf</t>
  </si>
  <si>
    <t>PR-Jour</t>
  </si>
  <si>
    <t>add the 2022 completed and accepted papers to complete the chart</t>
  </si>
  <si>
    <t>Journal of Computational Vision and Imaging Systems</t>
  </si>
  <si>
    <t>jcvis</t>
  </si>
  <si>
    <t>-</t>
  </si>
  <si>
    <t>submitted</t>
  </si>
  <si>
    <t>machine-learning, reinforcement-learning, multi-agent-systems, marl</t>
  </si>
  <si>
    <t>Learning from Multiple Independent Advisors in Multi-agent Reinforcement Learning</t>
  </si>
  <si>
    <t>Ganapathi Subramanian, S., Taylor, M., Larson, K., and Crowley, M.</t>
  </si>
  <si>
    <t>International Joint Conference on Artificial Intelligence (IJCAI)</t>
  </si>
  <si>
    <t>This paper forms one of the final components of my PhD student Sriram's thesis work, who did the majority of the writing and all of the empirical work. The approach to theory, methodology and writing has been a regular and fully collaborative discussion amongst all the authors over several months.</t>
  </si>
  <si>
    <t>Under Review</t>
  </si>
  <si>
    <t>affective-robot-communication, machine-learning, robotics, human-robot-interaction</t>
  </si>
  <si>
    <t>Affective Search and Rescue Robots to Improve Robot-to-Human Communication in Robot-Assisted Rescue Teams</t>
  </si>
  <si>
    <t>Akgun, S. A., Ghafurian, M., Crowley, M., and Dautenhahn, K.</t>
  </si>
  <si>
    <t>IEEE Transactions on Affective Computing</t>
  </si>
  <si>
    <t>This is the final paper submission for co-supverised MASc student Akgun who works primarily with Prof. Duatenhahn. I have provided consultation on the project and this paper at all stages, especially on data collection and analysis.</t>
  </si>
  <si>
    <t>Submitted</t>
  </si>
  <si>
    <t>SubWorld</t>
  </si>
  <si>
    <t>mdp, machine-learning, digital-chemistry, proj-deepchemrl, reinforcement-learning</t>
  </si>
  <si>
    <t>Beeler, C., Li, X., Crowley, M., Fraser, M., and Tamblyn, I.</t>
  </si>
  <si>
    <t>IEEE Intelligent Systems</t>
  </si>
  <si>
    <t>to appear</t>
  </si>
  <si>
    <t>Scientific Discovery and the Cost of Measurement -- Balancing Information and Cost in Reinforcement Learning</t>
  </si>
  <si>
    <t>Bellinger, C., Drozdyuk, A., Crowley, M., and Tamblyn, I.</t>
  </si>
  <si>
    <t>1st Annual AAAI Workshop on AI to Accelerate Science and Engineering (AI2ASE)</t>
  </si>
  <si>
    <t>February</t>
  </si>
  <si>
    <t>This workshop paper follows up on from our paper at CanAI earlier in the year with additional modifications to the algorithm and experiments. This yielded some very promising empirical observations. TODO</t>
  </si>
  <si>
    <t>Mean Field MARL</t>
  </si>
  <si>
    <t>Ganapathi Subramanian, S., Taylor, M., Crowley, M., and Poupart, P.</t>
  </si>
  <si>
    <t>Proceedings of the AAAI Conference on Artificial Intelligence (AAAI-2022)</t>
  </si>
  <si>
    <t>ganapathi-subramanian2022ijcai</t>
  </si>
  <si>
    <t>akgun2022ieeetoac</t>
  </si>
  <si>
    <t>beeler2022ieeeintsys</t>
  </si>
  <si>
    <t>bellinger2022ai2ase</t>
  </si>
  <si>
    <t>reinforcement-learning</t>
  </si>
  <si>
    <t xml:space="preserve"> proj-deepchemrl</t>
  </si>
  <si>
    <t xml:space="preserve"> machine-learning</t>
  </si>
  <si>
    <t xml:space="preserve"> science</t>
  </si>
  <si>
    <t xml:space="preserve"> ai-for-science</t>
  </si>
  <si>
    <t xml:space="preserve"> ai-for-physics</t>
  </si>
  <si>
    <t>ganapathisubramanian2022aaai</t>
  </si>
  <si>
    <t>mean-field-theory</t>
  </si>
  <si>
    <t xml:space="preserve"> reinforcement-learning</t>
  </si>
  <si>
    <t xml:space="preserve"> game-theory</t>
  </si>
  <si>
    <t xml:space="preserve"> marl</t>
  </si>
  <si>
    <t xml:space="preserve"> multi-agent-systems</t>
  </si>
  <si>
    <t xml:space="preserve"> showcase</t>
  </si>
  <si>
    <t>citeKey</t>
  </si>
  <si>
    <t>Status</t>
  </si>
  <si>
    <t>Self</t>
  </si>
  <si>
    <t>Publication Status</t>
  </si>
  <si>
    <t>Citations</t>
  </si>
  <si>
    <t>Self-Citations</t>
  </si>
  <si>
    <t>Arxiv</t>
  </si>
  <si>
    <t>Abbr</t>
  </si>
  <si>
    <t>Keywords</t>
  </si>
  <si>
    <t>authors</t>
  </si>
  <si>
    <t>Journal</t>
  </si>
  <si>
    <t>Booktitle</t>
  </si>
  <si>
    <t>Series</t>
  </si>
  <si>
    <t>Editor</t>
  </si>
  <si>
    <t>Address</t>
  </si>
  <si>
    <t>Month</t>
  </si>
  <si>
    <t>paperdesc</t>
  </si>
  <si>
    <t>Workshop-Or-Abstract</t>
  </si>
  <si>
    <t>Pdf</t>
  </si>
  <si>
    <t>Slides</t>
  </si>
  <si>
    <t>Poster</t>
  </si>
  <si>
    <t>Url</t>
  </si>
  <si>
    <t>Doi</t>
  </si>
  <si>
    <t>Hypoth</t>
  </si>
  <si>
    <t>lee2021frontai</t>
  </si>
  <si>
    <t>MARLEmpircal</t>
  </si>
  <si>
    <t>marl, reinforcement-learning, empircal, machine-learning</t>
  </si>
  <si>
    <t xml:space="preserve"> proj-forestfire</t>
  </si>
  <si>
    <t>Lee, K. M., Ganapathi Subramanian, S., and Crowley, M.</t>
  </si>
  <si>
    <t>Frontiers in Artificial Intelligence (Machine Learning and Artificial Intelligence)</t>
  </si>
  <si>
    <t>Alberto Marchesi</t>
  </si>
  <si>
    <t>This paper was part of a project for undergraduate student Lee, who has worked with me as a URA multiple terms on RL algorithms and software development. The original idea was mine and flowed out of results needed for Sriram's PhD work. It is an empirical comparison of many single and multi-agent algorithms on a range of multi-agent planning domains. A short version was presented at a NeurIPS workshop \citeleezbzneuripsdeeprl.</t>
  </si>
  <si>
    <t>lee2021neuripsdeeprl</t>
  </si>
  <si>
    <t>http://arxiv.org/abs/2111.01100</t>
  </si>
  <si>
    <t>December</t>
  </si>
  <si>
    <t>This workshop paper and presented was part of a project for undergraduate student Lee, who has worked with me as a URA multiple terms on RL algorithms and software development. The original idea was mine and flowed out of results needed for Sriram's PhD work. It is an empirical comparison of many single and multi-agent algorithms on a range of multi-agent planning domains. Based on the longer work submitted to the Frontiers in AI journal \citeleezbzfrontmlai.</t>
  </si>
  <si>
    <t>ganapathisubramanian2021jair</t>
  </si>
  <si>
    <t>Multi-Advisor-QL</t>
  </si>
  <si>
    <t>reinforcement-learning, multi-agent-systems, deep-learning</t>
  </si>
  <si>
    <t xml:space="preserve"> forest-management</t>
  </si>
  <si>
    <t>Ganapathi Subramanian, S., Larson, K., Taylor, M., and Crowley, M.</t>
  </si>
  <si>
    <t>Journal of Artificial Intelligence Research (JAIR)</t>
  </si>
  <si>
    <t>This paper is core work towards by PhD student Ganapathi Subramanian's PhD thesis on connecting RL with Game Theory for multiple agents. It is a theoretical paper and the writing and theory were a full collaboration between myself and the student, collorating on a joint document and working through proofs in detail. His co-supervisor, Prof. Larson, also provided significant input to some theoretical aspects and writing.</t>
  </si>
  <si>
    <t>ghojogh2021softimp</t>
  </si>
  <si>
    <t>TOOL-Gen-LLE</t>
  </si>
  <si>
    <t>software-development</t>
  </si>
  <si>
    <t xml:space="preserve"> manifold-learning</t>
  </si>
  <si>
    <t xml:space="preserve"> visualization</t>
  </si>
  <si>
    <t xml:space="preserve"> interpretability</t>
  </si>
  <si>
    <t xml:space="preserve"> representation-learning</t>
  </si>
  <si>
    <t xml:space="preserve"> tools</t>
  </si>
  <si>
    <t xml:space="preserve"> software</t>
  </si>
  <si>
    <t>Ghojogh, B., Ghodsi, A., Karray, F., and Crowley, M.</t>
  </si>
  <si>
    <t>This is an new form of publication called an ``Original Software Publication'', in it we describe the software libraries and usage of the described algorithms, which are available as a preprint paper and will be submitted to a conference venue soon.</t>
  </si>
  <si>
    <t>2021-softimp-ghojogh-generative.pdf</t>
  </si>
  <si>
    <t>akgun2021hri</t>
  </si>
  <si>
    <t>human-robot-interaction, affective-robot-communication, emotion-modeling, search-and-rescue</t>
  </si>
  <si>
    <t xml:space="preserve"> year-in-review-2021</t>
  </si>
  <si>
    <t>Workshop on Exploring Applications for Autonomous Non-Verbal Human-Robot Interactions (HRI)</t>
  </si>
  <si>
    <t>Virtual</t>
  </si>
  <si>
    <t>March</t>
  </si>
  <si>
    <t>2021-hri-akgun-integrating.pdf</t>
  </si>
  <si>
    <t>https://sites.google.com/view/non-verbal-hri-2021/home</t>
  </si>
  <si>
    <t>crowley2020coviddata</t>
  </si>
  <si>
    <t>causality, reinforcement-learning, machine-learning, graphical-models, covid-19, epidemiology, health, year-in-review-2021, infectious-disease</t>
  </si>
  <si>
    <t>Prediction and Causality: How Can Machine Learning be Used for COVID-19?</t>
  </si>
  <si>
    <t>Crowley, M.</t>
  </si>
  <si>
    <t>What Needs to be done in order to Curb the Spread of Covid-19: Exposure Notification, Legal Considerations, and Statistical Modeling, a Conference on Data and Privacy during a Global Pandemic</t>
  </si>
  <si>
    <t>Waterloo, Canada</t>
  </si>
  <si>
    <t>July</t>
  </si>
  <si>
    <t>This paper is an expanded version of the talk I gave for the invited talk I gave for this conference, hosted virutally at the University of Waterloo in December 2020.</t>
  </si>
  <si>
    <t>pdfs/2021-coviddata-crowley-prediction.pdf</t>
  </si>
  <si>
    <t>https://uwaterloo.ca/master-of-public-service/events/data-and-privacy-during-global-pandemic-conference</t>
  </si>
  <si>
    <t>allada2021embc</t>
  </si>
  <si>
    <t>proj-digipath, nlp, digital-pathology</t>
  </si>
  <si>
    <t xml:space="preserve"> medical-imaging</t>
  </si>
  <si>
    <t xml:space="preserve"> deep-learning</t>
  </si>
  <si>
    <t>Allada, A. K., Wang, Y., Jindal, V., Babee, M., Tizhoosh, H. R., and Crowley, M.</t>
  </si>
  <si>
    <t>International Conference of the IEEE Engineering in Medicine and Biology Society</t>
  </si>
  <si>
    <t>November</t>
  </si>
  <si>
    <t>This work was carried out by a series of single-term undergraduate and graduate students as term projects under my direction tying the work together. Finally then Allada switched to a thesis based MASc degree to work full time on the work. She will defend her thesis before the end of Fall 2021.</t>
  </si>
  <si>
    <t>godaz2021acml</t>
  </si>
  <si>
    <t>VTFR-LBFGS-21</t>
  </si>
  <si>
    <t>year-in-review-2021, machine-learning, optimization, showcase</t>
  </si>
  <si>
    <t>Godaz, R., Ghojogh, B., Hosseini, R., Monsefi, R., Karray, F., and Crowley, M.</t>
  </si>
  <si>
    <t>Asian Conference on Machine Learning (ACML)</t>
  </si>
  <si>
    <t>This is a new collaboration between by postdoc Ghojogh, myself and the other authors. The idea arose from those other author's discussions on how to make the gneeral LBFGS methods more efficient computationally and compact theoretically. I was deeply involved in revision and writing of the final paper.</t>
  </si>
  <si>
    <t>2021-acml-godaz-vector1.pdf</t>
  </si>
  <si>
    <t>2021-acml-godaz-vector3.pdf</t>
  </si>
  <si>
    <t>http://www.acml-conf.org/2021/conference/accepted-papers/81/</t>
  </si>
  <si>
    <t>sikaroudi2021isbi</t>
  </si>
  <si>
    <t>year-in-review-2021</t>
  </si>
  <si>
    <t xml:space="preserve"> proj-digipath</t>
  </si>
  <si>
    <t>Magnification Generalization for Histopathology Image Embedding</t>
  </si>
  <si>
    <t>Sikaroudi, M., Ghojogh, B., Karray, F., Crowley, M., and Tizhoosh, H. R.</t>
  </si>
  <si>
    <t>IEEE International Symposium on Biomedical Imaging (ISBI)</t>
  </si>
  <si>
    <t>April</t>
  </si>
  <si>
    <t>2021-isbi-sikaroudi-magnification.pdf</t>
  </si>
  <si>
    <t>ganapathisubramanian2021aamas</t>
  </si>
  <si>
    <t>game-theory, marl, reinforcement-learning, mean-field-theory, incomplete-information, partially-observable-problems, showcase</t>
  </si>
  <si>
    <t>Proceedings of the 20th International Conference on Autonomous Agents and MultiAgent Systems (AAMAS)</t>
  </si>
  <si>
    <t>AAMAS '21</t>
  </si>
  <si>
    <t>U. Endriss, A. Nowé, F. Dignu and A. Lomuscio</t>
  </si>
  <si>
    <t>London, United Kingdom</t>
  </si>
  <si>
    <t>3--7 May</t>
  </si>
  <si>
    <t>2021-aamas-ganapathi subramanian-partially.pdf</t>
  </si>
  <si>
    <t>akgun2021ieeetoac</t>
  </si>
  <si>
    <t>Emotion Modelling for Robot to Human Communication in Search and Rescue Contexts</t>
  </si>
  <si>
    <t>IEEE Transactions on Affective Computing (IEEE TAC)</t>
  </si>
  <si>
    <t>sikaroudi2021icpr</t>
  </si>
  <si>
    <t xml:space="preserve"> digital-pathology, triplet-mining, manifold-learning</t>
  </si>
  <si>
    <t>Batch-Incremental Triplet Sampling for Training Triplet Networks Using Bayesian Updating Theorem</t>
  </si>
  <si>
    <t>25th International Conference on Pattern Recognition (ICPR)</t>
  </si>
  <si>
    <t>Milan, Italy (virtual)</t>
  </si>
  <si>
    <t>January</t>
  </si>
  <si>
    <t>https://ieeexplore.ieee.org/document/9412478</t>
  </si>
  <si>
    <t>bellinger2021canai</t>
  </si>
  <si>
    <t>Amrl</t>
  </si>
  <si>
    <t>reinforcement-learning, machine-learning, digital-chemistry, proj-deepchemrl, showcase, year-in-review-2021</t>
  </si>
  <si>
    <t xml:space="preserve"> ai-for-material-design</t>
  </si>
  <si>
    <t>Active Measure Reinforcement Learning for Observation Cost Minimization: A framework for minimizing measurement costs in reinforcement learning</t>
  </si>
  <si>
    <t>Bellinger, C., Coles, R., Crowley, M., and Tamblyn, I.</t>
  </si>
  <si>
    <t>Lecture Notes in Computer Science (LNCS)</t>
  </si>
  <si>
    <t>2021-canai-bellinger-active measure reinforcement.pdf</t>
  </si>
  <si>
    <t>ghafurian2020interact</t>
  </si>
  <si>
    <t>showcase, human-robot-interaction</t>
  </si>
  <si>
    <t>Recognition of a Robot's Affective Expressions under Conditions with Limited Visibility</t>
  </si>
  <si>
    <t>Ghafurian, M., Akgun, S. A., Crowley, M., and Dautenhahn, K.</t>
  </si>
  <si>
    <t>18th International Conference promoted by the IFIP Technical Committee 13 on Human--Computer Interaction (INTERACT 2021)</t>
  </si>
  <si>
    <t>Bari, Italy</t>
  </si>
  <si>
    <t>September</t>
  </si>
  <si>
    <t>This paper was primarily led by Ghafurian, a postdoc in Prof. Dautenhahn's lab. I provided supportive ideas about modelling and prediction methods as well as feedback on the paper writing.</t>
  </si>
  <si>
    <t>2021-interact-ghafurian-recognition.pdf</t>
  </si>
  <si>
    <t>ghojogh2021mlwajrnl</t>
  </si>
  <si>
    <t>QQE</t>
  </si>
  <si>
    <t>year-in-review-2021, manifold-learning, dimensionality-reduction, embeddings, image-processing, medical-imaging, showcase, proj-digipath</t>
  </si>
  <si>
    <t>Quantile--Quantile Embedding for distribution transformation and manifold embedding with ability to choose the embedding distribution</t>
  </si>
  <si>
    <t>Ghojogh, B., Karray, F., and Crowley, M.</t>
  </si>
  <si>
    <t>Machine Learning with Applications (MLWA)</t>
  </si>
  <si>
    <t>This journal paper extends upon one of the major components of my recently graduate PhD student Benyamin Ghojogh. The topic arose primarily from discussions betwteen Ghojogh and myself about novel ways to use learned data manifold, in this case, for mimicking other desired distributions in order to compare them better or for align better for other reasons. Ghojogh worked out the theoretical details and we designed the experiments and wrote the paper collaboratively. Prof. Karray gave feedback on the final revisions before submission.</t>
  </si>
  <si>
    <t>2021-mlwajrnl-ghojogh-quantile-quantile.pdf</t>
  </si>
  <si>
    <t>https://doi.org/10.1016/j.mlwa.2021.100088</t>
  </si>
  <si>
    <t>poorheravi2021cvis</t>
  </si>
  <si>
    <t>manifold-learning, metric-learning, triplet-mining, siamese-networks, computer-vision, showcase</t>
  </si>
  <si>
    <t>Poorheravi, P., Ghojogh, B., Gaudet, V., Karray, F., and Crowley, M.</t>
  </si>
  <si>
    <t>This paper was a collaboration initiated by the student authors on a novel requirement for sampling to deal with unbalanced data using a stratefied approach. I worked with the students to clarify their problem focus and explanations in the paper in order to make it clearer and reproducable by other researchers.</t>
  </si>
  <si>
    <t>2021-cvis-poorheravi-acceleration1.pdf</t>
  </si>
  <si>
    <t>https://openjournals.uwaterloo.ca/index.php/vsl/article/view/3534</t>
  </si>
  <si>
    <t>10.15353/jcvis.v6i1.3534</t>
  </si>
  <si>
    <t>akgun2020icmi</t>
  </si>
  <si>
    <t>search-and-rescue, search-and-rescue, multi-modal-communication, affective-robot-communication, emotion-modeling, human-robot-interaction</t>
  </si>
  <si>
    <t>Proceedings of the 2020 International Conference on Multimodal Interaction (ICMI)</t>
  </si>
  <si>
    <t>ICMI '20</t>
  </si>
  <si>
    <t>575--584</t>
  </si>
  <si>
    <t>Utrecht, the Netherlands (virtual)</t>
  </si>
  <si>
    <t>This is a highly competitive conference in the field of complex, multi-model robotic systems and human interaction. Our paper is a study of human interpretation of robot actions intended to mimic emotions and how they can be used to increase human understanding of robot responses in the presence of visual distractions as would occur during disaster recovery operations. I consulted heavily on the analysis approaches being used and connections to future RL use cases.</t>
  </si>
  <si>
    <t>https://doi.org/10.1145/3382507.3418871</t>
  </si>
  <si>
    <t>10.1145/3382507.3418871</t>
  </si>
  <si>
    <t>sikaroudi2020iscv</t>
  </si>
  <si>
    <t>proj-digipath, triplet-mining, machine-learning, proj-digipath</t>
  </si>
  <si>
    <t>Offline versus Online Triplet Mining based on Extreme Distances of Histopathology Patches</t>
  </si>
  <si>
    <t>Sikaroudi, M., Ghojogh, B., Safarpoor, A., Karray, F., Crowley, M., and Tizhoosh, H. R.</t>
  </si>
  <si>
    <t>15th International Symposium on Visual Computing (ISCV 2020)</t>
  </si>
  <si>
    <t>Bebis, George and Yin, Zhaozheng and Kim, Edward and Bender, Jan and Subr, Kartic and Kwon, Bum Chul and Zhao, Jian and Kalkofen, Denis and Baciu, George</t>
  </si>
  <si>
    <t>333--345</t>
  </si>
  <si>
    <t>(virtual)</t>
  </si>
  <si>
    <t>October</t>
  </si>
  <si>
    <t>2020-iscv-sikaroudi-offline versus online triplet mining based on extreme distances.pdf</t>
  </si>
  <si>
    <t>https://link.springer.com/chapter/10.1007/978-3-030-64556-4_26</t>
  </si>
  <si>
    <t>sikaroudi2020embc</t>
  </si>
  <si>
    <t>representation-learning, proj-digipath, medical-imaging, showcase</t>
  </si>
  <si>
    <t>Supervision and Source Domain Impact on Representation Learning: A Histopathology Case Study</t>
  </si>
  <si>
    <t>Sikaroudi, M., Safarpoor, A., Ghojogh, B., Shafiei, S., Crowley, M., and Tizhoosh, H.</t>
  </si>
  <si>
    <t>International Conference of the IEEE Engineering in Medicine and Biology Society (EMBC'20)</t>
  </si>
  <si>
    <t>Montreal, Quebec, Canada (virtual)</t>
  </si>
  <si>
    <t>2020-embc-sikaroudi-supervision.pdf</t>
  </si>
  <si>
    <t>ghojogh2020fisher</t>
  </si>
  <si>
    <t>Ghojogh, B., Sikaroudi, M., Shafiei, S., Tizhoosh, H. R., Karray, F., and Crowley, M.</t>
  </si>
  <si>
    <t>IEEE International Joint Conference on Neural Networks (IJCNN)</t>
  </si>
  <si>
    <t>Glasgow, UK (virtual)</t>
  </si>
  <si>
    <t>ghojogh2020weighted</t>
  </si>
  <si>
    <t>manifold-learning, year-in-review-2021</t>
  </si>
  <si>
    <t>Ghojogh, B., Sikaroudi, M., Tizhoosh, H. R., Karray, F., and Crowley, M.</t>
  </si>
  <si>
    <t>International Conference on Image Analysis and Recognition (ICIAR-2020)</t>
  </si>
  <si>
    <t>Póvoa de Varzim, Portugal (virtual)</t>
  </si>
  <si>
    <t>June</t>
  </si>
  <si>
    <t>ghojogh2020backprojection</t>
  </si>
  <si>
    <t>ghojogh2020theoretical</t>
  </si>
  <si>
    <t>image-understanding, manifold-learning, representation-learning</t>
  </si>
  <si>
    <t>ghojogh2019rda</t>
  </si>
  <si>
    <t>manifold-learning, Data Reduction, numerosity-reduction</t>
  </si>
  <si>
    <t>http://arxiv.org/abs/1910.05437</t>
  </si>
  <si>
    <t>ghojogh2020anomaly</t>
  </si>
  <si>
    <t>anomaly-detection, representation-learning</t>
  </si>
  <si>
    <t>LNCS</t>
  </si>
  <si>
    <t>Ottawa, Canada</t>
  </si>
  <si>
    <t>bellinger2020reinforcement</t>
  </si>
  <si>
    <t>Reinforcement-Learning, proj-deepchemrl, deep-learning,year-in-review-2021</t>
  </si>
  <si>
    <t xml:space="preserve"> digital-chemistry</t>
  </si>
  <si>
    <t>C. Goutte and X. Zhu editors.</t>
  </si>
  <si>
    <t>Ottawa, Canada (virtual)</t>
  </si>
  <si>
    <t>May</t>
  </si>
  <si>
    <t>jain2020review</t>
  </si>
  <si>
    <t>showcase</t>
  </si>
  <si>
    <t>A review of machine learning applications in wildfire science and management</t>
  </si>
  <si>
    <t>Jain, P., Coogan, S. C., Ganapathi Subramanian, S., Crowley, M., Taylor, S., and Flannigan, M. D.</t>
  </si>
  <si>
    <t>This review paper arose from my visit to BC to speak on the use of AI for Forest Fire management and led to a collaboration amongst these senior researchers, myself and my PhD student Sriram. We collaborated on every part of the paper, I especially wrote the general AI/ML background and checked that each specific Forest Fire domain was connected correctly to the ML literature. It will serve as a much-needed resource for researches in my field as well as applied Forest Fire Management and Science fields. Note, that for the tutorials there is some self-citation included.</t>
  </si>
  <si>
    <t>2020-envrevjrnl-jain-review.pdf</t>
  </si>
  <si>
    <t>2020-envrevjrnl-jain-review1.pdf</t>
  </si>
  <si>
    <t>https://cdnsciencepub.com/doi/10.1139/er-2020-0019</t>
  </si>
  <si>
    <t>https://doi.org/10.1139/er-2020-0019</t>
  </si>
  <si>
    <t>bhalla2020deep</t>
  </si>
  <si>
    <t>autonomous-driving,marl,Multi-Agent-Systems,reinforcement-learning</t>
  </si>
  <si>
    <t xml:space="preserve"> vehicle-communication</t>
  </si>
  <si>
    <t>Deep Multi Agent Reinforcement Learning for Autonomous Driving</t>
  </si>
  <si>
    <t>Bhalla, S., Ganapathi Subramanian, S., and Crowley, M.</t>
  </si>
  <si>
    <t>67--78</t>
  </si>
  <si>
    <t>May 12-15</t>
  </si>
  <si>
    <t>2020-canai-bhalla-deep.pdf</t>
  </si>
  <si>
    <t>https://link.springer.com/chapter/10.1007/978-3-030-47358-7_7</t>
  </si>
  <si>
    <t>basiri2020cdc</t>
  </si>
  <si>
    <t>Distributed Nonlinear Model Predictive Control and Metric Learning for Heterogeneous Vehicle Platooning with Cut-in/Cut-out Maneuvers</t>
  </si>
  <si>
    <t>Basiri, M. H., Ghojogh, B., Azad, N. L., Fischmeister, S., Karray, F., and Crowley, M.</t>
  </si>
  <si>
    <t>arXiv preprint arXiv:2004.00417</t>
  </si>
  <si>
    <t>Proceeding of the 59th IEEE Conference on Decision and Control (CDC-2020)</t>
  </si>
  <si>
    <t>Jeju Island, Korea (virtual)</t>
  </si>
  <si>
    <t>ma2020smc</t>
  </si>
  <si>
    <t>iMondrian</t>
  </si>
  <si>
    <t xml:space="preserve"> anomaly-detection</t>
  </si>
  <si>
    <t xml:space="preserve"> decision-trees</t>
  </si>
  <si>
    <t xml:space="preserve"> random-forests</t>
  </si>
  <si>
    <t xml:space="preserve"> mondrian-forests</t>
  </si>
  <si>
    <t xml:space="preserve"> isolation-forests</t>
  </si>
  <si>
    <t>Ma, H., Ghojogh, B., Samad, M. N., Zheng, D., and Crowley, M.</t>
  </si>
  <si>
    <t>IEEE International Conference on Systems, Man, and Cybernetics (IEEE-SMC-2020)</t>
  </si>
  <si>
    <t>Toronto, Canada (virtual)</t>
  </si>
  <si>
    <t>The algorithm fuses two ideas, "isolation" from ensemble trees methods for anomaly detection and "Mondrian forests" which can learn flexible regression models from streaming data.</t>
  </si>
  <si>
    <t>2020-smc-ma-isolation.pdf</t>
  </si>
  <si>
    <t>denso</t>
  </si>
  <si>
    <t>patentpending, patentawarded, DENSO, autonomous-driving</t>
  </si>
  <si>
    <t>Du, Z., Lull, J., Malhan, R., Ganapathi Subramanian, S., Bhalla, S., Sambee, J., Crowley, M., Fischmeister, S., Shin, D., Melek, W., Fidan, B., Woo, A., and Sahoo, B.</t>
  </si>
  <si>
    <t>2020-patent-du-multi-level.pdf</t>
  </si>
  <si>
    <t>https://patents.google.com/patent/US11131992B2/en</t>
  </si>
  <si>
    <t>garijo2019sciknow</t>
  </si>
  <si>
    <t>machine-learning, computational-sustainability, semantics, showcase</t>
  </si>
  <si>
    <t>Carrillo, J., Garijo, D., Crowley, M., Gil, Y., and Borda, K.</t>
  </si>
  <si>
    <t>Third International Workshop on Capturing Scientific Knowledge (Sciknow 2019), Collocated with the tenth International Conference on Knowledge Capture (K-CAP)</t>
  </si>
  <si>
    <t>CEUR Workshop Proceedings</t>
  </si>
  <si>
    <t>Daniel Garijo and Milan Markovic and Paul Groth and Idafen Santana-Perez and Khalid Belhajjame</t>
  </si>
  <si>
    <t>Los Angeles, California, USA</t>
  </si>
  <si>
    <t>ghojogh2019ccai</t>
  </si>
  <si>
    <t>manifold-learning, Data Reduction, numerosity-reduction, showcase</t>
  </si>
  <si>
    <t>Instance Ranking and Numerosity Reduction Using Matrix Decompositionand Subspace Learning</t>
  </si>
  <si>
    <t>Ghojogh, B. and Crowley, M.</t>
  </si>
  <si>
    <t>Kingston, ON, Canada</t>
  </si>
  <si>
    <t>Bhalla2019rldm</t>
  </si>
  <si>
    <t>autonomous-driving,reinforcement-learning,marl,Multi-Agent-Systems, vehicle-communication</t>
  </si>
  <si>
    <t>Learning Multi-Agent Communication with Reinforcement Learning</t>
  </si>
  <si>
    <t>Conference on Reinforcement Learning and Decision Making (RLDM-19)</t>
  </si>
  <si>
    <t>Montreal, Canada</t>
  </si>
  <si>
    <t>ghojogh2019llise</t>
  </si>
  <si>
    <t>International Conference on Image Analysis and Recognition (ICIAR-19)</t>
  </si>
  <si>
    <t>126--138</t>
  </si>
  <si>
    <t>ghojogh2019image</t>
  </si>
  <si>
    <t>Image Structure Subspace Learning Using Structural Similarity Index</t>
  </si>
  <si>
    <t>33--44</t>
  </si>
  <si>
    <t>ghojogh2019pcassim</t>
  </si>
  <si>
    <t>77--88</t>
  </si>
  <si>
    <t>Bhalla2019aamas</t>
  </si>
  <si>
    <t>Proc. of the 18th International Conference on Autonomous Agents and Multiagent Systems (AAMAS 2019)</t>
  </si>
  <si>
    <t>Agmon, N. and Taylor, M.E. and Elkind, E. and Veloso, M.</t>
  </si>
  <si>
    <t>carrillo2019carsp</t>
  </si>
  <si>
    <t>autonomous-driving,CNNs,Classification,Urban Infrastucture,machine-learning,smart cities</t>
  </si>
  <si>
    <t>Integration of Roadside Camera Images and Weather Data for monitoring Winter Road Surface Conditions</t>
  </si>
  <si>
    <t>Carrillo, J. and Crowley, M.</t>
  </si>
  <si>
    <t>Calgary, Canada</t>
  </si>
  <si>
    <t>http://www.carsp.ca/research/research-papers/research-papers-search/download-info/integration-of-roadside-camera-images-and-weather-data-for-monitoring-winter-road-surface-conditions/</t>
  </si>
  <si>
    <t>bhalla2019ecml</t>
  </si>
  <si>
    <t>deep-learning, combustion-modelling, experimental design</t>
  </si>
  <si>
    <t>Compact Representation of a Multi-dimensional Combustion Manifold Using Deep Neural Networks</t>
  </si>
  <si>
    <t>Bhalla, S., Yao, M., Hickey, J.-P., and Crowley, M.</t>
  </si>
  <si>
    <t>European Conference on Machine Learning (ECML-19)</t>
  </si>
  <si>
    <t>Wurzburg, Germany</t>
  </si>
  <si>
    <t>bhallaECML2019.pdf</t>
  </si>
  <si>
    <t>ECML2019_slides.pdf</t>
  </si>
  <si>
    <t>ECML_poster.pdf</t>
  </si>
  <si>
    <t>nekoeiqachkanloo2019iaai</t>
  </si>
  <si>
    <t>Financial, Fuzzy-Logic, machine-learning, stock-market</t>
  </si>
  <si>
    <t>Artificial Counselor System For Stock Investment</t>
  </si>
  <si>
    <t>Nekoei Qachkanloo, H., Ghojogh, B., Pasand, A. S., and Crowley, M.</t>
  </si>
  <si>
    <t>Innovative Applications of Artificial Intelligence (IAAI-19)</t>
  </si>
  <si>
    <t>Honolulu, Hawaii, USA</t>
  </si>
  <si>
    <t>carrillo2019tac</t>
  </si>
  <si>
    <t>machine-learning,smart cities</t>
  </si>
  <si>
    <t>Carrillo, J., Crowley, M., Pan, G., and Fu, L.</t>
  </si>
  <si>
    <t>TAC-ITS Canada Joint Conference</t>
  </si>
  <si>
    <t>Halifax, Canada</t>
  </si>
  <si>
    <t>https://tac-its.ca/conference-papers/comparison-deep-learning-models-determining-road-surface-condition-roadside-camera</t>
  </si>
  <si>
    <t>subramanian2018neurips-ai4sg</t>
  </si>
  <si>
    <t xml:space="preserve"> mcts</t>
  </si>
  <si>
    <t xml:space="preserve"> forest-fire</t>
  </si>
  <si>
    <t xml:space="preserve"> computational-sustainability</t>
  </si>
  <si>
    <t>A Complementary Approach to Improve WildFire Prediction Systems.</t>
  </si>
  <si>
    <t>Subramanian, S. G. and Crowley, M.</t>
  </si>
  <si>
    <t>NeurIPS</t>
  </si>
  <si>
    <t>2018-neurips-ai-subramanian-a complementary.pdf</t>
  </si>
  <si>
    <t>https://aiforsocialgood.github.io/2018/acceptedpapers.htm</t>
  </si>
  <si>
    <t>ganapathisubramanian2018aa</t>
  </si>
  <si>
    <t>autonomous-driving,machine-learning,path-planning,Reinforcement-Learning,weather-estimation</t>
  </si>
  <si>
    <t>Decision Assist for Self-Driving Cars</t>
  </si>
  <si>
    <t>Ganapathi Subramanian, S., Sambee, J. S., Ghojogh, B., and Crowley, M.</t>
  </si>
  <si>
    <t>10832 LNAI</t>
  </si>
  <si>
    <t>381--387</t>
  </si>
  <si>
    <t>Toronto, Ontario, Canada</t>
  </si>
  <si>
    <t>https://doi.org/10.1007/978-3-319-89656-4_44</t>
  </si>
  <si>
    <t>10.1007/978-3-319-89656-4_44</t>
  </si>
  <si>
    <t>Eaton2018</t>
  </si>
  <si>
    <t>artificial-intellgience</t>
  </si>
  <si>
    <t xml:space="preserve"> education-research</t>
  </si>
  <si>
    <t>Eaton, E., Koenig, S., Schulz, C., Maurelli, F., Lee, J., Eckroth, J., Crowley, M., Freedman, R. G., Cardona-Rivera, R. E., Machado, T., and Williams, T.</t>
  </si>
  <si>
    <t>23--31</t>
  </si>
  <si>
    <t>New York, NY, USA</t>
  </si>
  <si>
    <t>http://doi.acm.org/10.1145/3175502.3175509</t>
  </si>
  <si>
    <t>10.1145/3175502.3175509</t>
  </si>
  <si>
    <t>ganapathisubramanian2018frontict</t>
  </si>
  <si>
    <t>A3C,deep-learning, forest-fire,machine-learning,Reinforcement-Learning,spatially spreading processes,computational-sustainability, showcase</t>
  </si>
  <si>
    <t>Using Spatial Reinforcement Learning to Build Forest Wildfire Dynamics Models From Satellite Images</t>
  </si>
  <si>
    <t>Ganapathi Subramanian, S. and Crowley, M.</t>
  </si>
  <si>
    <t>2018-frontict-ganapathi subramanian-using</t>
  </si>
  <si>
    <t>http://journal.frontiersin.org/article/10.3389/fict.2018.00006/full</t>
  </si>
  <si>
    <t>10.3389/fict.2018.00006</t>
  </si>
  <si>
    <t>Subramanian2018CCAI</t>
  </si>
  <si>
    <t>MCTS+A3C</t>
  </si>
  <si>
    <t>A3C,computational-sustainability,forest-fire,Monte-Carlo-Tree-Search,Reinforcement-Learning, showcase</t>
  </si>
  <si>
    <t>285--291</t>
  </si>
  <si>
    <t>2018-canai-ganapathi subramanian-combining.pdf</t>
  </si>
  <si>
    <t>https://doi.org/10.1007/978-3-319-89656-4_28</t>
  </si>
  <si>
    <t>10.1007/978-3-319-89656-4_28</t>
  </si>
  <si>
    <t>ghojogh2018psa</t>
  </si>
  <si>
    <t>Principal Sample Analysis for Data Reduction</t>
  </si>
  <si>
    <t>350--357</t>
  </si>
  <si>
    <t>Singapore</t>
  </si>
  <si>
    <t>fernick2017rsa</t>
  </si>
  <si>
    <t>machine-learning</t>
  </si>
  <si>
    <t xml:space="preserve"> security</t>
  </si>
  <si>
    <t xml:space="preserve"> encryption</t>
  </si>
  <si>
    <t xml:space="preserve"> communications</t>
  </si>
  <si>
    <t>Big Metadata : Machine Learning on Encrypted Communications</t>
  </si>
  <si>
    <t>Fernick, J. and Crowley, M.</t>
  </si>
  <si>
    <t>RSA Conference</t>
  </si>
  <si>
    <t>San Francisco, CA, USA</t>
  </si>
  <si>
    <t>maryam2017spie</t>
  </si>
  <si>
    <t>medical-imaging, machine-learning, image-processing, deep-learning</t>
  </si>
  <si>
    <t>Application of probabilistically-weighted graphs to image-based diagnosis of Alzheimer's disease using diffusion MRI</t>
  </si>
  <si>
    <t>Maryam, S., McCrackin, L., Crowley, M., Rathi, Y., and Michailovich, O.</t>
  </si>
  <si>
    <t>Proceedings of SPIE 101324, Medical Imaging 2017 : Computer-Aided Diagnosis</t>
  </si>
  <si>
    <t>Armato, Samuel G. and Petrick, Nicholas A.</t>
  </si>
  <si>
    <t>http://proceedings.spiedigitallibrary.org/proceeding.aspx?doi=10.1117/12.2254164</t>
  </si>
  <si>
    <t>10.1117/12.2254164</t>
  </si>
  <si>
    <t>crowley2017seaai</t>
  </si>
  <si>
    <t>AI Education Through Real World Problems</t>
  </si>
  <si>
    <t>The Seventh Symposium on Educational Advances in Artificial Intellgience.</t>
  </si>
  <si>
    <t>San Francisco, USA.</t>
  </si>
  <si>
    <t>subramanian2017rldm</t>
  </si>
  <si>
    <t>A2C, reinforcement-learning, forest-fire, showcase</t>
  </si>
  <si>
    <t>244-248</t>
  </si>
  <si>
    <t>Ann Arbor, MI, USA.</t>
  </si>
  <si>
    <t>Salem2016</t>
  </si>
  <si>
    <t>anomaly-detection,proj-MassiveTraceAnomalyDetection</t>
  </si>
  <si>
    <t>Salem, M., Crowley, M., and Fischmeister, S.</t>
  </si>
  <si>
    <t>Euromicro Conference on Real-Time Systems 2016 - Work-in-Progress Proceedings</t>
  </si>
  <si>
    <t>Toulouse, France</t>
  </si>
  <si>
    <t>salem2016ecrts</t>
  </si>
  <si>
    <t>anomaly-detection,arrival-curves,embedded-systems,proj-MassiveTraceAnomalyDetection, showcase</t>
  </si>
  <si>
    <t>Anomaly Detection Using Inter-Arrival Curves for Real-time Systems</t>
  </si>
  <si>
    <t>2016 28th Euromicro Conference on Real-Time Systems</t>
  </si>
  <si>
    <t>97--106</t>
  </si>
  <si>
    <t>jul</t>
  </si>
  <si>
    <t>https://doi.org/10.1109/ECRTS.2016.22</t>
  </si>
  <si>
    <t>10.1109/ECRTS.2016.22</t>
  </si>
  <si>
    <t>crowley2015dmcs</t>
  </si>
  <si>
    <t>complex-systems</t>
  </si>
  <si>
    <t>Answering Simple Questions About Spatially Spreading Systems</t>
  </si>
  <si>
    <t>2015 Summer Solstice: 7th International Conference on Discrete Models of Complex Systems</t>
  </si>
  <si>
    <t>taleghan2015jmlr</t>
  </si>
  <si>
    <t>good-turing-estimate,mdp,mdp,computational-sustainability,grant-wici16,invasive species management,machine-learning,mdp,optimization,Reinforcement-Learning, showcase</t>
  </si>
  <si>
    <t>PAC Optimal MDP Planning with Application to Invasive Species Management</t>
  </si>
  <si>
    <t>Taleghan, M. A., Dietterich, T. G., Crowley, M., Hall, K., and Albers, H. J.</t>
  </si>
  <si>
    <t>Journal of Machine Learning Research</t>
  </si>
  <si>
    <t>3877--3903</t>
  </si>
  <si>
    <t>http://jmlr.org/papers/v16/taleghan15a.html</t>
  </si>
  <si>
    <t>crowley2014ieeetoc</t>
  </si>
  <si>
    <t>computational-sustainability,Ecosystem management,forest-management,machine-learning,mdp,Optimization,policy-gradient,Reinforcement-Learning,grant-wici16,proj-spatiallyspreadingprocess,spatiotemporal planning, showcase</t>
  </si>
  <si>
    <t>Using equilibrium policy gradients for spatiotemporal planning in forest ecosystem management</t>
  </si>
  <si>
    <t>142--154</t>
  </si>
  <si>
    <t>http://www.computer.org/csdl/trans/tc/preprint/06514032-abs.html</t>
  </si>
  <si>
    <t>10.1109/TC.2013.113</t>
  </si>
  <si>
    <t>Crowley2013</t>
  </si>
  <si>
    <t xml:space="preserve"> optimization</t>
  </si>
  <si>
    <t xml:space="preserve"> policy-gradient</t>
  </si>
  <si>
    <t>Policy Gradient Optimization Using Equilibrium Policies for Spatial Planning Domains</t>
  </si>
  <si>
    <t>13th INFORMS Computing Society Conference</t>
  </si>
  <si>
    <t>Santa Fe, NM, United States</t>
  </si>
  <si>
    <t>houtman2013ijwf</t>
  </si>
  <si>
    <t>bio-economic modelling,forest-fire,forest-fire,grant-wici16,proj-spatiallyspreadingprocess,spatial simulation,forest-fire, showcase</t>
  </si>
  <si>
    <t>Houtman, R. M., Montgomery, C. A., Gagnon, A. R., Calkin, D. E., Dietterich, T. G., McGregor, S., and Crowley, M.</t>
  </si>
  <si>
    <t>871--882</t>
  </si>
  <si>
    <t>2013-ijwf-houtman-allowing.pdf</t>
  </si>
  <si>
    <t>https://www.publish.csiro.au/wf/WF12157</t>
  </si>
  <si>
    <t>10.1071/WF12157</t>
  </si>
  <si>
    <t>dietterich2013aaai</t>
  </si>
  <si>
    <t>PAC learning,computational-sustainability,invasive species management,machine-learning,mdp,planning, showcase</t>
  </si>
  <si>
    <t>Dietterich, T. G., Alkaee Taleghan, M., and Crowley, M.</t>
  </si>
  <si>
    <t>Proceedings of the AAAI Conference on Artificial Intelligence (AAAI-2013)</t>
  </si>
  <si>
    <t>Bellevue, WA, USA</t>
  </si>
  <si>
    <t>http://www.aaai.org/ocs/index.php/AAAI/AAAI13/paper/view/6478</t>
  </si>
  <si>
    <t>poole2013ijcai</t>
  </si>
  <si>
    <t>Causality,probabilistic-inference, showcase</t>
  </si>
  <si>
    <t>Cyclic causal models with discrete variables: Markov chain equilibrium semantics and sample ordering</t>
  </si>
  <si>
    <t>Poole, D. and Crowley, M.</t>
  </si>
  <si>
    <t>IJCAI International Joint Conference on Artificial Intelligence</t>
  </si>
  <si>
    <t>1060--1068</t>
  </si>
  <si>
    <t>Beijing, China</t>
  </si>
  <si>
    <t>http://dl.acm.org/citation.cfm?id=2540281</t>
  </si>
  <si>
    <t>Hall2012</t>
  </si>
  <si>
    <t>computational-sustainability,ecology,invasive species management,Reinforcement-Learning,value iteration</t>
  </si>
  <si>
    <t>Hall, K., Alkaee Taleghan, M., Albers, H. J., Dietterich, T., and Crowley, M.</t>
  </si>
  <si>
    <t>Third International Conference on Computational Sustainability</t>
  </si>
  <si>
    <t>Copenhagen, Denmark</t>
  </si>
  <si>
    <t>http://www.cs.ubc.ca/{~}crowley/papers/compsust2012.pdf</t>
  </si>
  <si>
    <t>Crowley2011thesis</t>
  </si>
  <si>
    <t>thesis</t>
  </si>
  <si>
    <t>mdp,computational-sustainability,graphical-models,machine-learning,reinforcement-learning,spatiotemporal-planning, forest-management</t>
  </si>
  <si>
    <t>Equilibrium Policy Gradients for Spatiotemporal Planning</t>
  </si>
  <si>
    <t>187 pages</t>
  </si>
  <si>
    <t>http://hdl.handle.net/2429/38971</t>
  </si>
  <si>
    <t>Crowley2011</t>
  </si>
  <si>
    <t>mdp,Reinforcement-Learning,spatiotemporal planning,thesis research</t>
  </si>
  <si>
    <t>Crowley, M. and Poole, D.</t>
  </si>
  <si>
    <t>Proceedings of the Twenty-Fifth Conference on Artificial Intelligence (AAAI)</t>
  </si>
  <si>
    <t>1323--1330</t>
  </si>
  <si>
    <t>San Francisco</t>
  </si>
  <si>
    <t>This contained the primary results from my PhD thesis. I was the primary writer for everything on this paper.</t>
  </si>
  <si>
    <t>http://www.scopus.com/inward/record.url?eid=2-s2.0-80055051332{\&amp;}partnerID=tZOtx3y1</t>
  </si>
  <si>
    <t>Patitsas2010</t>
  </si>
  <si>
    <t>Pedagogy,curriculum,education research,survey</t>
  </si>
  <si>
    <t>Circuits and logic in the lab : Toward a coherent picture of computation</t>
  </si>
  <si>
    <t>Patitsas, E., Voll, K., Crowley, M., and Wolfman, S.</t>
  </si>
  <si>
    <t>15th Western Canadian Conference on Computing Education</t>
  </si>
  <si>
    <t>Kelowna, BC, Canada</t>
  </si>
  <si>
    <t>http://www.cs.ubc.ca/{~}crowley/papers/wccce2010.pdf</t>
  </si>
  <si>
    <t>10.1145/1806512.1806523</t>
  </si>
  <si>
    <t>Crowley2009</t>
  </si>
  <si>
    <t>mdp,computational-sustainability,forest-management,probabilistic-inference,planning,spatiotemporal planning</t>
  </si>
  <si>
    <t>Seeing the Forest Despite the Trees : Large Scale Spatial-Temporal Decision Making</t>
  </si>
  <si>
    <t>Crowley, M., Nelson, J., and Poole, D.</t>
  </si>
  <si>
    <t>Conference on Uncertainty in Artificial Intelligence (UAI09)</t>
  </si>
  <si>
    <t>126--134</t>
  </si>
  <si>
    <t>http://www.cs.ubc.ca/{~}crowley/papers/uai09-mark-crowley.pdf</t>
  </si>
  <si>
    <t>Crowley2007</t>
  </si>
  <si>
    <t>Computer Science,Bayesian network,constraints,probabilistic-inference</t>
  </si>
  <si>
    <t>Adding Local Constraints to Bayesian Networks</t>
  </si>
  <si>
    <t>Crowley, M., Boerlage, B., Poole, D., Kobti, Z., and Wu, D.</t>
  </si>
  <si>
    <t>Lecture Notes in Computer Science</t>
  </si>
  <si>
    <t>Kobti, Ziad and Wu, Dan</t>
  </si>
  <si>
    <t>344--355</t>
  </si>
  <si>
    <t>Montreal, Quebec, Canada</t>
  </si>
  <si>
    <t>http://www.springerlink.com/content/u1j205nhr750m717/</t>
  </si>
  <si>
    <t>10.1007/978-3-540-72665-4</t>
  </si>
  <si>
    <t>Crowley2005</t>
  </si>
  <si>
    <t>Bayesian network,constraints,probabilistic-inference,influence diagrams,side-effects</t>
  </si>
  <si>
    <t>Shielding Against Conditioning Side-Effects in Graphical Models</t>
  </si>
  <si>
    <t>Crowley, M. A.</t>
  </si>
  <si>
    <t>Count of citeKey</t>
  </si>
  <si>
    <t>Interactive Review</t>
  </si>
  <si>
    <t>Accepted</t>
  </si>
  <si>
    <t>published</t>
  </si>
  <si>
    <t>Forthcoming</t>
  </si>
  <si>
    <t>accepted</t>
  </si>
  <si>
    <t>1 Total</t>
  </si>
  <si>
    <t>Venue-Short</t>
  </si>
  <si>
    <t>IJCAI</t>
  </si>
  <si>
    <t>IEEEToAC</t>
  </si>
  <si>
    <t>IEEEIntSys</t>
  </si>
  <si>
    <t>AI2ASE</t>
  </si>
  <si>
    <t>FrontAI</t>
  </si>
  <si>
    <t>NeurIPSDeepRL</t>
  </si>
  <si>
    <t>JAIR</t>
  </si>
  <si>
    <t>SoftImp</t>
  </si>
  <si>
    <t>HRI</t>
  </si>
  <si>
    <t>CovidData</t>
  </si>
  <si>
    <t>EMBC</t>
  </si>
  <si>
    <t>ACML</t>
  </si>
  <si>
    <t>ISBI</t>
  </si>
  <si>
    <t>AAMAS</t>
  </si>
  <si>
    <t>ICPR</t>
  </si>
  <si>
    <t>CanAI</t>
  </si>
  <si>
    <t>INTERACT</t>
  </si>
  <si>
    <t>MLWAJrnl</t>
  </si>
  <si>
    <t>CVIS</t>
  </si>
  <si>
    <t>ICMI</t>
  </si>
  <si>
    <t>ISCV</t>
  </si>
  <si>
    <t>IJCNN</t>
  </si>
  <si>
    <t>ICIAR</t>
  </si>
  <si>
    <t>EnvRevJrnl</t>
  </si>
  <si>
    <t>CDC</t>
  </si>
  <si>
    <t>SMC</t>
  </si>
  <si>
    <t>Patent</t>
  </si>
  <si>
    <t>SciKnow</t>
  </si>
  <si>
    <t>RLDM</t>
  </si>
  <si>
    <t>CARSP</t>
  </si>
  <si>
    <t>ECML</t>
  </si>
  <si>
    <t>IAAI</t>
  </si>
  <si>
    <t>TAC-ITS</t>
  </si>
  <si>
    <t>neurips-ai4sg</t>
  </si>
  <si>
    <t>AIMatters</t>
  </si>
  <si>
    <t>FrontICT</t>
  </si>
  <si>
    <t>ICBK</t>
  </si>
  <si>
    <t>RSA</t>
  </si>
  <si>
    <t>SPIE</t>
  </si>
  <si>
    <t>SEAAI</t>
  </si>
  <si>
    <t>ECRTS</t>
  </si>
  <si>
    <t>dmcs</t>
  </si>
  <si>
    <t>JMLR</t>
  </si>
  <si>
    <t>IEEEToC</t>
  </si>
  <si>
    <t>INFORMS-CSC</t>
  </si>
  <si>
    <t>IJWF</t>
  </si>
  <si>
    <t>CompSust</t>
  </si>
  <si>
    <t>WCCCE</t>
  </si>
  <si>
    <t>UAI</t>
  </si>
  <si>
    <t>h for hindex</t>
  </si>
  <si>
    <t>year for hindex</t>
  </si>
  <si>
    <t>Net Citations</t>
  </si>
  <si>
    <t>Query</t>
  </si>
  <si>
    <t>Since 2015</t>
  </si>
  <si>
    <t>Since 2017</t>
  </si>
  <si>
    <t>i10-index</t>
  </si>
  <si>
    <t>total citations - all published</t>
  </si>
  <si>
    <t>FROM BIBTEX</t>
  </si>
  <si>
    <t>total citations - net</t>
  </si>
  <si>
    <t>All Time</t>
  </si>
  <si>
    <t># with cite&gt;=h year&gt;=year</t>
  </si>
  <si>
    <t>Since 2019</t>
  </si>
  <si>
    <t>percentage of total citations from papers of year</t>
  </si>
  <si>
    <t>total net citations on papers published after year</t>
  </si>
  <si>
    <t>h-index&gt;year</t>
  </si>
  <si>
    <t>hindex &gt;= h</t>
  </si>
  <si>
    <t>h-index</t>
  </si>
  <si>
    <t>Sum of Net Citations</t>
  </si>
  <si>
    <t>portion</t>
  </si>
  <si>
    <t>Sum of Net Citations2</t>
  </si>
  <si>
    <t>Values</t>
  </si>
  <si>
    <t>see pivot</t>
  </si>
  <si>
    <t>Published</t>
  </si>
  <si>
    <t>Citations To</t>
  </si>
  <si>
    <t>% of Total Cites</t>
  </si>
  <si>
    <t>PR-Wkshp</t>
  </si>
  <si>
    <t>Type</t>
  </si>
  <si>
    <t>Peer-Reviewed Publications in Conferences, Journals, Workshops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</si>
</sst>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sz val="10"/>
      <color rgb="FF000000"/>
      <name val="Tahoma"/>
      <family val="2"/>
    </font>
    <font>
      <i/>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41">
    <xf numFmtId="0" fontId="0" fillId="0" borderId="0" xfId="0"/>
    <xf numFmtId="16" fontId="0" fillId="0" borderId="0" xfId="0" applyNumberFormat="1"/>
    <xf numFmtId="0" fontId="16" fillId="0" borderId="0" xfId="0" applyFont="1"/>
    <xf numFmtId="0" fontId="18" fillId="34" borderId="0" xfId="0" applyFont="1" applyFill="1" applyAlignment="1">
      <alignment horizontal="center" vertical="center" wrapText="1"/>
    </xf>
    <xf numFmtId="49" fontId="18" fillId="34" borderId="0" xfId="0" applyNumberFormat="1" applyFont="1" applyFill="1" applyAlignment="1">
      <alignment horizontal="center" vertical="center" wrapText="1"/>
    </xf>
    <xf numFmtId="49" fontId="0" fillId="0" borderId="0" xfId="0" applyNumberFormat="1"/>
    <xf numFmtId="0" fontId="0" fillId="0" borderId="0" xfId="0" applyAlignment="1"/>
    <xf numFmtId="0" fontId="0" fillId="0" borderId="0" xfId="0" applyAlignment="1">
      <alignment wrapText="1"/>
    </xf>
    <xf numFmtId="49" fontId="16" fillId="34" borderId="0" xfId="0" applyNumberFormat="1" applyFont="1" applyFill="1" applyAlignment="1">
      <alignment horizontal="center" vertical="center" wrapText="1"/>
    </xf>
    <xf numFmtId="0" fontId="0" fillId="0" borderId="0" xfId="0" applyNumberFormat="1"/>
    <xf numFmtId="0" fontId="0" fillId="0" borderId="0" xfId="0" pivotButton="1"/>
    <xf numFmtId="0" fontId="0" fillId="0" borderId="0" xfId="0" applyAlignment="1">
      <alignment horizontal="left"/>
    </xf>
    <xf numFmtId="0" fontId="16" fillId="34" borderId="0" xfId="0" applyFont="1" applyFill="1"/>
    <xf numFmtId="0" fontId="0" fillId="35" borderId="0" xfId="0" applyFill="1"/>
    <xf numFmtId="0" fontId="0" fillId="0" borderId="0" xfId="0" applyAlignment="1">
      <alignment horizontal="left" vertical="top" wrapText="1"/>
    </xf>
    <xf numFmtId="1" fontId="0" fillId="0" borderId="0" xfId="0" applyNumberFormat="1"/>
    <xf numFmtId="0" fontId="0" fillId="37" borderId="10" xfId="0" applyFill="1" applyBorder="1"/>
    <xf numFmtId="0" fontId="20" fillId="36" borderId="12" xfId="0" applyFont="1" applyFill="1" applyBorder="1" applyAlignment="1">
      <alignment horizontal="center" vertical="center"/>
    </xf>
    <xf numFmtId="0" fontId="0" fillId="33" borderId="11" xfId="0" applyFill="1" applyBorder="1"/>
    <xf numFmtId="0" fontId="0" fillId="37" borderId="12" xfId="0" applyFill="1" applyBorder="1"/>
    <xf numFmtId="0" fontId="16" fillId="0" borderId="11" xfId="0" applyFont="1" applyBorder="1"/>
    <xf numFmtId="0" fontId="0" fillId="35" borderId="14" xfId="0" applyFill="1" applyBorder="1"/>
    <xf numFmtId="0" fontId="0" fillId="35" borderId="15" xfId="0" applyFill="1" applyBorder="1"/>
    <xf numFmtId="0" fontId="0" fillId="35" borderId="16" xfId="0" applyFill="1" applyBorder="1"/>
    <xf numFmtId="0" fontId="0" fillId="36" borderId="0" xfId="0" applyFill="1"/>
    <xf numFmtId="0" fontId="0" fillId="37" borderId="17" xfId="0" applyFill="1" applyBorder="1"/>
    <xf numFmtId="1" fontId="16" fillId="0" borderId="0" xfId="0" applyNumberFormat="1" applyFont="1"/>
    <xf numFmtId="9" fontId="0" fillId="0" borderId="0" xfId="42" applyFont="1"/>
    <xf numFmtId="9" fontId="0" fillId="0" borderId="0" xfId="0" applyNumberFormat="1"/>
    <xf numFmtId="10" fontId="0" fillId="0" borderId="0" xfId="0" applyNumberFormat="1"/>
    <xf numFmtId="0" fontId="0" fillId="0" borderId="0" xfId="0" applyFont="1"/>
    <xf numFmtId="0" fontId="0" fillId="0" borderId="0" xfId="0" applyNumberFormat="1" applyFont="1"/>
    <xf numFmtId="10" fontId="0" fillId="0" borderId="0" xfId="0" applyNumberFormat="1" applyFont="1"/>
    <xf numFmtId="0" fontId="0" fillId="0" borderId="0" xfId="0" applyAlignment="1">
      <alignment horizontal="left" vertical="top" wrapText="1"/>
    </xf>
    <xf numFmtId="0" fontId="0" fillId="35" borderId="0" xfId="0" applyNumberFormat="1" applyFill="1" applyAlignment="1">
      <alignment horizontal="center" vertical="center"/>
    </xf>
    <xf numFmtId="49" fontId="0" fillId="33" borderId="13" xfId="0" applyNumberFormat="1" applyFill="1" applyBorder="1" applyAlignment="1">
      <alignment horizontal="center" vertical="center" wrapText="1"/>
    </xf>
    <xf numFmtId="0" fontId="0" fillId="33" borderId="13" xfId="0" applyFill="1" applyBorder="1" applyAlignment="1">
      <alignment horizontal="center" vertical="center" wrapText="1"/>
    </xf>
    <xf numFmtId="1" fontId="0" fillId="33" borderId="13" xfId="0" applyNumberFormat="1" applyFill="1" applyBorder="1" applyAlignment="1">
      <alignment horizontal="center" vertical="center" wrapText="1"/>
    </xf>
    <xf numFmtId="0" fontId="0" fillId="33" borderId="13" xfId="0" applyNumberFormat="1" applyFill="1" applyBorder="1" applyAlignment="1">
      <alignment horizontal="center" vertical="center" wrapText="1"/>
    </xf>
    <xf numFmtId="0" fontId="0" fillId="33" borderId="13" xfId="0" applyFill="1" applyBorder="1" applyAlignment="1">
      <alignment horizontal="center" vertical="center"/>
    </xf>
    <xf numFmtId="0" fontId="16"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[20220129-google-scholar-export.xlsx]pivot!PivotTable1</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Publications By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ln w="31750" cap="rnd">
            <a:solidFill>
              <a:schemeClr val="accent1"/>
            </a:solidFill>
            <a:round/>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ln w="31750" cap="rnd">
            <a:solidFill>
              <a:schemeClr val="accent1"/>
            </a:solidFill>
            <a:round/>
          </a:ln>
          <a:effectLst/>
        </c:spPr>
        <c:marker>
          <c:symbol val="circle"/>
          <c:size val="17"/>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ln w="31750" cap="rnd">
            <a:solidFill>
              <a:schemeClr val="accent1"/>
            </a:solidFill>
            <a:round/>
          </a:ln>
          <a:effectLst/>
        </c:spPr>
        <c:marker>
          <c:symbol val="circle"/>
          <c:size val="17"/>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ln w="31750" cap="rnd">
            <a:solidFill>
              <a:schemeClr val="accent1"/>
            </a:solidFill>
            <a:round/>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ln w="31750" cap="rnd">
            <a:solidFill>
              <a:schemeClr val="accent1"/>
            </a:solidFill>
            <a:round/>
          </a:ln>
          <a:effectLst/>
        </c:spPr>
        <c:marker>
          <c:symbol val="circle"/>
          <c:size val="17"/>
          <c:spPr>
            <a:solidFill>
              <a:schemeClr val="accent1"/>
            </a:solidFill>
            <a:ln>
              <a:noFill/>
            </a:ln>
            <a:effectLst/>
          </c:spPr>
        </c:marker>
      </c:pivotFmt>
      <c:pivotFmt>
        <c:idx val="20"/>
        <c:spPr>
          <a:ln w="31750" cap="rnd">
            <a:solidFill>
              <a:schemeClr val="accent3"/>
            </a:solidFill>
            <a:round/>
          </a:ln>
          <a:effectLst/>
        </c:spPr>
        <c:marker>
          <c:symbol val="circle"/>
          <c:size val="17"/>
          <c:spPr>
            <a:solidFill>
              <a:schemeClr val="accent3"/>
            </a:solidFill>
            <a:ln>
              <a:noFill/>
            </a:ln>
            <a:effectLst/>
          </c:spPr>
        </c:marker>
      </c:pivotFmt>
      <c:pivotFmt>
        <c:idx val="21"/>
        <c:spPr>
          <a:ln w="31750" cap="rnd">
            <a:solidFill>
              <a:schemeClr val="accent4"/>
            </a:solidFill>
            <a:round/>
          </a:ln>
          <a:effectLst/>
        </c:spPr>
        <c:marker>
          <c:symbol val="circle"/>
          <c:size val="17"/>
          <c:spPr>
            <a:solidFill>
              <a:schemeClr val="accent4"/>
            </a:solidFill>
            <a:ln>
              <a:noFill/>
            </a:ln>
            <a:effectLst/>
          </c:spPr>
        </c:marker>
      </c:pivotFmt>
      <c:pivotFmt>
        <c:idx val="22"/>
        <c:spPr>
          <a:ln w="31750" cap="rnd">
            <a:solidFill>
              <a:schemeClr val="accent1"/>
            </a:solidFill>
            <a:round/>
          </a:ln>
          <a:effectLst/>
        </c:spPr>
        <c:marker>
          <c:symbol val="circle"/>
          <c:size val="17"/>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pivot!$F$3:$F$4</c:f>
              <c:strCache>
                <c:ptCount val="1"/>
                <c:pt idx="0">
                  <c:v>book chapter</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pivot!$E$5:$E$19</c:f>
              <c:strCache>
                <c:ptCount val="14"/>
                <c:pt idx="0">
                  <c:v>2007</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strCache>
            </c:strRef>
          </c:cat>
          <c:val>
            <c:numRef>
              <c:f>pivot!$F$5:$F$19</c:f>
              <c:numCache>
                <c:formatCode>General</c:formatCode>
                <c:ptCount val="14"/>
                <c:pt idx="10">
                  <c:v>4</c:v>
                </c:pt>
                <c:pt idx="11">
                  <c:v>6</c:v>
                </c:pt>
                <c:pt idx="12">
                  <c:v>11</c:v>
                </c:pt>
                <c:pt idx="13">
                  <c:v>1</c:v>
                </c:pt>
              </c:numCache>
            </c:numRef>
          </c:val>
          <c:smooth val="0"/>
          <c:extLst>
            <c:ext xmlns:c16="http://schemas.microsoft.com/office/drawing/2014/chart" uri="{C3380CC4-5D6E-409C-BE32-E72D297353CC}">
              <c16:uniqueId val="{00000002-8576-5E48-97A6-1FD810D7E03B}"/>
            </c:ext>
          </c:extLst>
        </c:ser>
        <c:ser>
          <c:idx val="1"/>
          <c:order val="1"/>
          <c:tx>
            <c:strRef>
              <c:f>pivot!$G$3:$G$4</c:f>
              <c:strCache>
                <c:ptCount val="1"/>
                <c:pt idx="0">
                  <c:v>Other Published</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pivot!$E$5:$E$19</c:f>
              <c:strCache>
                <c:ptCount val="14"/>
                <c:pt idx="0">
                  <c:v>2007</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strCache>
            </c:strRef>
          </c:cat>
          <c:val>
            <c:numRef>
              <c:f>pivot!$G$5:$G$19</c:f>
              <c:numCache>
                <c:formatCode>General</c:formatCode>
                <c:ptCount val="14"/>
                <c:pt idx="8">
                  <c:v>1</c:v>
                </c:pt>
                <c:pt idx="12">
                  <c:v>1</c:v>
                </c:pt>
              </c:numCache>
            </c:numRef>
          </c:val>
          <c:smooth val="0"/>
          <c:extLst>
            <c:ext xmlns:c16="http://schemas.microsoft.com/office/drawing/2014/chart" uri="{C3380CC4-5D6E-409C-BE32-E72D297353CC}">
              <c16:uniqueId val="{00000008-8576-5E48-97A6-1FD810D7E03B}"/>
            </c:ext>
          </c:extLst>
        </c:ser>
        <c:ser>
          <c:idx val="2"/>
          <c:order val="2"/>
          <c:tx>
            <c:strRef>
              <c:f>pivot!$H$3:$H$4</c:f>
              <c:strCache>
                <c:ptCount val="1"/>
                <c:pt idx="0">
                  <c:v>PR-Conf</c:v>
                </c:pt>
              </c:strCache>
            </c:strRef>
          </c:tx>
          <c:spPr>
            <a:ln w="31750" cap="rnd">
              <a:solidFill>
                <a:schemeClr val="accent3"/>
              </a:solidFill>
              <a:round/>
            </a:ln>
            <a:effectLst/>
          </c:spPr>
          <c:marker>
            <c:symbol val="circle"/>
            <c:size val="17"/>
            <c:spPr>
              <a:solidFill>
                <a:schemeClr val="accent3"/>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pivot!$E$5:$E$19</c:f>
              <c:strCache>
                <c:ptCount val="14"/>
                <c:pt idx="0">
                  <c:v>2007</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strCache>
            </c:strRef>
          </c:cat>
          <c:val>
            <c:numRef>
              <c:f>pivot!$H$5:$H$19</c:f>
              <c:numCache>
                <c:formatCode>General</c:formatCode>
                <c:ptCount val="14"/>
                <c:pt idx="0">
                  <c:v>1</c:v>
                </c:pt>
                <c:pt idx="1">
                  <c:v>1</c:v>
                </c:pt>
                <c:pt idx="2">
                  <c:v>1</c:v>
                </c:pt>
                <c:pt idx="3">
                  <c:v>1</c:v>
                </c:pt>
                <c:pt idx="4">
                  <c:v>2</c:v>
                </c:pt>
                <c:pt idx="7">
                  <c:v>1</c:v>
                </c:pt>
                <c:pt idx="8">
                  <c:v>2</c:v>
                </c:pt>
                <c:pt idx="9">
                  <c:v>3</c:v>
                </c:pt>
                <c:pt idx="10">
                  <c:v>9</c:v>
                </c:pt>
                <c:pt idx="11">
                  <c:v>11</c:v>
                </c:pt>
                <c:pt idx="12">
                  <c:v>7</c:v>
                </c:pt>
              </c:numCache>
            </c:numRef>
          </c:val>
          <c:smooth val="0"/>
          <c:extLst>
            <c:ext xmlns:c16="http://schemas.microsoft.com/office/drawing/2014/chart" uri="{C3380CC4-5D6E-409C-BE32-E72D297353CC}">
              <c16:uniqueId val="{0000000D-8576-5E48-97A6-1FD810D7E03B}"/>
            </c:ext>
          </c:extLst>
        </c:ser>
        <c:ser>
          <c:idx val="3"/>
          <c:order val="3"/>
          <c:tx>
            <c:strRef>
              <c:f>pivot!$I$3:$I$4</c:f>
              <c:strCache>
                <c:ptCount val="1"/>
                <c:pt idx="0">
                  <c:v>PR-Jour</c:v>
                </c:pt>
              </c:strCache>
            </c:strRef>
          </c:tx>
          <c:spPr>
            <a:ln w="31750" cap="rnd">
              <a:solidFill>
                <a:schemeClr val="accent4"/>
              </a:solidFill>
              <a:round/>
            </a:ln>
            <a:effectLst/>
          </c:spPr>
          <c:marker>
            <c:symbol val="circle"/>
            <c:size val="17"/>
            <c:spPr>
              <a:solidFill>
                <a:schemeClr val="accent4"/>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pivot!$E$5:$E$19</c:f>
              <c:strCache>
                <c:ptCount val="14"/>
                <c:pt idx="0">
                  <c:v>2007</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strCache>
            </c:strRef>
          </c:cat>
          <c:val>
            <c:numRef>
              <c:f>pivot!$I$5:$I$19</c:f>
              <c:numCache>
                <c:formatCode>General</c:formatCode>
                <c:ptCount val="14"/>
                <c:pt idx="4">
                  <c:v>1</c:v>
                </c:pt>
                <c:pt idx="5">
                  <c:v>1</c:v>
                </c:pt>
                <c:pt idx="6">
                  <c:v>1</c:v>
                </c:pt>
                <c:pt idx="9">
                  <c:v>1</c:v>
                </c:pt>
                <c:pt idx="11">
                  <c:v>2</c:v>
                </c:pt>
                <c:pt idx="12">
                  <c:v>2</c:v>
                </c:pt>
              </c:numCache>
            </c:numRef>
          </c:val>
          <c:smooth val="0"/>
          <c:extLst>
            <c:ext xmlns:c16="http://schemas.microsoft.com/office/drawing/2014/chart" uri="{C3380CC4-5D6E-409C-BE32-E72D297353CC}">
              <c16:uniqueId val="{00000011-8576-5E48-97A6-1FD810D7E03B}"/>
            </c:ext>
          </c:extLst>
        </c:ser>
        <c:ser>
          <c:idx val="4"/>
          <c:order val="4"/>
          <c:tx>
            <c:strRef>
              <c:f>pivot!$J$3:$J$4</c:f>
              <c:strCache>
                <c:ptCount val="1"/>
                <c:pt idx="0">
                  <c:v>PR-Wkshp</c:v>
                </c:pt>
              </c:strCache>
            </c:strRef>
          </c:tx>
          <c:spPr>
            <a:ln w="31750" cap="rnd">
              <a:solidFill>
                <a:schemeClr val="accent5"/>
              </a:solidFill>
              <a:round/>
            </a:ln>
            <a:effectLst/>
          </c:spPr>
          <c:marker>
            <c:symbol val="circle"/>
            <c:size val="17"/>
            <c:spPr>
              <a:solidFill>
                <a:schemeClr val="accent5"/>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pivot!$E$5:$E$19</c:f>
              <c:strCache>
                <c:ptCount val="14"/>
                <c:pt idx="0">
                  <c:v>2007</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strCache>
            </c:strRef>
          </c:cat>
          <c:val>
            <c:numRef>
              <c:f>pivot!$J$5:$J$19</c:f>
              <c:numCache>
                <c:formatCode>General</c:formatCode>
                <c:ptCount val="14"/>
                <c:pt idx="7">
                  <c:v>1</c:v>
                </c:pt>
                <c:pt idx="9">
                  <c:v>1</c:v>
                </c:pt>
                <c:pt idx="10">
                  <c:v>1</c:v>
                </c:pt>
                <c:pt idx="12">
                  <c:v>2</c:v>
                </c:pt>
              </c:numCache>
            </c:numRef>
          </c:val>
          <c:smooth val="0"/>
          <c:extLst>
            <c:ext xmlns:c16="http://schemas.microsoft.com/office/drawing/2014/chart" uri="{C3380CC4-5D6E-409C-BE32-E72D297353CC}">
              <c16:uniqueId val="{00000013-8576-5E48-97A6-1FD810D7E03B}"/>
            </c:ext>
          </c:extLst>
        </c:ser>
        <c:dLbls>
          <c:dLblPos val="ctr"/>
          <c:showLegendKey val="0"/>
          <c:showVal val="1"/>
          <c:showCatName val="0"/>
          <c:showSerName val="0"/>
          <c:showPercent val="0"/>
          <c:showBubbleSize val="0"/>
        </c:dLbls>
        <c:marker val="1"/>
        <c:smooth val="0"/>
        <c:axId val="158320256"/>
        <c:axId val="158321904"/>
      </c:lineChart>
      <c:catAx>
        <c:axId val="15832025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8321904"/>
        <c:crosses val="autoZero"/>
        <c:auto val="1"/>
        <c:lblAlgn val="ctr"/>
        <c:lblOffset val="100"/>
        <c:noMultiLvlLbl val="0"/>
      </c:catAx>
      <c:valAx>
        <c:axId val="15832190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58320256"/>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Published in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plots!$B$1</c:f>
              <c:strCache>
                <c:ptCount val="1"/>
                <c:pt idx="0">
                  <c:v>Published</c:v>
                </c:pt>
              </c:strCache>
            </c:strRef>
          </c:tx>
          <c:spPr>
            <a:ln w="28575" cap="rnd">
              <a:solidFill>
                <a:schemeClr val="accent1"/>
              </a:solidFill>
              <a:round/>
            </a:ln>
            <a:effectLst/>
          </c:spPr>
          <c:marker>
            <c:symbol val="none"/>
          </c:marker>
          <c:dLbls>
            <c:delete val="1"/>
          </c:dLbls>
          <c:cat>
            <c:strRef>
              <c:f>plots!$A:$A</c:f>
              <c:strCache>
                <c:ptCount val="17"/>
                <c:pt idx="0">
                  <c:v>Year</c:v>
                </c:pt>
                <c:pt idx="1">
                  <c:v>2005</c:v>
                </c:pt>
                <c:pt idx="2">
                  <c:v>2007</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strCache>
            </c:strRef>
          </c:cat>
          <c:val>
            <c:numRef>
              <c:f>plots!$B$2:$B$17</c:f>
              <c:numCache>
                <c:formatCode>General</c:formatCode>
                <c:ptCount val="16"/>
                <c:pt idx="0">
                  <c:v>1</c:v>
                </c:pt>
                <c:pt idx="1">
                  <c:v>1</c:v>
                </c:pt>
                <c:pt idx="2">
                  <c:v>1</c:v>
                </c:pt>
                <c:pt idx="3">
                  <c:v>1</c:v>
                </c:pt>
                <c:pt idx="4">
                  <c:v>2</c:v>
                </c:pt>
                <c:pt idx="5">
                  <c:v>1</c:v>
                </c:pt>
                <c:pt idx="6">
                  <c:v>4</c:v>
                </c:pt>
                <c:pt idx="7">
                  <c:v>1</c:v>
                </c:pt>
                <c:pt idx="8">
                  <c:v>2</c:v>
                </c:pt>
                <c:pt idx="9">
                  <c:v>2</c:v>
                </c:pt>
                <c:pt idx="10">
                  <c:v>4</c:v>
                </c:pt>
                <c:pt idx="11">
                  <c:v>6</c:v>
                </c:pt>
                <c:pt idx="12">
                  <c:v>12</c:v>
                </c:pt>
                <c:pt idx="13">
                  <c:v>15</c:v>
                </c:pt>
                <c:pt idx="14">
                  <c:v>13</c:v>
                </c:pt>
                <c:pt idx="15">
                  <c:v>2</c:v>
                </c:pt>
              </c:numCache>
            </c:numRef>
          </c:val>
          <c:smooth val="0"/>
          <c:extLst>
            <c:ext xmlns:c16="http://schemas.microsoft.com/office/drawing/2014/chart" uri="{C3380CC4-5D6E-409C-BE32-E72D297353CC}">
              <c16:uniqueId val="{00000005-C961-C24B-BD56-3026C7012EC5}"/>
            </c:ext>
          </c:extLst>
        </c:ser>
        <c:dLbls>
          <c:dLblPos val="ctr"/>
          <c:showLegendKey val="0"/>
          <c:showVal val="1"/>
          <c:showCatName val="0"/>
          <c:showSerName val="0"/>
          <c:showPercent val="0"/>
          <c:showBubbleSize val="0"/>
        </c:dLbls>
        <c:smooth val="0"/>
        <c:axId val="305068432"/>
        <c:axId val="305056384"/>
      </c:lineChart>
      <c:catAx>
        <c:axId val="305068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056384"/>
        <c:crosses val="autoZero"/>
        <c:auto val="1"/>
        <c:lblAlgn val="ctr"/>
        <c:lblOffset val="100"/>
        <c:noMultiLvlLbl val="0"/>
      </c:catAx>
      <c:valAx>
        <c:axId val="305056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Publication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068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Citations To Papers From</a:t>
            </a:r>
            <a:r>
              <a:rPr lang="en-US" baseline="0"/>
              <a:t>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plots!$C$1</c:f>
              <c:strCache>
                <c:ptCount val="1"/>
                <c:pt idx="0">
                  <c:v>Citations To</c:v>
                </c:pt>
              </c:strCache>
            </c:strRef>
          </c:tx>
          <c:spPr>
            <a:ln w="28575" cap="rnd">
              <a:solidFill>
                <a:schemeClr val="accent1"/>
              </a:solidFill>
              <a:round/>
            </a:ln>
            <a:effectLst/>
          </c:spPr>
          <c:marker>
            <c:symbol val="none"/>
          </c:marker>
          <c:dLbls>
            <c:delete val="1"/>
          </c:dLbls>
          <c:cat>
            <c:strRef>
              <c:f>plots!$A:$A</c:f>
              <c:strCache>
                <c:ptCount val="17"/>
                <c:pt idx="0">
                  <c:v>Year</c:v>
                </c:pt>
                <c:pt idx="1">
                  <c:v>2005</c:v>
                </c:pt>
                <c:pt idx="2">
                  <c:v>2007</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strCache>
            </c:strRef>
          </c:cat>
          <c:val>
            <c:numRef>
              <c:f>plots!$C$2:$C$17</c:f>
              <c:numCache>
                <c:formatCode>General</c:formatCode>
                <c:ptCount val="16"/>
                <c:pt idx="0">
                  <c:v>0</c:v>
                </c:pt>
                <c:pt idx="1">
                  <c:v>5</c:v>
                </c:pt>
                <c:pt idx="2">
                  <c:v>0</c:v>
                </c:pt>
                <c:pt idx="3">
                  <c:v>0</c:v>
                </c:pt>
                <c:pt idx="4">
                  <c:v>14</c:v>
                </c:pt>
                <c:pt idx="5">
                  <c:v>0</c:v>
                </c:pt>
                <c:pt idx="6">
                  <c:v>114</c:v>
                </c:pt>
                <c:pt idx="7">
                  <c:v>5</c:v>
                </c:pt>
                <c:pt idx="8">
                  <c:v>25</c:v>
                </c:pt>
                <c:pt idx="9">
                  <c:v>28</c:v>
                </c:pt>
                <c:pt idx="10">
                  <c:v>6</c:v>
                </c:pt>
                <c:pt idx="11">
                  <c:v>42</c:v>
                </c:pt>
                <c:pt idx="12">
                  <c:v>12</c:v>
                </c:pt>
                <c:pt idx="13">
                  <c:v>101</c:v>
                </c:pt>
                <c:pt idx="14">
                  <c:v>2</c:v>
                </c:pt>
                <c:pt idx="15">
                  <c:v>0</c:v>
                </c:pt>
              </c:numCache>
            </c:numRef>
          </c:val>
          <c:smooth val="0"/>
          <c:extLst>
            <c:ext xmlns:c16="http://schemas.microsoft.com/office/drawing/2014/chart" uri="{C3380CC4-5D6E-409C-BE32-E72D297353CC}">
              <c16:uniqueId val="{00000000-D3B2-EA4F-BC9C-7168670EC334}"/>
            </c:ext>
          </c:extLst>
        </c:ser>
        <c:dLbls>
          <c:dLblPos val="ctr"/>
          <c:showLegendKey val="0"/>
          <c:showVal val="1"/>
          <c:showCatName val="0"/>
          <c:showSerName val="0"/>
          <c:showPercent val="0"/>
          <c:showBubbleSize val="0"/>
        </c:dLbls>
        <c:smooth val="0"/>
        <c:axId val="943741936"/>
        <c:axId val="944312288"/>
      </c:lineChart>
      <c:catAx>
        <c:axId val="943741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312288"/>
        <c:crosses val="autoZero"/>
        <c:auto val="1"/>
        <c:lblAlgn val="ctr"/>
        <c:lblOffset val="100"/>
        <c:noMultiLvlLbl val="0"/>
      </c:catAx>
      <c:valAx>
        <c:axId val="9443122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Citations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74193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plots!$D$1</c:f>
              <c:strCache>
                <c:ptCount val="1"/>
                <c:pt idx="0">
                  <c:v>% of Total Cites</c:v>
                </c:pt>
              </c:strCache>
            </c:strRef>
          </c:tx>
          <c:spPr>
            <a:ln w="28575" cap="rnd">
              <a:solidFill>
                <a:schemeClr val="accent1"/>
              </a:solidFill>
              <a:round/>
            </a:ln>
            <a:effectLst/>
          </c:spPr>
          <c:marker>
            <c:symbol val="none"/>
          </c:marker>
          <c:dLbls>
            <c:delete val="1"/>
          </c:dLbls>
          <c:cat>
            <c:strRef>
              <c:f>plots!$A:$A</c:f>
              <c:strCache>
                <c:ptCount val="17"/>
                <c:pt idx="0">
                  <c:v>Year</c:v>
                </c:pt>
                <c:pt idx="1">
                  <c:v>2005</c:v>
                </c:pt>
                <c:pt idx="2">
                  <c:v>2007</c:v>
                </c:pt>
                <c:pt idx="3">
                  <c:v>2009</c:v>
                </c:pt>
                <c:pt idx="4">
                  <c:v>2010</c:v>
                </c:pt>
                <c:pt idx="5">
                  <c:v>2011</c:v>
                </c:pt>
                <c:pt idx="6">
                  <c:v>2012</c:v>
                </c:pt>
                <c:pt idx="7">
                  <c:v>2013</c:v>
                </c:pt>
                <c:pt idx="8">
                  <c:v>2014</c:v>
                </c:pt>
                <c:pt idx="9">
                  <c:v>2015</c:v>
                </c:pt>
                <c:pt idx="10">
                  <c:v>2016</c:v>
                </c:pt>
                <c:pt idx="11">
                  <c:v>2017</c:v>
                </c:pt>
                <c:pt idx="12">
                  <c:v>2018</c:v>
                </c:pt>
                <c:pt idx="13">
                  <c:v>2019</c:v>
                </c:pt>
                <c:pt idx="14">
                  <c:v>2020</c:v>
                </c:pt>
                <c:pt idx="15">
                  <c:v>2021</c:v>
                </c:pt>
                <c:pt idx="16">
                  <c:v>2022</c:v>
                </c:pt>
              </c:strCache>
            </c:strRef>
          </c:cat>
          <c:val>
            <c:numRef>
              <c:f>plots!$D$2:$D$17</c:f>
              <c:numCache>
                <c:formatCode>0.00%</c:formatCode>
                <c:ptCount val="16"/>
                <c:pt idx="0">
                  <c:v>0</c:v>
                </c:pt>
                <c:pt idx="1">
                  <c:v>1.4124293785310734E-2</c:v>
                </c:pt>
                <c:pt idx="2">
                  <c:v>0</c:v>
                </c:pt>
                <c:pt idx="3">
                  <c:v>0</c:v>
                </c:pt>
                <c:pt idx="4">
                  <c:v>3.954802259887006E-2</c:v>
                </c:pt>
                <c:pt idx="5">
                  <c:v>0</c:v>
                </c:pt>
                <c:pt idx="6">
                  <c:v>0.32203389830508472</c:v>
                </c:pt>
                <c:pt idx="7">
                  <c:v>1.4124293785310734E-2</c:v>
                </c:pt>
                <c:pt idx="8">
                  <c:v>7.0621468926553674E-2</c:v>
                </c:pt>
                <c:pt idx="9">
                  <c:v>7.909604519774012E-2</c:v>
                </c:pt>
                <c:pt idx="10">
                  <c:v>1.6949152542372881E-2</c:v>
                </c:pt>
                <c:pt idx="11">
                  <c:v>0.11864406779661017</c:v>
                </c:pt>
                <c:pt idx="12">
                  <c:v>3.3898305084745763E-2</c:v>
                </c:pt>
                <c:pt idx="13">
                  <c:v>0.28531073446327682</c:v>
                </c:pt>
                <c:pt idx="14">
                  <c:v>5.6497175141242938E-3</c:v>
                </c:pt>
                <c:pt idx="15">
                  <c:v>0</c:v>
                </c:pt>
              </c:numCache>
            </c:numRef>
          </c:val>
          <c:smooth val="0"/>
          <c:extLst>
            <c:ext xmlns:c16="http://schemas.microsoft.com/office/drawing/2014/chart" uri="{C3380CC4-5D6E-409C-BE32-E72D297353CC}">
              <c16:uniqueId val="{00000000-415B-6448-8F25-7D8856BDBD73}"/>
            </c:ext>
          </c:extLst>
        </c:ser>
        <c:dLbls>
          <c:showLegendKey val="0"/>
          <c:showVal val="1"/>
          <c:showCatName val="0"/>
          <c:showSerName val="0"/>
          <c:showPercent val="0"/>
          <c:showBubbleSize val="0"/>
        </c:dLbls>
        <c:smooth val="0"/>
        <c:axId val="613332368"/>
        <c:axId val="288737392"/>
      </c:lineChart>
      <c:catAx>
        <c:axId val="613332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8737392"/>
        <c:crosses val="autoZero"/>
        <c:auto val="1"/>
        <c:lblAlgn val="ctr"/>
        <c:lblOffset val="100"/>
        <c:noMultiLvlLbl val="0"/>
      </c:catAx>
      <c:valAx>
        <c:axId val="288737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all time citations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332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616857</xdr:colOff>
      <xdr:row>20</xdr:row>
      <xdr:rowOff>0</xdr:rowOff>
    </xdr:from>
    <xdr:to>
      <xdr:col>11</xdr:col>
      <xdr:colOff>771072</xdr:colOff>
      <xdr:row>37</xdr:row>
      <xdr:rowOff>63500</xdr:rowOff>
    </xdr:to>
    <xdr:graphicFrame macro="">
      <xdr:nvGraphicFramePr>
        <xdr:cNvPr id="3" name="Chart 2">
          <a:extLst>
            <a:ext uri="{FF2B5EF4-FFF2-40B4-BE49-F238E27FC236}">
              <a16:creationId xmlns:a16="http://schemas.microsoft.com/office/drawing/2014/main" id="{CFA2F35F-70FB-954C-84AD-529EF6DCF4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816428</xdr:colOff>
      <xdr:row>0</xdr:row>
      <xdr:rowOff>186872</xdr:rowOff>
    </xdr:from>
    <xdr:to>
      <xdr:col>11</xdr:col>
      <xdr:colOff>9071</xdr:colOff>
      <xdr:row>14</xdr:row>
      <xdr:rowOff>9071</xdr:rowOff>
    </xdr:to>
    <xdr:graphicFrame macro="">
      <xdr:nvGraphicFramePr>
        <xdr:cNvPr id="2" name="Chart 1">
          <a:extLst>
            <a:ext uri="{FF2B5EF4-FFF2-40B4-BE49-F238E27FC236}">
              <a16:creationId xmlns:a16="http://schemas.microsoft.com/office/drawing/2014/main" id="{37055DBC-7697-E245-9F66-A417E9FD23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9074</xdr:colOff>
      <xdr:row>14</xdr:row>
      <xdr:rowOff>193219</xdr:rowOff>
    </xdr:from>
    <xdr:to>
      <xdr:col>11</xdr:col>
      <xdr:colOff>18144</xdr:colOff>
      <xdr:row>27</xdr:row>
      <xdr:rowOff>172357</xdr:rowOff>
    </xdr:to>
    <xdr:graphicFrame macro="">
      <xdr:nvGraphicFramePr>
        <xdr:cNvPr id="3" name="Chart 2">
          <a:extLst>
            <a:ext uri="{FF2B5EF4-FFF2-40B4-BE49-F238E27FC236}">
              <a16:creationId xmlns:a16="http://schemas.microsoft.com/office/drawing/2014/main" id="{69F28D55-DE64-E64D-8DD5-314BF38893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4535</xdr:colOff>
      <xdr:row>0</xdr:row>
      <xdr:rowOff>184149</xdr:rowOff>
    </xdr:from>
    <xdr:to>
      <xdr:col>17</xdr:col>
      <xdr:colOff>9071</xdr:colOff>
      <xdr:row>14</xdr:row>
      <xdr:rowOff>0</xdr:rowOff>
    </xdr:to>
    <xdr:graphicFrame macro="">
      <xdr:nvGraphicFramePr>
        <xdr:cNvPr id="4" name="Chart 3">
          <a:extLst>
            <a:ext uri="{FF2B5EF4-FFF2-40B4-BE49-F238E27FC236}">
              <a16:creationId xmlns:a16="http://schemas.microsoft.com/office/drawing/2014/main" id="{4B9FDE39-65CF-A641-90AC-171DDD0D7B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k Crowley" id="{DBB9F0D1-7F6E-614B-9627-019462DB3543}" userId="Mark Crowley" providerId="Non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Crowley" refreshedDate="44593.012159606478" createdVersion="7" refreshedVersion="7" minRefreshableVersion="3" recordCount="93" xr:uid="{EF176400-8B96-F54D-AFD7-4BC52D6E0478}">
  <cacheSource type="worksheet">
    <worksheetSource ref="A1:Q1048576" sheet="citations (1)"/>
  </cacheSource>
  <cacheFields count="17">
    <cacheField name="Authors" numFmtId="0">
      <sharedItems containsBlank="1"/>
    </cacheField>
    <cacheField name="Title" numFmtId="0">
      <sharedItems containsBlank="1"/>
    </cacheField>
    <cacheField name="Publication" numFmtId="0">
      <sharedItems containsBlank="1"/>
    </cacheField>
    <cacheField name="short venue code" numFmtId="0">
      <sharedItems containsBlank="1"/>
    </cacheField>
    <cacheField name="type (preprint, preprint-chapter, conference, journal, misc, conference-unpublished, journal-unpublished, PaTent, Workshop, Abstract-Not-Peerreviewed, Other-Publications, delete)" numFmtId="0">
      <sharedItems containsBlank="1"/>
    </cacheField>
    <cacheField name="venue quality (1-top, 2-good, 3-moderate, 4,…)" numFmtId="0">
      <sharedItems containsBlank="1" containsMixedTypes="1" containsNumber="1" containsInteger="1" minValue="1" maxValue="3" count="5">
        <n v="2"/>
        <n v="1"/>
        <n v="3"/>
        <s v="NA"/>
        <m/>
      </sharedItems>
    </cacheField>
    <cacheField name="note" numFmtId="0">
      <sharedItems containsNonDate="0" containsString="0" containsBlank="1"/>
    </cacheField>
    <cacheField name="citation count (search in bibtex cvs export) [todo]" numFmtId="0">
      <sharedItems containsString="0" containsBlank="1" containsNumber="1" containsInteger="1" minValue="1" maxValue="82"/>
    </cacheField>
    <cacheField name="self citation" numFmtId="0">
      <sharedItems containsString="0" containsBlank="1" containsNumber="1" containsInteger="1" minValue="1" maxValue="3"/>
    </cacheField>
    <cacheField name="DimManLearn Book Chapter" numFmtId="0">
      <sharedItems containsBlank="1"/>
    </cacheField>
    <cacheField name="status" numFmtId="0">
      <sharedItems containsBlank="1"/>
    </cacheField>
    <cacheField name="status string" numFmtId="0">
      <sharedItems containsBlank="1" count="8">
        <s v="PR-Wkshp"/>
        <s v="PR-Jour"/>
        <s v="PR-Conf"/>
        <s v="preprint"/>
        <s v="Other Published"/>
        <s v="book chapter"/>
        <m/>
        <s v="PR-Other" u="1"/>
      </sharedItems>
    </cacheField>
    <cacheField name="Volume" numFmtId="0">
      <sharedItems containsString="0" containsBlank="1" containsNumber="1" containsInteger="1" minValue="3" maxValue="10832"/>
    </cacheField>
    <cacheField name="Number" numFmtId="0">
      <sharedItems containsString="0" containsBlank="1" containsNumber="1" containsInteger="1" minValue="1" maxValue="4"/>
    </cacheField>
    <cacheField name="Pages" numFmtId="0">
      <sharedItems containsDate="1" containsBlank="1" containsMixedTypes="1" minDate="1899-12-31T00:17:04" maxDate="2022-03-16T00:00:00"/>
    </cacheField>
    <cacheField name="Year" numFmtId="0">
      <sharedItems containsString="0" containsBlank="1" containsNumber="1" containsInteger="1" minValue="2007" maxValue="2022" count="15">
        <n v="2018"/>
        <n v="2020"/>
        <n v="2021"/>
        <n v="2007"/>
        <n v="2019"/>
        <n v="2013"/>
        <n v="2016"/>
        <n v="2017"/>
        <n v="2010"/>
        <n v="2012"/>
        <n v="2015"/>
        <n v="2011"/>
        <n v="2022"/>
        <n v="2014"/>
        <m/>
      </sharedItems>
    </cacheField>
    <cacheField name="Publishe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Crowley" refreshedDate="44593.025767476851" createdVersion="7" refreshedVersion="7" minRefreshableVersion="3" recordCount="74" xr:uid="{87F909A0-7A31-0246-83DD-8FCF4401A629}">
  <cacheSource type="worksheet">
    <worksheetSource ref="A1:AC1048576" sheet="bibtext csvfullexport"/>
  </cacheSource>
  <cacheFields count="29">
    <cacheField name="citeKey" numFmtId="0">
      <sharedItems containsBlank="1"/>
    </cacheField>
    <cacheField name="Status" numFmtId="0">
      <sharedItems containsBlank="1" containsMixedTypes="1" containsNumber="1" containsInteger="1" minValue="1" maxValue="1" count="3">
        <s v="-"/>
        <n v="1"/>
        <m/>
      </sharedItems>
    </cacheField>
    <cacheField name="Self" numFmtId="0">
      <sharedItems containsString="0" containsBlank="1" containsNumber="1" containsInteger="1" minValue="1" maxValue="1"/>
    </cacheField>
    <cacheField name="Publication Status" numFmtId="0">
      <sharedItems containsBlank="1"/>
    </cacheField>
    <cacheField name="Citations" numFmtId="1">
      <sharedItems containsString="0" containsBlank="1" containsNumber="1" containsInteger="1" minValue="1" maxValue="82"/>
    </cacheField>
    <cacheField name="Self-Citations" numFmtId="0">
      <sharedItems containsString="0" containsBlank="1" containsNumber="1" containsInteger="1" minValue="0" maxValue="5"/>
    </cacheField>
    <cacheField name="Net Citations" numFmtId="1">
      <sharedItems containsString="0" containsBlank="1" containsNumber="1" containsInteger="1" minValue="0" maxValue="79"/>
    </cacheField>
    <cacheField name="portion" numFmtId="0">
      <sharedItems containsString="0" containsBlank="1" containsNumber="1" minValue="0" maxValue="0.2231638418079096"/>
    </cacheField>
    <cacheField name="hindex &gt;= h" numFmtId="1">
      <sharedItems containsBlank="1"/>
    </cacheField>
    <cacheField name="h-index&gt;year" numFmtId="1">
      <sharedItems containsBlank="1"/>
    </cacheField>
    <cacheField name="h-index" numFmtId="1">
      <sharedItems containsBlank="1"/>
    </cacheField>
    <cacheField name="Arxiv" numFmtId="0">
      <sharedItems containsBlank="1" containsMixedTypes="1" containsNumber="1" minValue="2003.0064600000001" maxValue="2112.0753500000001"/>
    </cacheField>
    <cacheField name="Abbr" numFmtId="0">
      <sharedItems containsBlank="1"/>
    </cacheField>
    <cacheField name="Venue-Short" numFmtId="0">
      <sharedItems containsBlank="1" count="52">
        <s v="IJCAI"/>
        <s v="IEEEToAC"/>
        <s v="IEEEIntSys"/>
        <s v="AI2ASE"/>
        <s v="AAAI"/>
        <s v="FrontAI"/>
        <s v="NeurIPSDeepRL"/>
        <s v="JAIR"/>
        <s v="SoftImp"/>
        <s v="HRI"/>
        <s v="CovidData"/>
        <s v="EMBC"/>
        <s v="ACML"/>
        <s v="ISBI"/>
        <s v="AAMAS"/>
        <s v="ICPR"/>
        <s v="CanAI"/>
        <s v="INTERACT"/>
        <s v="MLWAJrnl"/>
        <s v="CVIS"/>
        <s v="ICMI"/>
        <s v="ISCV"/>
        <s v="IJCNN"/>
        <s v="ICIAR"/>
        <s v="EnvRevJrnl"/>
        <s v="CDC"/>
        <s v="SMC"/>
        <s v="Patent"/>
        <s v="SciKnow"/>
        <s v="RLDM"/>
        <s v="CARSP"/>
        <s v="ECML"/>
        <s v="IAAI"/>
        <s v="TAC-ITS"/>
        <s v="neurips-ai4sg"/>
        <s v="AIMatters"/>
        <s v="FrontICT"/>
        <s v="ICBK"/>
        <s v="RSA"/>
        <s v="SPIE"/>
        <s v="SEAAI"/>
        <s v="ECRTS"/>
        <s v="dmcs"/>
        <s v="JMLR"/>
        <s v="IEEEToC"/>
        <s v="INFORMS-CSC"/>
        <s v="IJWF"/>
        <s v="CompSust"/>
        <m/>
        <s v="WCCCE"/>
        <s v="UAI"/>
        <s v="UWSpace" u="1"/>
      </sharedItems>
    </cacheField>
    <cacheField name="Type" numFmtId="0">
      <sharedItems containsBlank="1" count="6">
        <s v="c"/>
        <s v="j"/>
        <s v="w"/>
        <s v="pt"/>
        <s v="th"/>
        <m/>
      </sharedItems>
    </cacheField>
    <cacheField name="Title" numFmtId="0">
      <sharedItems containsBlank="1"/>
    </cacheField>
    <cacheField name="authors" numFmtId="0">
      <sharedItems containsBlank="1"/>
    </cacheField>
    <cacheField name="Title2" numFmtId="0">
      <sharedItems containsBlank="1"/>
    </cacheField>
    <cacheField name="Journal" numFmtId="0">
      <sharedItems containsBlank="1"/>
    </cacheField>
    <cacheField name="Booktitle" numFmtId="0">
      <sharedItems containsBlank="1"/>
    </cacheField>
    <cacheField name="Series" numFmtId="0">
      <sharedItems containsBlank="1"/>
    </cacheField>
    <cacheField name="Volume" numFmtId="0">
      <sharedItems containsBlank="1" containsMixedTypes="1" containsNumber="1" containsInteger="1" minValue="2" maxValue="12109"/>
    </cacheField>
    <cacheField name="Number" numFmtId="0">
      <sharedItems containsBlank="1" containsMixedTypes="1" containsNumber="1" containsInteger="1" minValue="1" maxValue="100105"/>
    </cacheField>
    <cacheField name="Editor" numFmtId="0">
      <sharedItems containsBlank="1"/>
    </cacheField>
    <cacheField name="Pages" numFmtId="0">
      <sharedItems containsBlank="1" containsMixedTypes="1" containsNumber="1" containsInteger="1" minValue="3" maxValue="27"/>
    </cacheField>
    <cacheField name="Address" numFmtId="0">
      <sharedItems containsBlank="1"/>
    </cacheField>
    <cacheField name="Month" numFmtId="0">
      <sharedItems containsBlank="1"/>
    </cacheField>
    <cacheField name="Year" numFmtId="0">
      <sharedItems containsString="0" containsBlank="1" containsNumber="1" containsInteger="1" minValue="2005" maxValue="2022" count="17">
        <n v="2022"/>
        <n v="2021"/>
        <n v="2020"/>
        <n v="2019"/>
        <n v="2018"/>
        <n v="2017"/>
        <n v="2016"/>
        <n v="2015"/>
        <n v="2014"/>
        <n v="2013"/>
        <n v="2012"/>
        <n v="2011"/>
        <n v="2010"/>
        <n v="2009"/>
        <n v="2007"/>
        <n v="2005"/>
        <m/>
      </sharedItems>
    </cacheField>
    <cacheField name="paperdesc" numFmtId="0">
      <sharedItems containsBlank="1" containsMixedTypes="1" containsNumber="1" containsInteger="1" minValue="2" maxValue="2"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
  <r>
    <s v="Ganapathi Subramanian, Sriram; Crowley, Mark; "/>
    <s v="A Complementary Approach to Improve Wild Fire Prediction Systems"/>
    <s v="Neural Information Processing Systems (AI for social good workshop)"/>
    <s v="neurips-wkshp-ai4socgood"/>
    <s v="w"/>
    <x v="0"/>
    <m/>
    <m/>
    <m/>
    <b v="0"/>
    <s v="PR Published"/>
    <x v="0"/>
    <m/>
    <m/>
    <n v="4"/>
    <x v="0"/>
    <m/>
  </r>
  <r>
    <s v="Coogan, Sean CP; Jain, Piyush; Ganapathi Subramanian, Sriram; Taylor, Steve; Crowley, Mark; Flannigan, Mike D; "/>
    <s v="A review of machine learning applications in wildfire science and management."/>
    <s v="Environmental Reviews"/>
    <s v="jenvrev"/>
    <s v="j"/>
    <x v="1"/>
    <m/>
    <n v="74"/>
    <n v="2"/>
    <b v="0"/>
    <s v="PR Published"/>
    <x v="1"/>
    <n v="28"/>
    <n v="4"/>
    <m/>
    <x v="1"/>
    <s v="Canadian Science Publishing"/>
  </r>
  <r>
    <s v="Poorheravi, Parisa Abdolrahim; Ghojogh, Benyamin; Gaudet, Vincent; Karray, Fakhri; Crowley, Mark; "/>
    <s v="Acceleration of large margin metric learning for nearest neighbor classification using triplet mining and stratified sampling"/>
    <s v="Journal of Computational Vision and Imaging Systems"/>
    <s v="jcvis"/>
    <s v="j"/>
    <x v="2"/>
    <m/>
    <n v="5"/>
    <n v="3"/>
    <b v="0"/>
    <s v="PR Published"/>
    <x v="1"/>
    <m/>
    <m/>
    <m/>
    <x v="1"/>
    <m/>
  </r>
  <r>
    <s v="Bellinger, Colin; Coles, Rory; Crowley, Mark; Tamblyn, Isaac; "/>
    <s v="Active Measure Reinforcement Learning for Observation Cost Minimization"/>
    <s v="Canadian Conference on Artificial Intelligence"/>
    <s v="canai"/>
    <s v="c"/>
    <x v="2"/>
    <m/>
    <n v="2"/>
    <n v="1"/>
    <b v="0"/>
    <s v="PR Published"/>
    <x v="2"/>
    <m/>
    <m/>
    <n v="12"/>
    <x v="2"/>
    <m/>
  </r>
  <r>
    <s v="Crowley, Mark; Boerlage, Brent; Poole, David; "/>
    <s v="Adding local constraints to Bayesian networks"/>
    <s v="Advances in Artificial Intelligence"/>
    <s v="canai"/>
    <s v="c"/>
    <x v="2"/>
    <m/>
    <n v="6"/>
    <n v="1"/>
    <b v="0"/>
    <s v="PR Published"/>
    <x v="2"/>
    <m/>
    <m/>
    <s v="344-355"/>
    <x v="3"/>
    <s v="Springer Berlin/Heidelberg"/>
  </r>
  <r>
    <s v="Ghojogh, Benyamin; Crowley, Mark; Karray, Fakhri; "/>
    <s v="Addressing the mystery of population decline of the rose-crested blue pipit in a nature preserve using data visualization"/>
    <s v="arXiv preprint arXiv:1903.06671"/>
    <m/>
    <s v="p"/>
    <x v="3"/>
    <m/>
    <n v="1"/>
    <m/>
    <b v="0"/>
    <s v="preprint"/>
    <x v="3"/>
    <m/>
    <m/>
    <m/>
    <x v="4"/>
    <m/>
  </r>
  <r>
    <s v="Houtman, Rachel; Montgomery, Claire; Gagnon, Aaron; Calkin, David; Dietterich, Thomas; McGregor, Sean; Crowley, Mark; "/>
    <s v="Allowing a wildfire to burn: Estimating the effect on future fire suppression costs"/>
    <s v="International Journal of Wildland Fire"/>
    <s v="ijwf"/>
    <s v="j"/>
    <x v="1"/>
    <m/>
    <n v="82"/>
    <n v="3"/>
    <b v="0"/>
    <s v="PR Published"/>
    <x v="1"/>
    <m/>
    <m/>
    <m/>
    <x v="5"/>
    <m/>
  </r>
  <r>
    <s v="Allada, Aishwarya Krishna; Wang, Yuanxin; Jindal, Veni; Babee, Morteza; Tizhoosh, HR; Crowley, Mark; "/>
    <s v="Analysis of Language Embeddings for Classification of Unstructured Pathology Reports"/>
    <s v="2021 43rd Annual International Conference of the IEEE Engineering in Medicine &amp; Biology Society (EMBC)"/>
    <s v="ieee-embc"/>
    <s v="c"/>
    <x v="0"/>
    <m/>
    <m/>
    <m/>
    <b v="0"/>
    <s v="PR Published"/>
    <x v="2"/>
    <m/>
    <m/>
    <s v="2378-2381"/>
    <x v="2"/>
    <s v="IEEE"/>
  </r>
  <r>
    <s v="Ghojogh, Benyamin; Karray, Fakhri; Crowley, Mark; "/>
    <s v="Anomaly detection and prototype selection using polyhedron curvature"/>
    <s v="Canadian Conference on Artificial Intelligence"/>
    <s v="canai"/>
    <s v="c"/>
    <x v="2"/>
    <m/>
    <n v="1"/>
    <m/>
    <b v="0"/>
    <s v="PR Published"/>
    <x v="2"/>
    <m/>
    <m/>
    <m/>
    <x v="1"/>
    <m/>
  </r>
  <r>
    <s v="Salem, Mahmoud; Crowley, Mark; Fischmeister, Sebastian; "/>
    <s v="Anomaly detection using inter-arrival curves for real-time systems"/>
    <s v="2016 28th Euromicro Conference on Real-Time Systems (ECRTS)"/>
    <s v="ecrts"/>
    <s v="c"/>
    <x v="0"/>
    <m/>
    <n v="28"/>
    <m/>
    <b v="0"/>
    <s v="PR Published"/>
    <x v="2"/>
    <m/>
    <m/>
    <s v="97-106"/>
    <x v="6"/>
    <s v="IEEE"/>
  </r>
  <r>
    <s v="Maryam, Syeda; McCrackin, Laura; Crowley, Mark; Rathi, Yogesh; Michailovich, Oleg; "/>
    <s v="Application of probabilistically weighted graphs to image-based diagnosis of Alzheimer's disease using diffusion MRI"/>
    <s v="Medical Imaging 2017: Computer-Aided Diagnosis"/>
    <s v="micai"/>
    <s v="c"/>
    <x v="1"/>
    <m/>
    <m/>
    <m/>
    <b v="0"/>
    <s v="PR Published"/>
    <x v="2"/>
    <n v="10134"/>
    <m/>
    <s v="101342F"/>
    <x v="7"/>
    <s v="International Society for Optics and Photonics"/>
  </r>
  <r>
    <s v="NekoeiQachkanloo, Hadi; Ghojogh, Benyamin; Pasand, Ali Saheb; Crowley, Mark; "/>
    <s v="Artificial counselor system for stock investment"/>
    <s v="Proceedings of the AAAI Conference on Artificial Intelligence"/>
    <s v="aaai"/>
    <s v="c"/>
    <x v="1"/>
    <m/>
    <m/>
    <m/>
    <b v="0"/>
    <s v="PR Published"/>
    <x v="2"/>
    <n v="33"/>
    <n v="1"/>
    <s v="9558-9564"/>
    <x v="4"/>
    <m/>
  </r>
  <r>
    <s v="Ghojogh, Benyamin; Karray, Fakhri; Crowley, Mark; "/>
    <s v="Backprojection for training feedforward neural networks in the input and feature spaces"/>
    <s v="International Conference on Image Analysis and Recognition"/>
    <s v="iciar"/>
    <s v="c"/>
    <x v="2"/>
    <m/>
    <m/>
    <m/>
    <b v="0"/>
    <s v="PR Published"/>
    <x v="2"/>
    <m/>
    <m/>
    <s v="16-24"/>
    <x v="1"/>
    <s v="Springer, Cham"/>
  </r>
  <r>
    <s v="Sikaroudi, Milad; Ghojogh, Benyamin; Karray, Fakhri; Crowley, Mark; Tizhoosh, Hamid R; "/>
    <s v="Batch-incremental triplet sampling for training triplet networks using Bayesian updating theorem"/>
    <s v="2020 25th International Conference on Pattern Recognition (ICPR)"/>
    <s v="icpr"/>
    <s v="c"/>
    <x v="0"/>
    <m/>
    <m/>
    <m/>
    <b v="0"/>
    <s v="PR Published"/>
    <x v="2"/>
    <m/>
    <m/>
    <s v="7080-7086"/>
    <x v="2"/>
    <s v="IEEE"/>
  </r>
  <r>
    <s v="Eaton, Eric; Koenig, Sven; Schulz, Claudia; Maurelli, Francesco; Lee, John; Eckroth, Joshua; Crowley, Mark; Freedman, Richard G; Cardona-Rivera, Rogelio E; Machado, Tiago; "/>
    <s v="Blue Sky Ideas in Artificial Intelligence Education from the EAAI 2017 New and Future AI Educator Program"/>
    <s v="AI Matters"/>
    <m/>
    <s v="op"/>
    <x v="0"/>
    <m/>
    <n v="19"/>
    <m/>
    <b v="0"/>
    <s v="Other Published"/>
    <x v="4"/>
    <n v="3"/>
    <n v="4"/>
    <s v="23-31"/>
    <x v="7"/>
    <s v="ACM"/>
  </r>
  <r>
    <s v="Patitsas, Elizabeth; Voll, Kimberly; Crowley, Mark; Wolfman, Steven; "/>
    <s v="Circuits and logic in the lab: toward a coherent picture of computation"/>
    <s v="Proceedings of the 15th Western Canadian Conference on Computing Education"/>
    <s v="wcc-ce"/>
    <s v="c"/>
    <x v="2"/>
    <m/>
    <m/>
    <m/>
    <b v="0"/>
    <s v="PR Published"/>
    <x v="2"/>
    <m/>
    <m/>
    <d v="2022-01-05T00:00:00"/>
    <x v="8"/>
    <m/>
  </r>
  <r>
    <s v="Subramanian, Sriram Ganapathi; Crowley, Mark; "/>
    <s v="Combining MCTS and A3C for prediction of spatially spreading processes in forest wildfire settings"/>
    <s v="Canadian Conference on Artificial Intelligence"/>
    <s v="canai"/>
    <s v="c"/>
    <x v="2"/>
    <m/>
    <m/>
    <m/>
    <b v="0"/>
    <s v="PR Published"/>
    <x v="2"/>
    <m/>
    <m/>
    <s v="285-291"/>
    <x v="0"/>
    <s v="Springer, Cham"/>
  </r>
  <r>
    <s v="Bhalla, Sushrut; Yao, Matthew; Hickey, Jean-Pierre; Crowley, Mark; "/>
    <s v="Compact representation of a multi-dimensional combustion manifold using deep neural networks"/>
    <s v="Joint European Conference on Machine Learning and Knowledge Discovery in Databases"/>
    <s v="ecml"/>
    <s v="c"/>
    <x v="1"/>
    <m/>
    <m/>
    <m/>
    <b v="0"/>
    <s v="PR Published"/>
    <x v="2"/>
    <m/>
    <m/>
    <s v="602-617"/>
    <x v="4"/>
    <s v="Springer, Cham"/>
  </r>
  <r>
    <s v="Carrillo, Juan; Crowley, Mark; Pan, Guangyuan; Fu, Liping; "/>
    <s v="Comparison of Deep Learning models for Determining Road Surface Condition from Roadside Camera Images and Weather Data"/>
    <s v="Transportation Association of Canada and Intelligent Transportation Systems Canada Joint Conference"/>
    <s v="tac-its"/>
    <s v="c"/>
    <x v="1"/>
    <m/>
    <m/>
    <m/>
    <b v="0"/>
    <s v="PR Published"/>
    <x v="2"/>
    <m/>
    <m/>
    <d v="2022-01-16T00:00:00"/>
    <x v="4"/>
    <m/>
  </r>
  <r>
    <s v="Poole, David; Crowley, Mark; "/>
    <s v="Cyclic Causal Models with Discrete Variables: Markov Chain Equilibrium Semantics and Sample Ordering."/>
    <s v="The International Joint Conference on Artificial Intelligence (IJCAI)"/>
    <s v="ijcai"/>
    <s v="c"/>
    <x v="1"/>
    <m/>
    <n v="15"/>
    <m/>
    <b v="0"/>
    <s v="PR Published"/>
    <x v="2"/>
    <m/>
    <m/>
    <s v="1060-1068"/>
    <x v="5"/>
    <m/>
  </r>
  <r>
    <s v="Salem, Mahmoud; Crowley, Mark; Fischmeister, Sebastian; "/>
    <s v="Dataset for anomaly detection using inter-arrival curves for real-time systems"/>
    <s v="Dept. Elect. Comput. Eng., Univ. Waterloo, Waterloo, ON, Canada, Tech. Rep"/>
    <m/>
    <s v="d"/>
    <x v="3"/>
    <m/>
    <m/>
    <m/>
    <b v="0"/>
    <s v="preprint"/>
    <x v="3"/>
    <m/>
    <m/>
    <m/>
    <x v="6"/>
    <m/>
  </r>
  <r>
    <s v="Subramanian, Sriram Ganapathi; Taylor, Matthew E; Crowley, Mark; Poupart, Pascal; "/>
    <s v="Decentralized Mean Field Games"/>
    <s v="Proceedings of the AAAI Conference on Artificial Intelligence"/>
    <s v="aaai"/>
    <s v="c"/>
    <x v="1"/>
    <m/>
    <m/>
    <m/>
    <b v="0"/>
    <s v="PR Published"/>
    <x v="2"/>
    <m/>
    <m/>
    <m/>
    <x v="2"/>
    <m/>
  </r>
  <r>
    <s v="Ganapathi Subramanian, Sriram; Taylor, Matthew E; Crowley, Mark; Poupart, Pascal; "/>
    <s v="Decentralized Mean Field Games"/>
    <m/>
    <m/>
    <s v="d"/>
    <x v="3"/>
    <m/>
    <m/>
    <m/>
    <b v="0"/>
    <s v="preprint"/>
    <x v="3"/>
    <m/>
    <m/>
    <s v="arXiv: 2112.09099"/>
    <x v="2"/>
    <m/>
  </r>
  <r>
    <s v="Ganapathi Subramanian, Sriram; Singh Sambee, Jaspreet; Ghojogh, Benyamin; Crowley, Mark; "/>
    <s v="Decision Assist for Self-driving Cars"/>
    <s v="31st Canadian Conference on Artificial Intelligence, Toronto, Ontario, Canada."/>
    <s v="canai"/>
    <s v="c"/>
    <x v="2"/>
    <m/>
    <m/>
    <m/>
    <b v="0"/>
    <s v="PR Published"/>
    <x v="2"/>
    <n v="10832"/>
    <m/>
    <s v="381-387"/>
    <x v="0"/>
    <s v="Published in Lecture Notes in Computer Science: Advances in Artificial …"/>
  </r>
  <r>
    <s v="Bhalla, Sushrut; "/>
    <s v="Deep multi agent reinforcement learning for autonomous driving"/>
    <m/>
    <m/>
    <s v="d"/>
    <x v="3"/>
    <m/>
    <m/>
    <m/>
    <b v="0"/>
    <s v="preprint"/>
    <x v="3"/>
    <m/>
    <m/>
    <m/>
    <x v="1"/>
    <s v="University of Waterloo"/>
  </r>
  <r>
    <s v="Basiri, Mohammad Hossein; Ghojogh, Benyamin; Azad, Nasser L; Fischmeister, Sebastian; Karray, Fakhri; Crowley, Mark; "/>
    <s v="Distributed nonlinear model predictive control and metric learning for heterogeneous vehicle platooning with cut-in/cut-out maneuvers"/>
    <s v="2020 59th IEEE Conference on Decision and Control (CDC)"/>
    <s v="ieee-cdc"/>
    <s v="c"/>
    <x v="1"/>
    <m/>
    <m/>
    <m/>
    <b v="0"/>
    <s v="PR Published"/>
    <x v="2"/>
    <m/>
    <m/>
    <s v="2849-2856"/>
    <x v="1"/>
    <s v="IEEE"/>
  </r>
  <r>
    <s v="Beeler, Chris; Li, Xinkai; Crowley, Mark; Fraser, Maia; Tamblyn, Isaac; "/>
    <s v="Dynamic programming with partial information to overcome navigational uncertainty in a nautical environment"/>
    <s v="arXiv preprint arXiv:2112.14657"/>
    <m/>
    <s v="p"/>
    <x v="3"/>
    <m/>
    <m/>
    <m/>
    <b v="0"/>
    <s v="preprint"/>
    <x v="3"/>
    <m/>
    <m/>
    <m/>
    <x v="2"/>
    <m/>
  </r>
  <r>
    <s v="Ghojogh, Benyamin; Karray, Fakhri; Crowley, Mark; "/>
    <s v="Eigenvalue and generalized eigenvalue problems: Tutorial"/>
    <s v="arXiv preprint arXiv:1903.11240"/>
    <m/>
    <s v="pc"/>
    <x v="3"/>
    <m/>
    <n v="51"/>
    <m/>
    <b v="1"/>
    <s v="book chapter"/>
    <x v="5"/>
    <m/>
    <m/>
    <m/>
    <x v="4"/>
    <m/>
  </r>
  <r>
    <s v="Ghojogh, Benyamin; Ghodsi, Ali; Karray, Fakhri; Crowley, Mark; "/>
    <s v="Factor analysis, probabilistic principal component analysis, variational inference, and variational autoencoder: Tutorial and survey"/>
    <s v="arXiv preprint arXiv:2101.00734"/>
    <m/>
    <s v="pc"/>
    <x v="3"/>
    <m/>
    <m/>
    <m/>
    <b v="1"/>
    <s v="book chapter"/>
    <x v="5"/>
    <m/>
    <m/>
    <m/>
    <x v="2"/>
    <m/>
  </r>
  <r>
    <s v="Ghojogh, Benyamin; Samad, Maria N; Mashhadi, Sayema Asif; Kapoor, Tania; Ali, Wahab; Karray, Fakhri; Crowley, Mark; "/>
    <s v="Feature selection and feature extraction in pattern analysis: A literature review"/>
    <s v="arXiv preprint arXiv:1905.02845"/>
    <m/>
    <s v="p"/>
    <x v="3"/>
    <m/>
    <n v="44"/>
    <m/>
    <b v="0"/>
    <s v="preprint"/>
    <x v="3"/>
    <m/>
    <m/>
    <m/>
    <x v="4"/>
    <m/>
  </r>
  <r>
    <s v="Ghojogh, Benyamin; Karray, Fakhri; Crowley, Mark; "/>
    <s v="Fisher and kernel Fisher discriminant analysis: Tutorial"/>
    <s v="arXiv preprint arXiv:1906.09436"/>
    <m/>
    <s v="pc"/>
    <x v="3"/>
    <m/>
    <m/>
    <m/>
    <b v="1"/>
    <s v="book chapter"/>
    <x v="5"/>
    <m/>
    <m/>
    <m/>
    <x v="4"/>
    <m/>
  </r>
  <r>
    <s v="Ghojogh, Benyamin; Sikaroudi, Milad; Shafiei, Sobhan; Tizhoosh, Hamid R; Karray, Fakhri; Crowley, Mark; "/>
    <s v="Fisher Discriminant Triplet and Contrastive Losses for Training Siamese Networks"/>
    <s v="arXiv preprint arXiv:2004.04674"/>
    <m/>
    <s v="pc"/>
    <x v="3"/>
    <m/>
    <m/>
    <m/>
    <b v="1"/>
    <s v="book chapter"/>
    <x v="5"/>
    <m/>
    <m/>
    <m/>
    <x v="1"/>
    <m/>
  </r>
  <r>
    <s v="Ghojogh, Benyamin; Ghojogh, Aydin; Crowley, Mark; Karray, Fakhri; "/>
    <s v="Fitting a mixture distribution to data: tutorial"/>
    <s v="arXiv preprint arXiv:1901.06708"/>
    <m/>
    <s v="p"/>
    <x v="3"/>
    <m/>
    <m/>
    <m/>
    <b v="0"/>
    <s v="preprint"/>
    <x v="3"/>
    <m/>
    <m/>
    <m/>
    <x v="4"/>
    <m/>
  </r>
  <r>
    <s v="Ghojogh, Benyamin; Karray, Fakhri; Crowley, Mark; "/>
    <s v="Generalized subspace learning by Roweis discriminant analysis"/>
    <s v="International Conference on Image Analysis and Recognition"/>
    <s v="iciar"/>
    <s v="c"/>
    <x v="2"/>
    <m/>
    <m/>
    <m/>
    <b v="0"/>
    <s v="PR Published"/>
    <x v="2"/>
    <m/>
    <m/>
    <s v="328-342"/>
    <x v="1"/>
    <s v="Springer, Cham"/>
  </r>
  <r>
    <s v="Ghojogh, Benyamin; Ghodsi, Ali; Karray, Fakhri; Crowley, Mark; "/>
    <s v="Generative Adversarial Networks and Adversarial Autoencoders: Tutorial and Survey"/>
    <s v="arXiv preprint arXiv:2111.13282"/>
    <m/>
    <s v="pc"/>
    <x v="3"/>
    <m/>
    <m/>
    <m/>
    <b v="1"/>
    <s v="book chapter"/>
    <x v="5"/>
    <m/>
    <m/>
    <m/>
    <x v="2"/>
    <m/>
  </r>
  <r>
    <s v="Ghojogh, Benyamin; Ghodsi, Ali; Karray, Fakhri; Crowley, Mark; "/>
    <s v="Generative Locally Linear Embedding"/>
    <s v="arXiv preprint arXiv:2104.01525"/>
    <m/>
    <s v="pc"/>
    <x v="3"/>
    <m/>
    <m/>
    <m/>
    <b v="1"/>
    <s v="book chapter"/>
    <x v="5"/>
    <m/>
    <m/>
    <m/>
    <x v="2"/>
    <m/>
  </r>
  <r>
    <s v="Ghojogh, Benyamin; Ghodsi, Ali; Karray, Fakhri; Crowley, Mark; "/>
    <s v="Generative locally linear embedding: A module for manifold unfolding and visualization"/>
    <s v="Software Impacts"/>
    <s v="jour-softimp"/>
    <s v="j"/>
    <x v="0"/>
    <m/>
    <m/>
    <m/>
    <b v="0"/>
    <s v="PR Published"/>
    <x v="1"/>
    <n v="9"/>
    <m/>
    <n v="100105"/>
    <x v="2"/>
    <s v="Elsevier"/>
  </r>
  <r>
    <s v="Ghojogh, Benyamin; Karray, Fakhri; Crowley, Mark; "/>
    <s v="Hidden Markov Model: Tutorial"/>
    <m/>
    <m/>
    <s v="p"/>
    <x v="3"/>
    <m/>
    <m/>
    <m/>
    <b v="0"/>
    <s v="preprint"/>
    <x v="3"/>
    <m/>
    <m/>
    <m/>
    <x v="4"/>
    <s v="engrXiv"/>
  </r>
  <r>
    <s v="Ghojogh, Benyamin; Karray, Fakhri; Crowley, Mark; "/>
    <s v="Image structure subspace learning using structural similarity index"/>
    <s v="International Conference on Image Analysis and Recognition"/>
    <s v="iciar"/>
    <s v="c"/>
    <x v="2"/>
    <m/>
    <m/>
    <m/>
    <b v="0"/>
    <s v="PR Published"/>
    <x v="2"/>
    <m/>
    <m/>
    <s v="33-44"/>
    <x v="4"/>
    <s v="Springer, Cham"/>
  </r>
  <r>
    <s v="Ghojogh, Benyamin; Crowley, Mark; "/>
    <s v="Instance ranking and numerosity reduction using matrix decomposition and subspace learning"/>
    <s v="Canadian Conference on Artificial Intelligence"/>
    <s v="canai"/>
    <s v="c"/>
    <x v="2"/>
    <m/>
    <m/>
    <m/>
    <b v="0"/>
    <s v="PR Published"/>
    <x v="2"/>
    <m/>
    <m/>
    <s v="160-172"/>
    <x v="4"/>
    <s v="Springer, Cham"/>
  </r>
  <r>
    <s v="Akgun, Sami Alperen; Ghafurian, Moojan; Crowley, Mark; Dautenhahn, Kerstin; "/>
    <s v="Integrating Affective Expressions into the Search and Rescue Context in order to Improve Non-Verbal Human-Robot Interaction"/>
    <m/>
    <m/>
    <s v="d"/>
    <x v="3"/>
    <m/>
    <m/>
    <m/>
    <b v="0"/>
    <s v="preprint"/>
    <x v="3"/>
    <m/>
    <m/>
    <m/>
    <x v="2"/>
    <m/>
  </r>
  <r>
    <s v="Carrillo, Juan; Crowley, Mark; "/>
    <s v="Integration of Roadside Camera Images and Weather Data for Monitoring Winter Road Surface Conditions"/>
    <s v="Canadian Association of Road Safety Professionals (CARSP) Conference"/>
    <s v="carsp"/>
    <s v="c"/>
    <x v="2"/>
    <m/>
    <m/>
    <m/>
    <b v="0"/>
    <s v="PR Published"/>
    <x v="2"/>
    <m/>
    <m/>
    <m/>
    <x v="4"/>
    <s v="Won best paper award!"/>
  </r>
  <r>
    <s v="Salem, Mahmoud; Crowley, Mark; Fischmeister, Sebastian; "/>
    <s v="Inter-Arrival Curves for Multi-Mode and Online Anomaly Detection"/>
    <s v="Euromicro Conference on Real-Time Systems 2016 - Work-in-Progress Proceedings.  Toulouse, France."/>
    <s v="ecrts"/>
    <s v="w"/>
    <x v="0"/>
    <m/>
    <m/>
    <m/>
    <b v="0"/>
    <s v="PR Published"/>
    <x v="0"/>
    <m/>
    <m/>
    <m/>
    <x v="6"/>
    <m/>
  </r>
  <r>
    <s v="Lee, Ken Ming; Subramanian, Sriram Ganapathi; Crowley, Mark; "/>
    <s v="Investigation of Independent Reinforcement Learning Algorithms in Multi-Agent Environments"/>
    <s v="NeurIPS 2021 Deep Reinforcement Learning Workshop"/>
    <s v="neurips-wkshp-deeprl"/>
    <s v="w"/>
    <x v="0"/>
    <m/>
    <m/>
    <m/>
    <b v="0"/>
    <s v="PR Published"/>
    <x v="0"/>
    <m/>
    <m/>
    <m/>
    <x v="2"/>
    <m/>
  </r>
  <r>
    <s v="Ma, Haoran; Ghojogh, Benyamin; Samad, Maria N; Zheng, Dongyu; Crowley, Mark; "/>
    <s v="Isolation Mondrian forest for batch and online anomaly detection"/>
    <s v="2020 IEEE International Conference on Systems, Man, and Cybernetics (SMC)"/>
    <s v="ieee-smc"/>
    <s v="c"/>
    <x v="2"/>
    <m/>
    <m/>
    <m/>
    <b v="0"/>
    <s v="PR Published"/>
    <x v="2"/>
    <m/>
    <m/>
    <s v="3051-3058"/>
    <x v="1"/>
    <s v="IEEE"/>
  </r>
  <r>
    <s v="Ghojogh, Benyamin; Ghodsi, Ali; Karray, Fakhri; Crowley, Mark; "/>
    <s v="Johnson-Lindenstrauss lemma, linear and nonlinear random projections, random Fourier features, and random kitchen sinks: Tutorial and survey"/>
    <s v="arXiv preprint arXiv:2108.04172"/>
    <m/>
    <s v="pc"/>
    <x v="3"/>
    <m/>
    <m/>
    <m/>
    <b v="1"/>
    <s v="book chapter"/>
    <x v="5"/>
    <m/>
    <m/>
    <m/>
    <x v="2"/>
    <m/>
  </r>
  <r>
    <s v="Ghojogh, Benyamin; Ghodsi, Ali; Karray, Fakhri; Crowley, Mark; "/>
    <s v="KKT Conditions, First-Order and Second-Order Optimization, and Distributed Optimization: Tutorial and Survey"/>
    <s v="arXiv preprint arXiv:2110.01858"/>
    <m/>
    <s v="pc"/>
    <x v="3"/>
    <m/>
    <m/>
    <m/>
    <b v="1"/>
    <s v="book chapter"/>
    <x v="5"/>
    <m/>
    <m/>
    <m/>
    <x v="2"/>
    <m/>
  </r>
  <r>
    <s v="Ghojogh, Benyamin; Ghodsi, Ali; Karray, Fakhri; Crowley, Mark; "/>
    <s v="Laplacian-Based Dimensionality Reduction Including Spectral Clustering, Laplacian Eigenmap, Locality Preserving Projection, Graph Embedding, and Diffusion Map: Tutorial and Survey"/>
    <s v="arXiv preprint arXiv:2106.02154"/>
    <m/>
    <s v="pc"/>
    <x v="3"/>
    <m/>
    <m/>
    <m/>
    <b v="1"/>
    <s v="book chapter"/>
    <x v="5"/>
    <m/>
    <m/>
    <m/>
    <x v="2"/>
    <m/>
  </r>
  <r>
    <s v="Subramanian, Sriram G.; Crowley, Mark; "/>
    <s v="Learning Forest Wildfire Dynamics from Satellite Images Using Reinforcement Learning"/>
    <s v="Conference on Reinforcement Learning and Decision Making"/>
    <s v="rldm"/>
    <s v="c"/>
    <x v="0"/>
    <m/>
    <m/>
    <m/>
    <b v="0"/>
    <s v="PR Published"/>
    <x v="2"/>
    <m/>
    <m/>
    <n v="5"/>
    <x v="7"/>
    <m/>
  </r>
  <r>
    <s v="Ghojogh, Benyamin; Crowley, Mark; "/>
    <s v="Linear and quadratic discriminant analysis: Tutorial"/>
    <s v="arXiv preprint arXiv:1906.02590"/>
    <m/>
    <s v="pc"/>
    <x v="3"/>
    <m/>
    <m/>
    <m/>
    <b v="1"/>
    <s v="book chapter"/>
    <x v="5"/>
    <m/>
    <m/>
    <m/>
    <x v="4"/>
    <m/>
  </r>
  <r>
    <s v="Ghojogh, Benyamin; Ghodsi, Ali; Karray, Fakhri; Crowley, Mark; "/>
    <s v="Locally linear embedding and its variants: Tutorial and survey"/>
    <s v="arXiv preprint arXiv:2011.10925"/>
    <m/>
    <s v="pc"/>
    <x v="3"/>
    <m/>
    <m/>
    <m/>
    <b v="1"/>
    <s v="book chapter"/>
    <x v="5"/>
    <m/>
    <m/>
    <m/>
    <x v="1"/>
    <m/>
  </r>
  <r>
    <s v="Ghojogh, Benyamin; Karray, Fakhri; Crowley, Mark; "/>
    <s v="Locally linear image structural embedding for image structure manifold learning"/>
    <s v="International Conference on Image Analysis and Recognition"/>
    <s v="iciar"/>
    <s v="c"/>
    <x v="0"/>
    <m/>
    <m/>
    <m/>
    <b v="0"/>
    <s v="PR Published"/>
    <x v="2"/>
    <m/>
    <m/>
    <s v="126-138"/>
    <x v="4"/>
    <s v="Springer, Cham"/>
  </r>
  <r>
    <s v="Sikaroudi, Milad; Ghojogh, Benyamin; Karray, Fakhri; Crowley, Mark; Tizhoosh, Hamid R; "/>
    <s v="Magnification generalization for histopathology image embedding"/>
    <s v="2021 IEEE 18th International Symposium on Biomedical Imaging (ISBI)"/>
    <s v="ieee-isbi"/>
    <s v="w"/>
    <x v="1"/>
    <m/>
    <m/>
    <m/>
    <b v="0"/>
    <s v="PR Published"/>
    <x v="0"/>
    <m/>
    <m/>
    <s v="1864-1868"/>
    <x v="2"/>
    <s v="IEEE"/>
  </r>
  <r>
    <s v="Hall, Kim; Taleghan, Majid Alkaee; Albers, HJ; Crowley, Mark; Dietterich, Tom; "/>
    <s v="Managing Invasive Species in a River Network"/>
    <s v="CompSust'12: 3rd International Conference on Computational Sustainability"/>
    <s v="compsust"/>
    <s v="c"/>
    <x v="2"/>
    <m/>
    <m/>
    <m/>
    <b v="0"/>
    <s v="PR Published"/>
    <x v="2"/>
    <m/>
    <m/>
    <m/>
    <x v="9"/>
    <m/>
  </r>
  <r>
    <s v="Ganapathi Subramanian, Sriram; Taylor, Matthew E; Larson, Kate; Crowley, Mark; "/>
    <s v="Multi-Agent Advisor Q-Learning"/>
    <s v="arXiv e-prints"/>
    <m/>
    <s v="d"/>
    <x v="3"/>
    <m/>
    <m/>
    <m/>
    <b v="0"/>
    <s v="preprint"/>
    <x v="3"/>
    <m/>
    <m/>
    <s v="arXiv: 2111.00345"/>
    <x v="2"/>
    <m/>
  </r>
  <r>
    <s v="Subramanian, Sriram Ganapathi; Taylor, Matthew E; Larson, Kate; Crowley, Mark; "/>
    <s v="Multi-Agent Advisor Q-Learning"/>
    <s v="arXiv preprint arXiv:2111.00345"/>
    <m/>
    <s v="p"/>
    <x v="3"/>
    <m/>
    <m/>
    <m/>
    <b v="0"/>
    <s v="preprint"/>
    <x v="3"/>
    <m/>
    <m/>
    <m/>
    <x v="2"/>
    <m/>
  </r>
  <r>
    <s v="Zhiyuan, DU; Lull, Joseph; Malhan, Rajesh; Subramanian, Sriram; Bhalla, Sushrut; Sambee, Jaspreet; Crowley, Mark; Fischmeister, Sebastian; Shin, Donghyun; Melek, William; "/>
    <s v="Multi-level collaborative control system with dual neural network planning for autonomous vehicle control in a noisy environment"/>
    <s v="US Patent Office"/>
    <m/>
    <s v="pt"/>
    <x v="3"/>
    <m/>
    <m/>
    <m/>
    <b v="0"/>
    <s v="Other Published"/>
    <x v="4"/>
    <m/>
    <m/>
    <m/>
    <x v="2"/>
    <s v="US Patent 11,131,992"/>
  </r>
  <r>
    <s v="Ghojogh, Benyamin; Ghodsi, Ali; Karray, Fakhri; Crowley, Mark; "/>
    <s v="Multidimensional scaling, Sammon mapping, and Isomap: Tutorial and survey"/>
    <s v="arXiv preprint arXiv:2009.08136"/>
    <m/>
    <s v="pc"/>
    <x v="3"/>
    <m/>
    <m/>
    <m/>
    <b v="1"/>
    <s v="book chapter"/>
    <x v="5"/>
    <m/>
    <m/>
    <m/>
    <x v="1"/>
    <m/>
  </r>
  <r>
    <s v="Sikaroudi, Milad; Ghojogh, Benyamin; Safarpoor, Amir; Karray, Fakhri; Crowley, Mark; Tizhoosh, Hamid R; "/>
    <s v="Offline versus online triplet mining based on extreme distances of histopathology patches"/>
    <s v="International Symposium on Visual Computing"/>
    <s v="isvc"/>
    <s v="c"/>
    <x v="0"/>
    <m/>
    <m/>
    <m/>
    <b v="0"/>
    <s v="PR Published"/>
    <x v="2"/>
    <m/>
    <m/>
    <s v="333-345"/>
    <x v="1"/>
    <s v="Springer, Cham"/>
  </r>
  <r>
    <s v="Taleghan, Majid Alkaee; Dietterich, Thomas G; Crowley, Mark; Hall, Kim; Albers, H Jo; "/>
    <s v="PAC optimal MDP planning with application to invasive species management"/>
    <s v="The Journal of Machine Learning Research"/>
    <s v="jmlr"/>
    <s v="j"/>
    <x v="1"/>
    <m/>
    <n v="25"/>
    <m/>
    <b v="0"/>
    <s v="PR Published"/>
    <x v="1"/>
    <n v="16"/>
    <n v="1"/>
    <s v="3877-3903"/>
    <x v="10"/>
    <s v="JMLR. org"/>
  </r>
  <r>
    <s v="Dietterich, Thomas G; Taleghan, Majid; Crowley, Mark; "/>
    <s v="PAC Optimal Planning for Invasive Species Management: Improved Exploration for Reinforcement Learning from Simulator-Defined MDPs"/>
    <s v="The Twenty-Seventh AAAI Conference on Artificial Intelligence (AAAI-13)"/>
    <s v="aaai"/>
    <s v="c"/>
    <x v="1"/>
    <m/>
    <n v="22"/>
    <n v="2"/>
    <b v="0"/>
    <s v="PR Published"/>
    <x v="2"/>
    <m/>
    <m/>
    <m/>
    <x v="5"/>
    <s v="AAAI"/>
  </r>
  <r>
    <s v="Ganapathi Subramanian, Sriram; Taylor, Matthew E; Crowley, Mark; Poupart, Pascal; "/>
    <s v="Partially Observable Mean Field Reinforcement Learning"/>
    <s v="Proceedings of the 20th International Conference on Autonomous Agents and MultiAgent Systems"/>
    <s v="aamas"/>
    <s v="c"/>
    <x v="1"/>
    <m/>
    <m/>
    <m/>
    <b v="0"/>
    <s v="PR Published"/>
    <x v="2"/>
    <m/>
    <m/>
    <s v="537-545"/>
    <x v="2"/>
    <m/>
  </r>
  <r>
    <s v="Crowley, Mark; Poole, David; "/>
    <s v="Policy gradient planning for environmental decision making with existing simulators"/>
    <s v="Proceedings of the Twenty-Fifth Conference on Artificial Intelligence, Special Track on Computational Sustainability and AI.(AAAI-11)"/>
    <s v="aaai"/>
    <s v="c"/>
    <x v="1"/>
    <m/>
    <m/>
    <m/>
    <b v="0"/>
    <s v="PR Published"/>
    <x v="2"/>
    <m/>
    <m/>
    <m/>
    <x v="11"/>
    <m/>
  </r>
  <r>
    <s v="Ghojogh, Benyamin; Karray, Fakhri; Crowley, Mark; "/>
    <s v="Principal component analysis using structural similarity index for images"/>
    <s v="International Conference on Image Analysis and Recognition"/>
    <s v="iciar"/>
    <s v="c"/>
    <x v="0"/>
    <m/>
    <m/>
    <m/>
    <b v="0"/>
    <s v="PR Published"/>
    <x v="2"/>
    <m/>
    <m/>
    <s v="77-88"/>
    <x v="4"/>
    <s v="Springer, Cham"/>
  </r>
  <r>
    <s v="Ghojogh, Benyamin; Crowley, Mark; "/>
    <s v="Principal sample analysis for data reduction"/>
    <s v="2018 IEEE International Conference on Big Knowledge (ICBK)"/>
    <s v="icbk"/>
    <s v="c"/>
    <x v="1"/>
    <m/>
    <m/>
    <m/>
    <b v="0"/>
    <s v="PR Published"/>
    <x v="2"/>
    <m/>
    <m/>
    <s v="350-357"/>
    <x v="0"/>
    <s v="IEEE"/>
  </r>
  <r>
    <s v="Ghojogh, Benyamin; Karray, Fakhri; Crowley, Mark; "/>
    <s v="Quantile-Quantile Embedding for distribution transformation and manifold embedding with ability to choose the embedding distribution"/>
    <s v="Machine Learning with Applications"/>
    <s v="jour-mlwa"/>
    <s v="j"/>
    <x v="0"/>
    <m/>
    <m/>
    <m/>
    <b v="0"/>
    <s v="PR Published"/>
    <x v="1"/>
    <m/>
    <m/>
    <n v="100088"/>
    <x v="2"/>
    <s v="Elsevier"/>
  </r>
  <r>
    <s v="Ghojogh, Benyamin; Pasand, Ali Saheb; Karray, Fakhri; Crowley, Mark; "/>
    <s v="Quantized Fisher discriminant analysis"/>
    <s v="arXiv preprint arXiv:1909.03037"/>
    <m/>
    <s v="p"/>
    <x v="3"/>
    <m/>
    <m/>
    <m/>
    <b v="0"/>
    <s v="preprint"/>
    <x v="3"/>
    <m/>
    <m/>
    <m/>
    <x v="4"/>
    <m/>
  </r>
  <r>
    <s v="Ghafurian, Moojan; Akgun, Sami Alperen; Crowley, Mark; Dautenhahn, Kerstin; "/>
    <s v="Recognition of a Robot’s Affective Expressions Under Conditions with Limited Visibility"/>
    <s v="IFIP Conference on Human-Computer Interaction"/>
    <s v="ifip"/>
    <s v="c"/>
    <x v="0"/>
    <m/>
    <m/>
    <m/>
    <b v="0"/>
    <s v="PR Published"/>
    <x v="2"/>
    <m/>
    <m/>
    <s v="448-469"/>
    <x v="2"/>
    <s v="Springer, Cham"/>
  </r>
  <r>
    <s v="Bellinger, Colin; Coles, Rory; Crowley, Mark; Tamblyn, Isaac; "/>
    <s v="Reinforcement Learning in a Physics-Inspired Semi-Markov Environment"/>
    <s v="Canadian Conference on Artificial Intelligence"/>
    <s v="canai"/>
    <s v="c"/>
    <x v="3"/>
    <m/>
    <m/>
    <m/>
    <b v="0"/>
    <s v="PR Published"/>
    <x v="2"/>
    <m/>
    <m/>
    <m/>
    <x v="1"/>
    <m/>
  </r>
  <r>
    <s v="Ghojogh, Benyamin; Ghodsi, Ali; Karray, Fakhri; Crowley, Mark; "/>
    <s v="Reproducing Kernel Hilbert Space, Mercer's Theorem, Eigenfunctions, Nystr\&quot; om Method, and Use of Kernels in Machine Learning: Tutorial and Survey"/>
    <s v="arXiv preprint arXiv:2106.08443"/>
    <m/>
    <s v="pc"/>
    <x v="3"/>
    <m/>
    <m/>
    <m/>
    <b v="1"/>
    <s v="book chapter"/>
    <x v="5"/>
    <m/>
    <m/>
    <m/>
    <x v="2"/>
    <m/>
  </r>
  <r>
    <s v="Ghojogh, Benyamin; Ghodsi, Ali; Karray, Fakhri; Crowley, Mark; "/>
    <s v="Restricted Boltzmann Machine and Deep Belief Network: Tutorial and Survey"/>
    <s v="arXiv preprint arXiv:2107.12521"/>
    <m/>
    <s v="pc"/>
    <x v="3"/>
    <m/>
    <m/>
    <m/>
    <b v="1"/>
    <s v="book chapter"/>
    <x v="5"/>
    <m/>
    <m/>
    <m/>
    <x v="2"/>
    <m/>
  </r>
  <r>
    <s v="Ghojogh, Benyamin; Karray, Fakhri; Crowley, Mark; "/>
    <s v="Roweis discriminant analysis: A generalized subspace learning method"/>
    <s v="arXiv preprint arXiv:1910.05437"/>
    <m/>
    <s v="p"/>
    <x v="3"/>
    <m/>
    <m/>
    <m/>
    <b v="0"/>
    <s v="preprint"/>
    <x v="3"/>
    <m/>
    <m/>
    <m/>
    <x v="4"/>
    <m/>
  </r>
  <r>
    <s v="Ghojogh, Benyamin; Karray, Fakhri; Crowley, Mark; "/>
    <s v="Roweisposes, including eigenposes, supervised eigenposes, and Fisherposes, for 3D action recognition"/>
    <s v="arXiv preprint arXiv:2006.15736"/>
    <m/>
    <s v="pc"/>
    <x v="3"/>
    <m/>
    <m/>
    <m/>
    <b v="1"/>
    <s v="book chapter"/>
    <x v="5"/>
    <m/>
    <m/>
    <m/>
    <x v="1"/>
    <m/>
  </r>
  <r>
    <s v="Ghojogh, Benyamin; Nekoei, Hadi; Ghojogh, Aydin; Karray, Fakhri; Crowley, Mark; "/>
    <s v="Sampling algorithms, from survey sampling to Monte Carlo methods: Tutorial and literature review"/>
    <s v="arXiv preprint arXiv:2011.00901"/>
    <m/>
    <s v="pc"/>
    <x v="3"/>
    <m/>
    <m/>
    <m/>
    <b v="1"/>
    <s v="book chapter"/>
    <x v="5"/>
    <m/>
    <m/>
    <m/>
    <x v="1"/>
    <m/>
  </r>
  <r>
    <s v="Bellinger, Colin; Drozdyuk, Andriy; Crowley, Mark; Tamblyn, Isaac; "/>
    <s v="Scientific Discovery and the Cost of Measurement--Balancing Information and Cost in Reinforcement Learning"/>
    <s v="arXiv preprint arXiv:2112.07535"/>
    <m/>
    <s v="p"/>
    <x v="3"/>
    <m/>
    <m/>
    <m/>
    <b v="0"/>
    <s v="preprint"/>
    <x v="3"/>
    <m/>
    <m/>
    <m/>
    <x v="2"/>
    <m/>
  </r>
  <r>
    <s v="Crowley, Mark; Nelson, John; Poole, David L; "/>
    <s v="Seeing the forest despite the trees: Large scale spatial-temporal decision making"/>
    <s v="arXiv preprint arXiv:1205.2651"/>
    <m/>
    <s v="p"/>
    <x v="3"/>
    <m/>
    <m/>
    <m/>
    <b v="0"/>
    <s v="preprint"/>
    <x v="3"/>
    <m/>
    <m/>
    <m/>
    <x v="9"/>
    <m/>
  </r>
  <r>
    <s v="Garcia, Juan Manuel Carrillo; Garijo, Daniel; Crowley, Mark; Carrillo, Rober; Gil, Yolanda; Borda, Katherine; "/>
    <s v="Semantic Workflows and Machine Learning for the Assessment of Carbon Storage by Urban Trees"/>
    <s v="SciKnow@ K-CAP"/>
    <s v="sci-kcap"/>
    <s v="w"/>
    <x v="0"/>
    <m/>
    <m/>
    <m/>
    <b v="0"/>
    <s v="PR Published"/>
    <x v="0"/>
    <m/>
    <m/>
    <m/>
    <x v="4"/>
    <m/>
  </r>
  <r>
    <s v="Ghojogh, Benyamin; Ghodsi, Ali; Karray, Fakhri; Crowley, Mark; "/>
    <s v="Spectral, Probabilistic, and Deep Metric Learning: Tutorial and Survey"/>
    <s v="arXiv preprint arXiv:2201.09267"/>
    <m/>
    <s v="pc"/>
    <x v="3"/>
    <m/>
    <m/>
    <m/>
    <b v="1"/>
    <s v="book chapter"/>
    <x v="5"/>
    <m/>
    <m/>
    <m/>
    <x v="12"/>
    <m/>
  </r>
  <r>
    <s v="Ghojogh, Benyamin; Ghodsi, Ali; Karray, Fakhri; Crowley, Mark; "/>
    <s v="Stochastic neighbor embedding with Gaussian and Student-t distributions: Tutorial and survey"/>
    <s v="arXiv preprint arXiv:2009.10301"/>
    <m/>
    <s v="pc"/>
    <x v="3"/>
    <m/>
    <m/>
    <m/>
    <b v="1"/>
    <s v="book chapter"/>
    <x v="5"/>
    <m/>
    <m/>
    <m/>
    <x v="1"/>
    <m/>
  </r>
  <r>
    <s v="Ghojogh, Benyamin; Ghodsi, Ali; Karray, Fakhri; Crowley, Mark; "/>
    <s v="Sufficient Dimension Reduction for High-Dimensional Regression and Low-Dimensional Embedding: Tutorial and Survey"/>
    <s v="arXiv preprint arXiv:2110.09620"/>
    <m/>
    <s v="pc"/>
    <x v="3"/>
    <m/>
    <m/>
    <m/>
    <b v="1"/>
    <s v="book chapter"/>
    <x v="5"/>
    <m/>
    <m/>
    <m/>
    <x v="2"/>
    <m/>
  </r>
  <r>
    <s v="Sikaroudi, Milad; Safarpoor, Amir; Ghojogh, Benyamin; Shafiei, Sobhan; Crowley, Mark; Tizhoosh, Hamid R; "/>
    <s v="Supervision and source domain impact on representation learning: A histopathology case study"/>
    <s v="2020 42nd Annual International Conference of the IEEE Engineering in Medicine &amp; Biology Society (EMBC)"/>
    <s v="ieee-embc"/>
    <s v="c"/>
    <x v="1"/>
    <m/>
    <m/>
    <m/>
    <b v="0"/>
    <s v="PR Published"/>
    <x v="2"/>
    <m/>
    <m/>
    <s v="1400-1403"/>
    <x v="1"/>
    <s v="IEEE"/>
  </r>
  <r>
    <s v="Ghojogh, Benyamin; Crowley, Mark; "/>
    <s v="The theory behind overfitting, cross validation, regularization, bagging, and boosting: tutorial"/>
    <s v="arXiv preprint arXiv:1905.12787"/>
    <m/>
    <s v="p"/>
    <x v="3"/>
    <m/>
    <n v="63"/>
    <m/>
    <b v="0"/>
    <s v="preprint"/>
    <x v="3"/>
    <m/>
    <m/>
    <m/>
    <x v="4"/>
    <m/>
  </r>
  <r>
    <s v="Ghojogh, Benyamin; Karray, Fakhri; Crowley, Mark; "/>
    <s v="Theoretical insights into the use of structural similarity index in generative models and inferential autoencoders"/>
    <s v="International Conference on Image Analysis and Recognition"/>
    <s v="iciar"/>
    <s v="c"/>
    <x v="2"/>
    <m/>
    <m/>
    <m/>
    <b v="0"/>
    <s v="PR Published"/>
    <x v="2"/>
    <m/>
    <m/>
    <s v="112-117"/>
    <x v="1"/>
    <s v="Springer, Cham"/>
  </r>
  <r>
    <s v="Bhalla, Sushrut; Subramanian, Sriram G; Crowley, Mark; "/>
    <s v="Training Cooperative Agents for Multi-Agent Reinforcement Learning"/>
    <s v="Proceedings of the 18th International Conference on Autonomous Agents and MultiAgent Systems"/>
    <s v="aamas"/>
    <s v="c"/>
    <x v="1"/>
    <m/>
    <m/>
    <m/>
    <b v="0"/>
    <s v="PR Published"/>
    <x v="2"/>
    <m/>
    <m/>
    <s v="1826-1828"/>
    <x v="4"/>
    <m/>
  </r>
  <r>
    <s v="Ghojogh, Benyamin; Ghodsi, Ali; Karray, Fakhri; Crowley, Mark; "/>
    <s v="Unified Framework for Spectral Dimensionality Reduction, Maximum Variance Unfolding, and Kernel Learning By Semidefinite Programming: Tutorial and Survey"/>
    <s v="arXiv preprint arXiv:2106.15379"/>
    <m/>
    <s v="pc"/>
    <x v="3"/>
    <m/>
    <m/>
    <m/>
    <b v="1"/>
    <s v="book chapter"/>
    <x v="5"/>
    <m/>
    <m/>
    <m/>
    <x v="2"/>
    <m/>
  </r>
  <r>
    <s v="Ghojogh, Benyamin; Ghodsi, Ali; Karray, Fakhri; Crowley, Mark; "/>
    <s v="Uniform Manifold Approximation and Projection (UMAP) and its Variants: Tutorial and Survey"/>
    <s v="arXiv preprint arXiv:2109.02508"/>
    <m/>
    <s v="pc"/>
    <x v="3"/>
    <m/>
    <m/>
    <m/>
    <b v="1"/>
    <s v="book chapter"/>
    <x v="5"/>
    <m/>
    <m/>
    <m/>
    <x v="2"/>
    <m/>
  </r>
  <r>
    <s v="Ghojogh, Benyamin; Crowley, Mark; "/>
    <s v="Unsupervised and supervised principal component analysis: Tutorial"/>
    <s v="arXiv preprint arXiv:1906.03148"/>
    <m/>
    <s v="pc"/>
    <x v="3"/>
    <m/>
    <m/>
    <m/>
    <b v="1"/>
    <s v="book chapter"/>
    <x v="5"/>
    <m/>
    <m/>
    <m/>
    <x v="4"/>
    <m/>
  </r>
  <r>
    <s v="Akgun, Sami Alperen; Ghafurian, Moojan; Crowley, Mark; Dautenhahn, Kerstin; "/>
    <s v="Using Emotions to Complement Multi-Modal Human-Robot Interaction in Urban Search and Rescue Scenarios"/>
    <s v="Proceedings of the 2020 International Conference on Multimodal Interaction"/>
    <s v="icmi"/>
    <s v="c"/>
    <x v="1"/>
    <m/>
    <m/>
    <m/>
    <b v="0"/>
    <s v="PR Published"/>
    <x v="2"/>
    <m/>
    <m/>
    <s v="575-584"/>
    <x v="1"/>
    <m/>
  </r>
  <r>
    <s v="Crowley, Mark; "/>
    <s v="Using Equilibrium Policy Gradients for Spatiotemporal Planning in Forest Ecosystem Management"/>
    <s v="IEEE Transactions on Computers"/>
    <s v="ieee-toc"/>
    <s v="j"/>
    <x v="1"/>
    <m/>
    <m/>
    <m/>
    <b v="0"/>
    <s v="PR Published"/>
    <x v="1"/>
    <n v="63"/>
    <n v="1"/>
    <s v="142-154"/>
    <x v="13"/>
    <s v="IEEE Computer Society"/>
  </r>
  <r>
    <s v="Ganapathi Subramanian, Sriram; Crowley, Mark; "/>
    <s v="Using spatial reinforcement learning to build forest wildfire dynamics models from satellite images"/>
    <s v="Frontiers in ICT"/>
    <s v="fr-ict"/>
    <s v="j"/>
    <x v="0"/>
    <m/>
    <m/>
    <m/>
    <b v="0"/>
    <s v="PR Published"/>
    <x v="1"/>
    <n v="5"/>
    <m/>
    <n v="6"/>
    <x v="0"/>
    <s v="Frontiers"/>
  </r>
  <r>
    <s v="Godaz, Reza; Ghojogh, Benyamin; Hosseini, Reshad; Monsefi, Reza; Karray, Fakhri; Crowley, Mark; "/>
    <s v="Vector Transport Free Riemannian LBFGS for Optimization on Symmetric Positive Definite Matrix Manifolds"/>
    <s v="Asian Conference on Machine Learning"/>
    <s v="acml"/>
    <s v="c"/>
    <x v="0"/>
    <m/>
    <m/>
    <m/>
    <b v="0"/>
    <s v="PR Published"/>
    <x v="2"/>
    <m/>
    <m/>
    <d v="2022-01-16T00:00:00"/>
    <x v="2"/>
    <s v="PMLR"/>
  </r>
  <r>
    <s v="Ghojogh, Benyamin; Sikaroudi, Milad; Tizhoosh, Hamid R; Karray, Fakhri; Crowley, Mark; "/>
    <s v="Weighted Fisher discriminant analysis in the input and feature spaces"/>
    <s v="International Conference on Image Analysis and Recognition"/>
    <s v="iciar"/>
    <s v="c"/>
    <x v="2"/>
    <m/>
    <m/>
    <m/>
    <b v="0"/>
    <s v="PR Published"/>
    <x v="2"/>
    <m/>
    <m/>
    <d v="2022-03-15T00:00:00"/>
    <x v="1"/>
    <s v="Springer, Cham"/>
  </r>
  <r>
    <m/>
    <m/>
    <m/>
    <m/>
    <m/>
    <x v="4"/>
    <m/>
    <m/>
    <m/>
    <m/>
    <m/>
    <x v="6"/>
    <m/>
    <m/>
    <m/>
    <x v="14"/>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
  <r>
    <s v="ganapathi-subramanian2022ijcai"/>
    <x v="0"/>
    <n v="1"/>
    <s v="submitted"/>
    <m/>
    <m/>
    <n v="0"/>
    <n v="0"/>
    <b v="0"/>
    <b v="1"/>
    <b v="0"/>
    <m/>
    <m/>
    <x v="0"/>
    <x v="0"/>
    <s v="Learning from Multiple Independent Advisors in Multi-agent Reinforcement Learning"/>
    <s v="Ganapathi Subramanian, S., Taylor, M., Larson, K., and Crowley, M."/>
    <s v="Learning from Multiple Independent Advisors in Multi-agent Reinforcement Learning"/>
    <m/>
    <s v="International Joint Conference on Artificial Intelligence (IJCAI)"/>
    <m/>
    <m/>
    <m/>
    <m/>
    <n v="8"/>
    <m/>
    <m/>
    <x v="0"/>
    <s v="This paper forms one of the final components of my PhD student Sriram's thesis work, who did the majority of the writing and all of the empirical work. The approach to theory, methodology and writing has been a regular and fully collaborative discussion amongst all the authors over several months."/>
  </r>
  <r>
    <s v="akgun2022ieeetoac"/>
    <x v="0"/>
    <n v="1"/>
    <s v="Under Review"/>
    <m/>
    <m/>
    <n v="0"/>
    <n v="0"/>
    <b v="0"/>
    <b v="1"/>
    <b v="0"/>
    <m/>
    <m/>
    <x v="1"/>
    <x v="1"/>
    <s v="Affective Search and Rescue Robots to Improve Robot-to-Human Communication in Robot-Assisted Rescue Teams"/>
    <s v="Akgun, S. A., Ghafurian, M., Crowley, M., and Dautenhahn, K."/>
    <s v="Affective Search and Rescue Robots to Improve Robot-to-Human Communication in Robot-Assisted Rescue Teams"/>
    <s v="IEEE Transactions on Affective Computing"/>
    <m/>
    <m/>
    <m/>
    <m/>
    <m/>
    <n v="18"/>
    <m/>
    <m/>
    <x v="0"/>
    <s v="This is the final paper submission for co-supverised MASc student Akgun who works primarily with Prof. Duatenhahn. I have provided consultation on the project and this paper at all stages, especially on data collection and analysis."/>
  </r>
  <r>
    <s v="beeler2022ieeeintsys"/>
    <x v="0"/>
    <n v="1"/>
    <s v="submitted"/>
    <m/>
    <m/>
    <n v="0"/>
    <n v="0"/>
    <b v="0"/>
    <b v="1"/>
    <b v="0"/>
    <m/>
    <s v="SubWorld"/>
    <x v="2"/>
    <x v="1"/>
    <s v="Dynamic programming with partial information to overcome navigational uncertainty in a nautical environment"/>
    <s v="Beeler, C., Li, X., Crowley, M., Fraser, M., and Tamblyn, I."/>
    <s v="Dynamic programming with partial information to overcome navigational uncertainty in a nautical environment"/>
    <s v="IEEE Intelligent Systems"/>
    <m/>
    <m/>
    <m/>
    <m/>
    <m/>
    <m/>
    <m/>
    <m/>
    <x v="0"/>
    <m/>
  </r>
  <r>
    <s v="bellinger2022ai2ase"/>
    <x v="1"/>
    <n v="1"/>
    <s v="to appear"/>
    <m/>
    <m/>
    <n v="0"/>
    <n v="0"/>
    <b v="0"/>
    <b v="1"/>
    <b v="0"/>
    <n v="2112.0753500000001"/>
    <m/>
    <x v="3"/>
    <x v="2"/>
    <s v="Scientific Discovery and the Cost of Measurement -- Balancing Information and Cost in Reinforcement Learning"/>
    <s v="Bellinger, C., Drozdyuk, A., Crowley, M., and Tamblyn, I."/>
    <s v="Scientific Discovery and the Cost of Measurement -- Balancing Information and Cost in Reinforcement Learning"/>
    <m/>
    <s v="1st Annual AAAI Workshop on AI to Accelerate Science and Engineering (AI2ASE)"/>
    <m/>
    <m/>
    <m/>
    <m/>
    <m/>
    <m/>
    <s v="February"/>
    <x v="0"/>
    <s v="This workshop paper follows up on from our paper at CanAI earlier in the year with additional modifications to the algorithm and experiments. This yielded some very promising empirical observations. TODO"/>
  </r>
  <r>
    <s v="ganapathisubramanian2022aaai"/>
    <x v="1"/>
    <n v="1"/>
    <s v="to appear"/>
    <m/>
    <m/>
    <n v="0"/>
    <n v="0"/>
    <b v="0"/>
    <b v="1"/>
    <b v="0"/>
    <m/>
    <s v="Mean Field MARL"/>
    <x v="4"/>
    <x v="0"/>
    <s v="Decentralized Mean Field Games"/>
    <s v="Ganapathi Subramanian, S., Taylor, M., Crowley, M., and Poupart, P."/>
    <s v="Decentralized Mean Field Games"/>
    <m/>
    <s v="Proceedings of the AAAI Conference on Artificial Intelligence (AAAI-2022)"/>
    <m/>
    <m/>
    <m/>
    <m/>
    <n v="9"/>
    <m/>
    <s v="February"/>
    <x v="0"/>
    <m/>
  </r>
  <r>
    <s v="lee2021frontai"/>
    <x v="0"/>
    <n v="1"/>
    <s v="Interactive Review"/>
    <m/>
    <m/>
    <n v="0"/>
    <n v="0"/>
    <b v="0"/>
    <b v="1"/>
    <b v="0"/>
    <m/>
    <s v="MARLEmpircal"/>
    <x v="5"/>
    <x v="1"/>
    <s v="Investigation of Independent Reinforcement Learning Algorithms in Multi-Agent Environments"/>
    <s v="Lee, K. M., Ganapathi Subramanian, S., and Crowley, M."/>
    <s v="Investigation of Independent Reinforcement Learning Algorithms in Multi-Agent Environments"/>
    <s v="Frontiers in Artificial Intelligence (Machine Learning and Artificial Intelligence)"/>
    <m/>
    <m/>
    <m/>
    <m/>
    <s v="Alberto Marchesi"/>
    <n v="27"/>
    <m/>
    <m/>
    <x v="1"/>
    <s v="This paper was part of a project for undergraduate student Lee, who has worked with me as a URA multiple terms on RL algorithms and software development. The original idea was mine and flowed out of results needed for Sriram's PhD work. It is an empirical comparison of many single and multi-agent algorithms on a range of multi-agent planning domains. A short version was presented at a NeurIPS workshop \citeleezbzneuripsdeeprl."/>
  </r>
  <r>
    <s v="lee2021neuripsdeeprl"/>
    <x v="1"/>
    <n v="1"/>
    <s v="Accepted"/>
    <m/>
    <m/>
    <n v="0"/>
    <n v="0"/>
    <b v="0"/>
    <b v="1"/>
    <b v="0"/>
    <s v="http://arxiv.org/abs/2111.01100"/>
    <s v="MARLEmpircal"/>
    <x v="6"/>
    <x v="2"/>
    <s v="Investigation of Independent Reinforcement Learning Algorithms in Multi-Agent Environments"/>
    <s v="Lee, K. M., Ganapathi Subramanian, S., and Crowley, M."/>
    <s v="Investigation of Independent Reinforcement Learning Algorithms in Multi-Agent Environments"/>
    <m/>
    <s v="NeurIPS 2021 Deep Reinforcement Learning Workshop"/>
    <m/>
    <m/>
    <m/>
    <m/>
    <n v="15"/>
    <m/>
    <s v="December"/>
    <x v="1"/>
    <s v="This workshop paper and presented was part of a project for undergraduate student Lee, who has worked with me as a URA multiple terms on RL algorithms and software development. The original idea was mine and flowed out of results needed for Sriram's PhD work. It is an empirical comparison of many single and multi-agent algorithms on a range of multi-agent planning domains. Based on the longer work submitted to the Frontiers in AI journal \citeleezbzfrontmlai."/>
  </r>
  <r>
    <s v="ganapathisubramanian2021jair"/>
    <x v="0"/>
    <n v="1"/>
    <s v="submitted"/>
    <m/>
    <m/>
    <n v="0"/>
    <n v="0"/>
    <b v="0"/>
    <b v="1"/>
    <b v="0"/>
    <m/>
    <s v="Multi-Advisor-QL"/>
    <x v="7"/>
    <x v="1"/>
    <s v="Multi-Agent Advisor Q-Learning"/>
    <s v="Ganapathi Subramanian, S., Larson, K., Taylor, M., and Crowley, M."/>
    <s v="Multi-Agent Advisor Q-Learning"/>
    <s v="Journal of Artificial Intelligence Research (JAIR)"/>
    <m/>
    <m/>
    <m/>
    <m/>
    <m/>
    <m/>
    <m/>
    <m/>
    <x v="1"/>
    <s v="This paper is core work towards by PhD student Ganapathi Subramanian's PhD thesis on connecting RL with Game Theory for multiple agents. It is a theoretical paper and the writing and theory were a full collaboration between myself and the student, collorating on a joint document and working through proofs in detail. His co-supervisor, Prof. Larson, also provided significant input to some theoretical aspects and writing."/>
  </r>
  <r>
    <s v="ghojogh2021softimp"/>
    <x v="1"/>
    <n v="1"/>
    <m/>
    <m/>
    <m/>
    <n v="0"/>
    <n v="0"/>
    <b v="0"/>
    <b v="1"/>
    <b v="0"/>
    <m/>
    <s v="TOOL-Gen-LLE"/>
    <x v="8"/>
    <x v="1"/>
    <s v="Generative locally linear embedding: A module for manifold unfolding and visualization"/>
    <s v="Ghojogh, B., Ghodsi, A., Karray, F., and Crowley, M."/>
    <s v="Generative locally linear embedding: A module for manifold unfolding and visualization"/>
    <s v="Software Impacts"/>
    <m/>
    <m/>
    <n v="9"/>
    <n v="100105"/>
    <m/>
    <n v="3"/>
    <m/>
    <m/>
    <x v="1"/>
    <s v="This is an new form of publication called an ``Original Software Publication'', in it we describe the software libraries and usage of the described algorithms, which are available as a preprint paper and will be submitted to a conference venue soon."/>
  </r>
  <r>
    <s v="akgun2021hri"/>
    <x v="1"/>
    <n v="1"/>
    <m/>
    <m/>
    <m/>
    <n v="0"/>
    <n v="0"/>
    <b v="0"/>
    <b v="1"/>
    <b v="0"/>
    <m/>
    <m/>
    <x v="9"/>
    <x v="2"/>
    <s v="Integrating Affective Expressions into the Search and Rescue Context in order to Improve Non-Verbal Human-Robot Interaction"/>
    <s v="Akgun, S. A., Ghafurian, M., Crowley, M., and Dautenhahn, K."/>
    <s v="Integrating Affective Expressions into the Search and Rescue Context in order to Improve Non-Verbal Human-Robot Interaction"/>
    <m/>
    <s v="Workshop on Exploring Applications for Autonomous Non-Verbal Human-Robot Interactions (HRI)"/>
    <m/>
    <m/>
    <m/>
    <m/>
    <m/>
    <s v="Virtual"/>
    <s v="March"/>
    <x v="1"/>
    <m/>
  </r>
  <r>
    <s v="crowley2020coviddata"/>
    <x v="0"/>
    <n v="1"/>
    <s v="Forthcoming"/>
    <m/>
    <m/>
    <n v="0"/>
    <n v="0"/>
    <b v="0"/>
    <b v="1"/>
    <b v="0"/>
    <m/>
    <m/>
    <x v="10"/>
    <x v="0"/>
    <s v="Prediction and Causality: How Can Machine Learning be Used for COVID-19?"/>
    <s v="Crowley, M."/>
    <s v="Prediction and Causality: How Can Machine Learning be Used for COVID-19?"/>
    <m/>
    <s v="What Needs to be done in order to Curb the Spread of Covid-19: Exposure Notification, Legal Considerations, and Statistical Modeling, a Conference on Data and Privacy during a Global Pandemic"/>
    <m/>
    <m/>
    <m/>
    <m/>
    <n v="6"/>
    <s v="Waterloo, Canada"/>
    <s v="July"/>
    <x v="1"/>
    <s v="This paper is an expanded version of the talk I gave for the invited talk I gave for this conference, hosted virutally at the University of Waterloo in December 2020."/>
  </r>
  <r>
    <s v="allada2021embc"/>
    <x v="1"/>
    <n v="1"/>
    <m/>
    <m/>
    <m/>
    <n v="0"/>
    <n v="0"/>
    <b v="0"/>
    <b v="1"/>
    <b v="0"/>
    <m/>
    <m/>
    <x v="11"/>
    <x v="0"/>
    <s v="Analysis of Language Embeddings for Classification of Unstructured Pathology Reports"/>
    <s v="Allada, A. K., Wang, Y., Jindal, V., Babee, M., Tizhoosh, H. R., and Crowley, M."/>
    <s v="Analysis of Language Embeddings for Classification of Unstructured Pathology Reports"/>
    <m/>
    <s v="International Conference of the IEEE Engineering in Medicine and Biology Society"/>
    <m/>
    <m/>
    <m/>
    <m/>
    <n v="4"/>
    <m/>
    <s v="November"/>
    <x v="1"/>
    <s v="This work was carried out by a series of single-term undergraduate and graduate students as term projects under my direction tying the work together. Finally then Allada switched to a thesis based MASc degree to work full time on the work. She will defend her thesis before the end of Fall 2021."/>
  </r>
  <r>
    <s v="godaz2021acml"/>
    <x v="1"/>
    <n v="1"/>
    <s v="to appear"/>
    <m/>
    <m/>
    <n v="0"/>
    <n v="0"/>
    <b v="0"/>
    <b v="1"/>
    <b v="0"/>
    <n v="2108.1101899999999"/>
    <s v="VTFR-LBFGS-21"/>
    <x v="12"/>
    <x v="0"/>
    <s v="Vector Transport Free Riemannian LBFGS for Optimization on Symmetric Positive Definite Matrix Manifolds"/>
    <s v="Godaz, R., Ghojogh, B., Hosseini, R., Monsefi, R., Karray, F., and Crowley, M."/>
    <s v="Vector Transport Free Riemannian LBFGS for Optimization on Symmetric Positive Definite Matrix Manifolds"/>
    <m/>
    <s v="Asian Conference on Machine Learning (ACML)"/>
    <m/>
    <m/>
    <m/>
    <m/>
    <n v="8"/>
    <s v="Virtual"/>
    <s v="November"/>
    <x v="1"/>
    <s v="This is a new collaboration between by postdoc Ghojogh, myself and the other authors. The idea arose from those other author's discussions on how to make the gneeral LBFGS methods more efficient computationally and compact theoretically. I was deeply involved in revision and writing of the final paper."/>
  </r>
  <r>
    <s v="sikaroudi2021isbi"/>
    <x v="1"/>
    <n v="1"/>
    <m/>
    <m/>
    <m/>
    <n v="0"/>
    <n v="0"/>
    <b v="0"/>
    <b v="1"/>
    <b v="0"/>
    <n v="2101.0775699999999"/>
    <m/>
    <x v="13"/>
    <x v="0"/>
    <s v="Magnification Generalization for Histopathology Image Embedding"/>
    <s v="Sikaroudi, M., Ghojogh, B., Karray, F., Crowley, M., and Tizhoosh, H. R."/>
    <s v="Magnification Generalization for Histopathology Image Embedding"/>
    <m/>
    <s v="IEEE International Symposium on Biomedical Imaging (ISBI)"/>
    <m/>
    <m/>
    <m/>
    <m/>
    <n v="5"/>
    <m/>
    <s v="April"/>
    <x v="1"/>
    <m/>
  </r>
  <r>
    <s v="ganapathisubramanian2021aamas"/>
    <x v="1"/>
    <n v="1"/>
    <m/>
    <m/>
    <m/>
    <n v="0"/>
    <n v="0"/>
    <b v="0"/>
    <b v="1"/>
    <b v="0"/>
    <n v="2012.1579099999999"/>
    <m/>
    <x v="14"/>
    <x v="0"/>
    <s v="Partially Observable Mean Field Reinforcement Learning"/>
    <s v="Ganapathi Subramanian, S., Taylor, M., Crowley, M., and Poupart, P."/>
    <s v="Partially Observable Mean Field Reinforcement Learning"/>
    <m/>
    <s v="Proceedings of the 20th International Conference on Autonomous Agents and MultiAgent Systems (AAMAS)"/>
    <s v="AAMAS '21"/>
    <m/>
    <m/>
    <s v="U. Endriss, A. Nowé, F. Dignu and A. Lomuscio"/>
    <s v="537-545"/>
    <s v="London, United Kingdom"/>
    <s v="3--7 May"/>
    <x v="1"/>
    <m/>
  </r>
  <r>
    <s v="akgun2021ieeetoac"/>
    <x v="0"/>
    <n v="1"/>
    <m/>
    <m/>
    <m/>
    <n v="0"/>
    <n v="0"/>
    <b v="0"/>
    <b v="1"/>
    <b v="0"/>
    <m/>
    <m/>
    <x v="1"/>
    <x v="1"/>
    <s v="Emotion Modelling for Robot to Human Communication in Search and Rescue Contexts"/>
    <s v="Akgun, S. A., Ghafurian, M., Crowley, M., and Dautenhahn, K."/>
    <s v="Emotion Modelling for Robot to Human Communication in Search and Rescue Contexts"/>
    <s v="IEEE Transactions on Affective Computing (IEEE TAC)"/>
    <m/>
    <m/>
    <m/>
    <m/>
    <m/>
    <m/>
    <m/>
    <m/>
    <x v="1"/>
    <m/>
  </r>
  <r>
    <s v="sikaroudi2021icpr"/>
    <x v="1"/>
    <n v="1"/>
    <m/>
    <m/>
    <m/>
    <n v="0"/>
    <n v="0"/>
    <b v="0"/>
    <b v="1"/>
    <b v="0"/>
    <n v="2007.0561"/>
    <m/>
    <x v="15"/>
    <x v="0"/>
    <s v="Batch-Incremental Triplet Sampling for Training Triplet Networks Using Bayesian Updating Theorem"/>
    <s v="Sikaroudi, M., Ghojogh, B., Karray, F., Crowley, M., and Tizhoosh, H. R."/>
    <s v="Batch-Incremental Triplet Sampling for Training Triplet Networks Using Bayesian Updating Theorem"/>
    <m/>
    <s v="25th International Conference on Pattern Recognition (ICPR)"/>
    <m/>
    <m/>
    <m/>
    <m/>
    <n v="7"/>
    <s v="Milan, Italy (virtual)"/>
    <s v="January"/>
    <x v="1"/>
    <m/>
  </r>
  <r>
    <s v="bellinger2021canai"/>
    <x v="1"/>
    <n v="1"/>
    <s v="to appear"/>
    <m/>
    <m/>
    <n v="0"/>
    <n v="0"/>
    <b v="0"/>
    <b v="1"/>
    <b v="0"/>
    <n v="2005.12697"/>
    <s v="Amrl"/>
    <x v="16"/>
    <x v="0"/>
    <s v="Active Measure Reinforcement Learning for Observation Cost Minimization: A framework for minimizing measurement costs in reinforcement learning"/>
    <s v="Bellinger, C., Coles, R., Crowley, M., and Tamblyn, I."/>
    <s v="Active Measure Reinforcement Learning for Observation Cost Minimization: A framework for minimizing measurement costs in reinforcement learning"/>
    <m/>
    <s v="Canadian Conference on Artificial Intelligence"/>
    <s v="Lecture Notes in Computer Science (LNCS)"/>
    <m/>
    <m/>
    <m/>
    <n v="12"/>
    <m/>
    <m/>
    <x v="1"/>
    <m/>
  </r>
  <r>
    <s v="ghafurian2020interact"/>
    <x v="1"/>
    <n v="1"/>
    <m/>
    <m/>
    <m/>
    <n v="0"/>
    <n v="0"/>
    <b v="0"/>
    <b v="1"/>
    <b v="0"/>
    <m/>
    <m/>
    <x v="17"/>
    <x v="0"/>
    <s v="Recognition of a Robot's Affective Expressions under Conditions with Limited Visibility"/>
    <s v="Ghafurian, M., Akgun, S. A., Crowley, M., and Dautenhahn, K."/>
    <s v="Recognition of a Robot's Affective Expressions under Conditions with Limited Visibility"/>
    <m/>
    <s v="18th International Conference promoted by the IFIP Technical Committee 13 on Human--Computer Interaction (INTERACT 2021)"/>
    <m/>
    <m/>
    <m/>
    <m/>
    <n v="22"/>
    <s v="Bari, Italy"/>
    <s v="September"/>
    <x v="1"/>
    <s v="This paper was primarily led by Ghafurian, a postdoc in Prof. Dautenhahn's lab. I provided supportive ideas about modelling and prediction methods as well as feedback on the paper writing."/>
  </r>
  <r>
    <s v="ghojogh2021mlwajrnl"/>
    <x v="1"/>
    <n v="1"/>
    <s v="Accepted"/>
    <m/>
    <n v="2"/>
    <n v="0"/>
    <n v="0"/>
    <b v="0"/>
    <b v="1"/>
    <b v="0"/>
    <n v="2006.11385"/>
    <s v="QQE"/>
    <x v="18"/>
    <x v="1"/>
    <s v="Quantile--Quantile Embedding for distribution transformation and manifold embedding with ability to choose the embedding distribution"/>
    <s v="Ghojogh, B., Karray, F., and Crowley, M."/>
    <s v="Quantile--Quantile Embedding for distribution transformation and manifold embedding with ability to choose the embedding distribution"/>
    <s v="Machine Learning with Applications (MLWA)"/>
    <m/>
    <m/>
    <n v="6"/>
    <m/>
    <m/>
    <m/>
    <m/>
    <m/>
    <x v="1"/>
    <s v="This journal paper extends upon one of the major components of my recently graduate PhD student Benyamin Ghojogh. The topic arose primarily from discussions betwteen Ghojogh and myself about novel ways to use learned data manifold, in this case, for mimicking other desired distributions in order to compare them better or for align better for other reasons. Ghojogh worked out the theoretical details and we designed the experiments and wrote the paper collaboratively. Prof. Karray gave feedback on the final revisions before submission."/>
  </r>
  <r>
    <s v="poorheravi2021cvis"/>
    <x v="1"/>
    <n v="1"/>
    <s v="published"/>
    <n v="5"/>
    <n v="3"/>
    <n v="2"/>
    <n v="5.6497175141242938E-3"/>
    <b v="0"/>
    <b v="1"/>
    <b v="0"/>
    <m/>
    <m/>
    <x v="19"/>
    <x v="1"/>
    <s v="Acceleration of Large Margin Metric Learning for Nearest Neighbor Classification Using Triplet Mining and Stratified Sampling"/>
    <s v="Poorheravi, P., Ghojogh, B., Gaudet, V., Karray, F., and Crowley, M."/>
    <s v="Acceleration of Large Margin Metric Learning for Nearest Neighbor Classification Using Triplet Mining and Stratified Sampling"/>
    <s v="Journal of Computational Vision and Imaging Systems"/>
    <m/>
    <m/>
    <n v="6"/>
    <n v="1"/>
    <m/>
    <n v="5"/>
    <m/>
    <s v="January"/>
    <x v="1"/>
    <s v="This paper was a collaboration initiated by the student authors on a novel requirement for sampling to deal with unbalanced data using a stratefied approach. I worked with the students to clarify their problem focus and explanations in the paper in order to make it clearer and reproducable by other researchers."/>
  </r>
  <r>
    <s v="akgun2020icmi"/>
    <x v="1"/>
    <n v="1"/>
    <m/>
    <m/>
    <m/>
    <n v="0"/>
    <n v="0"/>
    <b v="0"/>
    <b v="1"/>
    <b v="0"/>
    <m/>
    <m/>
    <x v="20"/>
    <x v="0"/>
    <s v="Using Emotions to Complement Multi-Modal Human-Robot Interaction in Urban Search and Rescue Scenarios"/>
    <s v="Akgun, S. A., Ghafurian, M., Crowley, M., and Dautenhahn, K."/>
    <s v="Using Emotions to Complement Multi-Modal Human-Robot Interaction in Urban Search and Rescue Scenarios"/>
    <m/>
    <s v="Proceedings of the 2020 International Conference on Multimodal Interaction (ICMI)"/>
    <s v="ICMI '20"/>
    <m/>
    <m/>
    <m/>
    <s v="575--584"/>
    <s v="Utrecht, the Netherlands (virtual)"/>
    <m/>
    <x v="2"/>
    <s v="This is a highly competitive conference in the field of complex, multi-model robotic systems and human interaction. Our paper is a study of human interpretation of robot actions intended to mimic emotions and how they can be used to increase human understanding of robot responses in the presence of visual distractions as would occur during disaster recovery operations. I consulted heavily on the analysis approaches being used and connections to future RL use cases."/>
  </r>
  <r>
    <s v="sikaroudi2020iscv"/>
    <x v="1"/>
    <n v="1"/>
    <m/>
    <m/>
    <m/>
    <n v="0"/>
    <n v="0"/>
    <b v="0"/>
    <b v="1"/>
    <b v="0"/>
    <n v="2007.0219999999999"/>
    <m/>
    <x v="21"/>
    <x v="0"/>
    <s v="Offline versus Online Triplet Mining based on Extreme Distances of Histopathology Patches"/>
    <s v="Sikaroudi, M., Ghojogh, B., Safarpoor, A., Karray, F., Crowley, M., and Tizhoosh, H. R."/>
    <s v="Offline versus Online Triplet Mining based on Extreme Distances of Histopathology Patches"/>
    <m/>
    <s v="15th International Symposium on Visual Computing (ISCV 2020)"/>
    <m/>
    <m/>
    <m/>
    <s v="Bebis, George and Yin, Zhaozheng and Kim, Edward and Bender, Jan and Subr, Kartic and Kwon, Bum Chul and Zhao, Jian and Kalkofen, Denis and Baciu, George"/>
    <s v="333--345"/>
    <s v="(virtual)"/>
    <s v="October"/>
    <x v="2"/>
    <m/>
  </r>
  <r>
    <s v="sikaroudi2020embc"/>
    <x v="1"/>
    <n v="1"/>
    <s v="published"/>
    <m/>
    <m/>
    <n v="0"/>
    <n v="0"/>
    <b v="0"/>
    <b v="1"/>
    <b v="0"/>
    <n v="2005.08629"/>
    <m/>
    <x v="11"/>
    <x v="0"/>
    <s v="Supervision and Source Domain Impact on Representation Learning: A Histopathology Case Study"/>
    <s v="Sikaroudi, M., Safarpoor, A., Ghojogh, B., Shafiei, S., Crowley, M., and Tizhoosh, H."/>
    <s v="Supervision and Source Domain Impact on Representation Learning: A Histopathology Case Study"/>
    <m/>
    <s v="International Conference of the IEEE Engineering in Medicine and Biology Society (EMBC'20)"/>
    <m/>
    <m/>
    <m/>
    <m/>
    <n v="4"/>
    <s v="Montreal, Quebec, Canada (virtual)"/>
    <s v="July"/>
    <x v="2"/>
    <m/>
  </r>
  <r>
    <s v="ghojogh2020fisher"/>
    <x v="1"/>
    <n v="1"/>
    <m/>
    <m/>
    <m/>
    <n v="0"/>
    <n v="0"/>
    <b v="0"/>
    <b v="1"/>
    <b v="0"/>
    <m/>
    <m/>
    <x v="22"/>
    <x v="0"/>
    <s v="Fisher Discriminant Triplet and Contrastive Losses for Training Siamese Networks"/>
    <s v="Ghojogh, B., Sikaroudi, M., Shafiei, S., Tizhoosh, H. R., Karray, F., and Crowley, M."/>
    <s v="Fisher Discriminant Triplet and Contrastive Losses for Training Siamese Networks"/>
    <m/>
    <s v="IEEE International Joint Conference on Neural Networks (IJCNN)"/>
    <m/>
    <m/>
    <m/>
    <m/>
    <m/>
    <s v="Glasgow, UK (virtual)"/>
    <s v="July"/>
    <x v="2"/>
    <m/>
  </r>
  <r>
    <s v="ghojogh2020weighted"/>
    <x v="1"/>
    <n v="1"/>
    <m/>
    <m/>
    <m/>
    <n v="0"/>
    <n v="0"/>
    <b v="0"/>
    <b v="1"/>
    <b v="0"/>
    <m/>
    <m/>
    <x v="23"/>
    <x v="0"/>
    <s v="Weighted Fisher Discriminant Analysis in the Input and Feature Spaces"/>
    <s v="Ghojogh, B., Sikaroudi, M., Tizhoosh, H. R., Karray, F., and Crowley, M."/>
    <s v="Weighted Fisher Discriminant Analysis in the Input and Feature Spaces"/>
    <m/>
    <s v="International Conference on Image Analysis and Recognition (ICIAR-2020)"/>
    <m/>
    <m/>
    <m/>
    <m/>
    <n v="9"/>
    <s v="Póvoa de Varzim, Portugal (virtual)"/>
    <s v="June"/>
    <x v="2"/>
    <m/>
  </r>
  <r>
    <s v="ghojogh2020backprojection"/>
    <x v="1"/>
    <n v="1"/>
    <m/>
    <m/>
    <m/>
    <n v="0"/>
    <n v="0"/>
    <b v="0"/>
    <b v="1"/>
    <b v="0"/>
    <m/>
    <m/>
    <x v="23"/>
    <x v="0"/>
    <s v="Backprojection for Training Feedforward Neural Networks in the Input and Feature Spaces"/>
    <s v="Ghojogh, B., Karray, F., and Crowley, M."/>
    <s v="Backprojection for Training Feedforward Neural Networks in the Input and Feature Spaces"/>
    <m/>
    <s v="International Conference on Image Analysis and Recognition (ICIAR-2020)"/>
    <m/>
    <m/>
    <m/>
    <m/>
    <n v="9"/>
    <s v="Póvoa de Varzim, Portugal (virtual)"/>
    <s v="June"/>
    <x v="2"/>
    <m/>
  </r>
  <r>
    <s v="ghojogh2020theoretical"/>
    <x v="1"/>
    <n v="1"/>
    <m/>
    <m/>
    <m/>
    <n v="0"/>
    <n v="0"/>
    <b v="0"/>
    <b v="1"/>
    <b v="0"/>
    <m/>
    <m/>
    <x v="23"/>
    <x v="0"/>
    <s v="Theoretical Insights into the Use of Structural Similarity Index In Generative Models and Inferential Autoencoders"/>
    <s v="Ghojogh, B., Karray, F., and Crowley, M."/>
    <s v="Theoretical Insights into the Use of Structural Similarity Index In Generative Models and Inferential Autoencoders"/>
    <m/>
    <s v="International Conference on Image Analysis and Recognition (ICIAR-2020)"/>
    <m/>
    <m/>
    <m/>
    <m/>
    <n v="9"/>
    <s v="Póvoa de Varzim, Portugal (virtual)"/>
    <s v="June"/>
    <x v="2"/>
    <m/>
  </r>
  <r>
    <s v="ghojogh2019rda"/>
    <x v="1"/>
    <n v="1"/>
    <m/>
    <m/>
    <m/>
    <n v="0"/>
    <n v="0"/>
    <b v="0"/>
    <b v="1"/>
    <b v="0"/>
    <m/>
    <m/>
    <x v="23"/>
    <x v="0"/>
    <s v="Generalized Subspace Learning by Roweis Discriminant Analysis"/>
    <s v="Ghojogh, B., Karray, F., and Crowley, M."/>
    <s v="Generalized Subspace Learning by Roweis Discriminant Analysis"/>
    <m/>
    <s v="International Conference on Image Analysis and Recognition (ICIAR-2020)"/>
    <m/>
    <m/>
    <m/>
    <m/>
    <n v="9"/>
    <s v="Póvoa de Varzim, Portugal (virtual)"/>
    <s v="June"/>
    <x v="2"/>
    <m/>
  </r>
  <r>
    <s v="ghojogh2020anomaly"/>
    <x v="1"/>
    <n v="1"/>
    <m/>
    <m/>
    <m/>
    <n v="0"/>
    <n v="0"/>
    <b v="0"/>
    <b v="1"/>
    <b v="0"/>
    <m/>
    <m/>
    <x v="16"/>
    <x v="0"/>
    <s v="Anomaly Detection and Prototype Selection Using Polyhedron Curvature"/>
    <s v="Ghojogh, B., Karray, F., and Crowley, M."/>
    <s v="Anomaly Detection and Prototype Selection Using Polyhedron Curvature"/>
    <m/>
    <s v="Canadian Conference on Artificial Intelligence"/>
    <s v="LNCS"/>
    <m/>
    <m/>
    <m/>
    <n v="10"/>
    <s v="Ottawa, Canada"/>
    <m/>
    <x v="2"/>
    <m/>
  </r>
  <r>
    <s v="bellinger2020reinforcement"/>
    <x v="1"/>
    <n v="1"/>
    <m/>
    <m/>
    <m/>
    <n v="0"/>
    <n v="0"/>
    <b v="0"/>
    <b v="1"/>
    <b v="0"/>
    <m/>
    <m/>
    <x v="16"/>
    <x v="0"/>
    <s v="Reinforcement Learning in a Physics-Inspired Semi-Markov Environment"/>
    <s v="Bellinger, C., Coles, R., Crowley, M., and Tamblyn, I."/>
    <s v="Reinforcement Learning in a Physics-Inspired Semi-Markov Environment"/>
    <m/>
    <s v="Canadian Conference on Artificial Intelligence"/>
    <s v="Lecture Notes in Computer Science (LNCS)"/>
    <n v="12109"/>
    <m/>
    <s v="C. Goutte and X. Zhu editors."/>
    <s v="55-66"/>
    <s v="Ottawa, Canada (virtual)"/>
    <s v="May"/>
    <x v="2"/>
    <m/>
  </r>
  <r>
    <s v="jain2020review"/>
    <x v="1"/>
    <n v="1"/>
    <m/>
    <n v="74"/>
    <m/>
    <n v="74"/>
    <n v="0.20903954802259886"/>
    <b v="1"/>
    <b v="1"/>
    <b v="1"/>
    <n v="2003.0064600000001"/>
    <m/>
    <x v="24"/>
    <x v="1"/>
    <s v="A review of machine learning applications in wildfire science and management"/>
    <s v="Jain, P., Coogan, S. C., Ganapathi Subramanian, S., Crowley, M., Taylor, S., and Flannigan, M. D."/>
    <s v="A review of machine learning applications in wildfire science and management"/>
    <s v="Environmental Reviews"/>
    <m/>
    <m/>
    <n v="28"/>
    <n v="3"/>
    <m/>
    <m/>
    <m/>
    <s v="July"/>
    <x v="2"/>
    <s v="This review paper arose from my visit to BC to speak on the use of AI for Forest Fire management and led to a collaboration amongst these senior researchers, myself and my PhD student Sriram. We collaborated on every part of the paper, I especially wrote the general AI/ML background and checked that each specific Forest Fire domain was connected correctly to the ML literature. It will serve as a much-needed resource for researches in my field as well as applied Forest Fire Management and Science fields. Note, that for the tutorials there is some self-citation included."/>
  </r>
  <r>
    <s v="bhalla2020deep"/>
    <x v="1"/>
    <n v="1"/>
    <m/>
    <n v="14"/>
    <n v="0"/>
    <n v="14"/>
    <n v="3.954802259887006E-2"/>
    <b v="1"/>
    <b v="1"/>
    <b v="1"/>
    <m/>
    <m/>
    <x v="16"/>
    <x v="0"/>
    <s v="Deep Multi Agent Reinforcement Learning for Autonomous Driving"/>
    <s v="Bhalla, S., Ganapathi Subramanian, S., and Crowley, M."/>
    <s v="Deep Multi Agent Reinforcement Learning for Autonomous Driving"/>
    <m/>
    <s v="Canadian Conference on Artificial Intelligence"/>
    <s v="Lecture Notes in Computer Science (LNCS)"/>
    <m/>
    <m/>
    <m/>
    <s v="67--78"/>
    <m/>
    <s v="May 12-15"/>
    <x v="2"/>
    <m/>
  </r>
  <r>
    <s v="basiri2020cdc"/>
    <x v="1"/>
    <n v="1"/>
    <m/>
    <n v="7"/>
    <m/>
    <n v="7"/>
    <n v="1.977401129943503E-2"/>
    <b v="1"/>
    <b v="1"/>
    <b v="1"/>
    <m/>
    <m/>
    <x v="25"/>
    <x v="1"/>
    <s v="Distributed Nonlinear Model Predictive Control and Metric Learning for Heterogeneous Vehicle Platooning with Cut-in/Cut-out Maneuvers"/>
    <s v="Basiri, M. H., Ghojogh, B., Azad, N. L., Fischmeister, S., Karray, F., and Crowley, M."/>
    <s v="Distributed Nonlinear Model Predictive Control and Metric Learning for Heterogeneous Vehicle Platooning with Cut-in/Cut-out Maneuvers"/>
    <s v="arXiv preprint arXiv:2004.00417"/>
    <s v="Proceeding of the 59th IEEE Conference on Decision and Control (CDC-2020)"/>
    <m/>
    <m/>
    <m/>
    <m/>
    <s v="2849-2856"/>
    <s v="Jeju Island, Korea (virtual)"/>
    <s v="December"/>
    <x v="2"/>
    <m/>
  </r>
  <r>
    <s v="ma2020smc"/>
    <x v="1"/>
    <n v="1"/>
    <m/>
    <n v="6"/>
    <n v="1"/>
    <n v="5"/>
    <n v="1.4124293785310734E-2"/>
    <b v="1"/>
    <b v="1"/>
    <b v="1"/>
    <m/>
    <s v="iMondrian"/>
    <x v="26"/>
    <x v="0"/>
    <s v="Isolation Mondrian Forest for Batch and Online Anomaly Detection"/>
    <s v="Ma, H., Ghojogh, B., Samad, M. N., Zheng, D., and Crowley, M."/>
    <s v="Isolation Mondrian Forest for Batch and Online Anomaly Detection"/>
    <m/>
    <s v="IEEE International Conference on Systems, Man, and Cybernetics (IEEE-SMC-2020)"/>
    <m/>
    <m/>
    <m/>
    <m/>
    <n v="7"/>
    <s v="Toronto, Canada (virtual)"/>
    <s v="October"/>
    <x v="2"/>
    <s v="The algorithm fuses two ideas, &quot;isolation&quot; from ensemble trees methods for anomaly detection and &quot;Mondrian forests&quot; which can learn flexible regression models from streaming data."/>
  </r>
  <r>
    <s v="denso"/>
    <x v="1"/>
    <n v="1"/>
    <m/>
    <n v="1"/>
    <m/>
    <n v="1"/>
    <n v="2.8248587570621469E-3"/>
    <b v="0"/>
    <b v="1"/>
    <b v="0"/>
    <m/>
    <s v="patent"/>
    <x v="27"/>
    <x v="3"/>
    <s v="Multi-Level Collaborative Control System With Dual Neural Network Planning For Autonomous Vehicle Control In A Noisy Environment"/>
    <s v="Du, Z., Lull, J., Malhan, R., Ganapathi Subramanian, S., Bhalla, S., Sambee, J., Crowley, M., Fischmeister, S., Shin, D., Melek, W., Fidan, B., Woo, A., and Sahoo, B."/>
    <s v="Multi-Level Collaborative Control System With Dual Neural Network Planning For Autonomous Vehicle Control In A Noisy Environment"/>
    <m/>
    <m/>
    <m/>
    <m/>
    <m/>
    <m/>
    <m/>
    <m/>
    <s v="June"/>
    <x v="2"/>
    <m/>
  </r>
  <r>
    <s v="garijo2019sciknow"/>
    <x v="1"/>
    <n v="1"/>
    <m/>
    <m/>
    <m/>
    <n v="0"/>
    <n v="0"/>
    <b v="0"/>
    <b v="1"/>
    <b v="0"/>
    <m/>
    <m/>
    <x v="28"/>
    <x v="2"/>
    <s v="Semantic Workflows and Machine Learning for the Assessment of Carbon Storage by Urban Trees"/>
    <s v="Carrillo, J., Garijo, D., Crowley, M., Gil, Y., and Borda, K."/>
    <s v="Semantic Workflows and Machine Learning for the Assessment of Carbon Storage by Urban Trees"/>
    <m/>
    <s v="Third International Workshop on Capturing Scientific Knowledge (Sciknow 2019), Collocated with the tenth International Conference on Knowledge Capture (K-CAP)"/>
    <s v="CEUR Workshop Proceedings"/>
    <m/>
    <m/>
    <s v="Daniel Garijo and Milan Markovic and Paul Groth and Idafen Santana-Perez and Khalid Belhajjame"/>
    <n v="6"/>
    <s v="Los Angeles, California, USA"/>
    <m/>
    <x v="3"/>
    <m/>
  </r>
  <r>
    <s v="ghojogh2019ccai"/>
    <x v="1"/>
    <n v="1"/>
    <m/>
    <m/>
    <m/>
    <n v="0"/>
    <n v="0"/>
    <b v="0"/>
    <b v="1"/>
    <b v="0"/>
    <m/>
    <m/>
    <x v="16"/>
    <x v="0"/>
    <s v="Instance Ranking and Numerosity Reduction Using Matrix Decompositionand Subspace Learning"/>
    <s v="Ghojogh, B. and Crowley, M."/>
    <s v="Instance Ranking and Numerosity Reduction Using Matrix Decompositionand Subspace Learning"/>
    <m/>
    <s v="Canadian Conference on Artificial Intelligence"/>
    <s v="Lecture Notes in Computer Science (LNCS)"/>
    <m/>
    <m/>
    <m/>
    <n v="12"/>
    <s v="Kingston, ON, Canada"/>
    <m/>
    <x v="3"/>
    <m/>
  </r>
  <r>
    <s v="Bhalla2019rldm"/>
    <x v="1"/>
    <n v="1"/>
    <m/>
    <m/>
    <m/>
    <n v="0"/>
    <n v="0"/>
    <b v="0"/>
    <b v="1"/>
    <b v="0"/>
    <m/>
    <m/>
    <x v="29"/>
    <x v="0"/>
    <s v="Learning Multi-Agent Communication with Reinforcement Learning"/>
    <s v="Bhalla, S., Ganapathi Subramanian, S., and Crowley, M."/>
    <s v="Learning Multi-Agent Communication with Reinforcement Learning"/>
    <m/>
    <s v="Conference on Reinforcement Learning and Decision Making (RLDM-19)"/>
    <m/>
    <m/>
    <m/>
    <m/>
    <n v="4"/>
    <s v="Montreal, Canada"/>
    <m/>
    <x v="3"/>
    <m/>
  </r>
  <r>
    <s v="ghojogh2019llise"/>
    <x v="1"/>
    <n v="1"/>
    <m/>
    <m/>
    <m/>
    <n v="0"/>
    <n v="0"/>
    <b v="0"/>
    <b v="1"/>
    <b v="0"/>
    <m/>
    <m/>
    <x v="23"/>
    <x v="0"/>
    <s v="Locally Linear Image Structural Embedding for Image Structure Manifold Learning"/>
    <s v="Ghojogh, B., Karray, F., and Crowley, M."/>
    <s v="Locally Linear Image Structural Embedding for Image Structure Manifold Learning"/>
    <m/>
    <s v="International Conference on Image Analysis and Recognition (ICIAR-19)"/>
    <m/>
    <m/>
    <m/>
    <m/>
    <s v="126--138"/>
    <s v="Waterloo, Canada"/>
    <m/>
    <x v="3"/>
    <m/>
  </r>
  <r>
    <s v="ghojogh2019image"/>
    <x v="1"/>
    <n v="1"/>
    <m/>
    <m/>
    <m/>
    <n v="0"/>
    <n v="0"/>
    <b v="0"/>
    <b v="1"/>
    <b v="0"/>
    <m/>
    <m/>
    <x v="23"/>
    <x v="0"/>
    <s v="Image Structure Subspace Learning Using Structural Similarity Index"/>
    <s v="Ghojogh, B., Karray, F., and Crowley, M."/>
    <s v="Image Structure Subspace Learning Using Structural Similarity Index"/>
    <m/>
    <s v="International Conference on Image Analysis and Recognition (ICIAR-19)"/>
    <m/>
    <m/>
    <m/>
    <m/>
    <s v="33--44"/>
    <s v="Waterloo, Canada"/>
    <m/>
    <x v="3"/>
    <m/>
  </r>
  <r>
    <s v="ghojogh2019pcassim"/>
    <x v="1"/>
    <n v="1"/>
    <m/>
    <m/>
    <m/>
    <n v="0"/>
    <n v="0"/>
    <b v="0"/>
    <b v="1"/>
    <b v="0"/>
    <m/>
    <m/>
    <x v="23"/>
    <x v="0"/>
    <s v="Principal Component Analysis Using Structural Similarity Index for Images"/>
    <s v="Ghojogh, B., Karray, F., and Crowley, M."/>
    <s v="Principal Component Analysis Using Structural Similarity Index for Images"/>
    <m/>
    <s v="International Conference on Image Analysis and Recognition (ICIAR-19)"/>
    <m/>
    <m/>
    <m/>
    <m/>
    <s v="77--88"/>
    <s v="Waterloo, Canada"/>
    <m/>
    <x v="3"/>
    <m/>
  </r>
  <r>
    <s v="Bhalla2019aamas"/>
    <x v="1"/>
    <n v="1"/>
    <m/>
    <m/>
    <m/>
    <n v="0"/>
    <n v="0"/>
    <b v="0"/>
    <b v="1"/>
    <b v="0"/>
    <m/>
    <m/>
    <x v="14"/>
    <x v="0"/>
    <s v="Training Cooperative Agents for Multi-Agent Reinforcement Learning"/>
    <s v="Bhalla, S., Ganapathi Subramanian, S., and Crowley, M."/>
    <s v="Training Cooperative Agents for Multi-Agent Reinforcement Learning"/>
    <m/>
    <s v="Proc. of the 18th International Conference on Autonomous Agents and Multiagent Systems (AAMAS 2019)"/>
    <m/>
    <m/>
    <m/>
    <s v="Agmon, N. and Taylor, M.E. and Elkind, E. and Veloso, M."/>
    <m/>
    <s v="Montreal, Canada"/>
    <m/>
    <x v="3"/>
    <m/>
  </r>
  <r>
    <s v="carrillo2019carsp"/>
    <x v="1"/>
    <n v="1"/>
    <m/>
    <m/>
    <m/>
    <n v="0"/>
    <n v="0"/>
    <b v="0"/>
    <b v="1"/>
    <b v="0"/>
    <m/>
    <m/>
    <x v="30"/>
    <x v="0"/>
    <s v="Integration of Roadside Camera Images and Weather Data for monitoring Winter Road Surface Conditions"/>
    <s v="Carrillo, J. and Crowley, M."/>
    <s v="Integration of Roadside Camera Images and Weather Data for monitoring Winter Road Surface Conditions"/>
    <m/>
    <s v="Canadian Association of Road Safety Professionals (CARSP) Conference"/>
    <m/>
    <m/>
    <m/>
    <m/>
    <n v="4"/>
    <s v="Calgary, Canada"/>
    <m/>
    <x v="3"/>
    <m/>
  </r>
  <r>
    <s v="bhalla2019ecml"/>
    <x v="1"/>
    <n v="1"/>
    <m/>
    <n v="7"/>
    <m/>
    <n v="7"/>
    <n v="1.977401129943503E-2"/>
    <b v="1"/>
    <b v="1"/>
    <b v="1"/>
    <m/>
    <m/>
    <x v="31"/>
    <x v="0"/>
    <s v="Compact Representation of a Multi-dimensional Combustion Manifold Using Deep Neural Networks"/>
    <s v="Bhalla, S., Yao, M., Hickey, J.-P., and Crowley, M."/>
    <s v="Compact Representation of a Multi-dimensional Combustion Manifold Using Deep Neural Networks"/>
    <m/>
    <s v="European Conference on Machine Learning (ECML-19)"/>
    <m/>
    <m/>
    <m/>
    <m/>
    <m/>
    <s v="Wurzburg, Germany"/>
    <m/>
    <x v="3"/>
    <m/>
  </r>
  <r>
    <s v="nekoeiqachkanloo2019iaai"/>
    <x v="1"/>
    <n v="1"/>
    <m/>
    <n v="5"/>
    <n v="1"/>
    <n v="4"/>
    <n v="1.1299435028248588E-2"/>
    <b v="0"/>
    <b v="1"/>
    <b v="0"/>
    <m/>
    <m/>
    <x v="32"/>
    <x v="0"/>
    <s v="Artificial Counselor System For Stock Investment"/>
    <s v="Nekoei Qachkanloo, H., Ghojogh, B., Pasand, A. S., and Crowley, M."/>
    <s v="Artificial Counselor System For Stock Investment"/>
    <m/>
    <s v="Innovative Applications of Artificial Intelligence (IAAI-19)"/>
    <s v="w"/>
    <m/>
    <m/>
    <m/>
    <n v="8"/>
    <s v="Honolulu, Hawaii, USA"/>
    <m/>
    <x v="3"/>
    <m/>
  </r>
  <r>
    <s v="carrillo2019tac"/>
    <x v="1"/>
    <n v="1"/>
    <m/>
    <n v="1"/>
    <m/>
    <n v="1"/>
    <n v="2.8248587570621469E-3"/>
    <b v="0"/>
    <b v="1"/>
    <b v="0"/>
    <m/>
    <m/>
    <x v="33"/>
    <x v="0"/>
    <s v="Comparison of Deep Learning models for Determining Road Surface Condition from Roadside Camera Images and Weather Data"/>
    <s v="Carrillo, J., Crowley, M., Pan, G., and Fu, L."/>
    <s v="Comparison of Deep Learning models for Determining Road Surface Condition from Roadside Camera Images and Weather Data"/>
    <m/>
    <s v="TAC-ITS Canada Joint Conference"/>
    <m/>
    <m/>
    <m/>
    <m/>
    <n v="17"/>
    <s v="Halifax, Canada"/>
    <m/>
    <x v="3"/>
    <m/>
  </r>
  <r>
    <s v="subramanian2018neurips-ai4sg"/>
    <x v="1"/>
    <n v="1"/>
    <m/>
    <m/>
    <m/>
    <n v="0"/>
    <n v="0"/>
    <b v="0"/>
    <b v="0"/>
    <b v="0"/>
    <m/>
    <m/>
    <x v="34"/>
    <x v="2"/>
    <s v="A Complementary Approach to Improve WildFire Prediction Systems."/>
    <s v="Subramanian, S. G. and Crowley, M."/>
    <s v="A Complementary Approach to Improve WildFire Prediction Systems."/>
    <m/>
    <s v="Neural Information Processing Systems (AI for social good workshop)"/>
    <m/>
    <m/>
    <m/>
    <m/>
    <m/>
    <s v="NeurIPS"/>
    <m/>
    <x v="4"/>
    <m/>
  </r>
  <r>
    <s v="ganapathisubramanian2018aa"/>
    <x v="1"/>
    <n v="1"/>
    <m/>
    <m/>
    <m/>
    <n v="0"/>
    <n v="0"/>
    <b v="0"/>
    <b v="0"/>
    <b v="0"/>
    <m/>
    <m/>
    <x v="16"/>
    <x v="0"/>
    <s v="Decision Assist for Self-Driving Cars"/>
    <s v="Ganapathi Subramanian, S., Sambee, J. S., Ghojogh, B., and Crowley, M."/>
    <s v="Decision Assist for Self-Driving Cars"/>
    <m/>
    <s v="Canadian Conference on Artificial Intelligence"/>
    <s v="Lecture Notes in Computer Science (LNCS)"/>
    <s v="10832 LNAI"/>
    <m/>
    <m/>
    <s v="381--387"/>
    <s v="Toronto, Ontario, Canada"/>
    <m/>
    <x v="4"/>
    <n v="2"/>
  </r>
  <r>
    <s v="Eaton2018"/>
    <x v="1"/>
    <n v="1"/>
    <m/>
    <n v="21"/>
    <m/>
    <n v="21"/>
    <n v="5.9322033898305086E-2"/>
    <b v="1"/>
    <b v="0"/>
    <b v="0"/>
    <m/>
    <m/>
    <x v="35"/>
    <x v="1"/>
    <s v="Blue Sky Ideas in Artificial Intelligence Education from the EAAI 2017 New and Future AI Educator Program"/>
    <s v="Eaton, E., Koenig, S., Schulz, C., Maurelli, F., Lee, J., Eckroth, J., Crowley, M., Freedman, R. G., Cardona-Rivera, R. E., Machado, T., and Williams, T."/>
    <s v="Blue Sky Ideas in Artificial Intelligence Education from the EAAI 2017 New and Future AI Educator Program"/>
    <s v="AI Matters"/>
    <s v="AI Matters"/>
    <m/>
    <n v="3"/>
    <n v="4"/>
    <m/>
    <s v="23--31"/>
    <s v="New York, NY, USA"/>
    <s v="February"/>
    <x v="4"/>
    <m/>
  </r>
  <r>
    <s v="ganapathisubramanian2018frontict"/>
    <x v="1"/>
    <n v="1"/>
    <m/>
    <n v="21"/>
    <n v="2"/>
    <n v="19"/>
    <n v="5.3672316384180789E-2"/>
    <b v="1"/>
    <b v="0"/>
    <b v="0"/>
    <m/>
    <m/>
    <x v="36"/>
    <x v="1"/>
    <s v="Using Spatial Reinforcement Learning to Build Forest Wildfire Dynamics Models From Satellite Images"/>
    <s v="Ganapathi Subramanian, S. and Crowley, M."/>
    <s v="Using Spatial Reinforcement Learning to Build Forest Wildfire Dynamics Models From Satellite Images"/>
    <s v="Frontiers in ICT"/>
    <m/>
    <m/>
    <n v="5"/>
    <n v="6"/>
    <m/>
    <n v="12"/>
    <m/>
    <s v="April"/>
    <x v="4"/>
    <m/>
  </r>
  <r>
    <s v="Subramanian2018CCAI"/>
    <x v="1"/>
    <n v="1"/>
    <s v="published"/>
    <n v="2"/>
    <m/>
    <n v="2"/>
    <n v="5.6497175141242938E-3"/>
    <b v="0"/>
    <b v="0"/>
    <b v="0"/>
    <m/>
    <s v="MCTS+A3C"/>
    <x v="16"/>
    <x v="0"/>
    <s v="Combining MCTS and A3C for prediction of spatially spreading processes in forest wildfire settings"/>
    <s v="Ganapathi Subramanian, S. and Crowley, M."/>
    <s v="Combining MCTS and A3C for prediction of spatially spreading processes in forest wildfire settings"/>
    <m/>
    <s v="Canadian Conference on Artificial Intelligence"/>
    <s v="Lecture Notes in Computer Science (LNCS)"/>
    <s v="10832 LNAI"/>
    <m/>
    <m/>
    <s v="285--291"/>
    <s v="Toronto, Ontario, Canada"/>
    <m/>
    <x v="4"/>
    <m/>
  </r>
  <r>
    <s v="ghojogh2018psa"/>
    <x v="1"/>
    <n v="1"/>
    <m/>
    <n v="2"/>
    <n v="5"/>
    <n v="0"/>
    <n v="0"/>
    <b v="0"/>
    <b v="0"/>
    <b v="0"/>
    <m/>
    <m/>
    <x v="37"/>
    <x v="0"/>
    <s v="Principal Sample Analysis for Data Reduction"/>
    <s v="Ghojogh, B. and Crowley, M."/>
    <s v="Principal Sample Analysis for Data Reduction"/>
    <m/>
    <s v="2018 IEEE International Conference on Big Knowledge (ICBK)"/>
    <m/>
    <m/>
    <m/>
    <m/>
    <s v="350--357"/>
    <s v="Singapore"/>
    <m/>
    <x v="4"/>
    <m/>
  </r>
  <r>
    <s v="fernick2017rsa"/>
    <x v="1"/>
    <n v="1"/>
    <m/>
    <m/>
    <m/>
    <n v="0"/>
    <n v="0"/>
    <b v="0"/>
    <b v="0"/>
    <b v="0"/>
    <m/>
    <m/>
    <x v="38"/>
    <x v="0"/>
    <s v="Big Metadata : Machine Learning on Encrypted Communications"/>
    <s v="Fernick, J. and Crowley, M."/>
    <s v="Big Metadata : Machine Learning on Encrypted Communications"/>
    <m/>
    <s v="RSA Conference"/>
    <m/>
    <m/>
    <m/>
    <m/>
    <n v="8"/>
    <s v="San Francisco, CA, USA"/>
    <m/>
    <x v="5"/>
    <m/>
  </r>
  <r>
    <s v="maryam2017spie"/>
    <x v="1"/>
    <n v="1"/>
    <m/>
    <m/>
    <m/>
    <n v="0"/>
    <n v="0"/>
    <b v="0"/>
    <b v="0"/>
    <b v="0"/>
    <m/>
    <m/>
    <x v="39"/>
    <x v="0"/>
    <s v="Application of probabilistically-weighted graphs to image-based diagnosis of Alzheimer's disease using diffusion MRI"/>
    <s v="Maryam, S., McCrackin, L., Crowley, M., Rathi, Y., and Michailovich, O."/>
    <s v="Application of probabilistically-weighted graphs to image-based diagnosis of Alzheimer's disease using diffusion MRI"/>
    <m/>
    <s v="Proceedings of SPIE 101324, Medical Imaging 2017 : Computer-Aided Diagnosis"/>
    <m/>
    <m/>
    <m/>
    <s v="Armato, Samuel G. and Petrick, Nicholas A."/>
    <m/>
    <m/>
    <s v="March"/>
    <x v="5"/>
    <m/>
  </r>
  <r>
    <s v="crowley2017seaai"/>
    <x v="1"/>
    <n v="1"/>
    <m/>
    <m/>
    <m/>
    <n v="0"/>
    <n v="0"/>
    <b v="0"/>
    <b v="0"/>
    <b v="0"/>
    <m/>
    <m/>
    <x v="40"/>
    <x v="0"/>
    <s v="AI Education Through Real World Problems"/>
    <s v="Crowley, M."/>
    <s v="AI Education Through Real World Problems"/>
    <m/>
    <s v="The Seventh Symposium on Educational Advances in Artificial Intellgience."/>
    <m/>
    <m/>
    <m/>
    <m/>
    <m/>
    <s v="San Francisco, USA."/>
    <m/>
    <x v="5"/>
    <m/>
  </r>
  <r>
    <s v="subramanian2017rldm"/>
    <x v="1"/>
    <n v="1"/>
    <m/>
    <n v="11"/>
    <n v="5"/>
    <n v="6"/>
    <n v="1.6949152542372881E-2"/>
    <b v="1"/>
    <b v="0"/>
    <b v="0"/>
    <m/>
    <m/>
    <x v="29"/>
    <x v="0"/>
    <s v="Learning Forest Wildfire Dynamics from Satellite Images Using Reinforcement Learning"/>
    <s v="Subramanian, S. G. and Crowley, M."/>
    <s v="Learning Forest Wildfire Dynamics from Satellite Images Using Reinforcement Learning"/>
    <m/>
    <s v="Conference on Reinforcement Learning and Decision Making"/>
    <m/>
    <m/>
    <m/>
    <m/>
    <s v="244-248"/>
    <s v="Ann Arbor, MI, USA."/>
    <m/>
    <x v="5"/>
    <m/>
  </r>
  <r>
    <s v="Salem2016"/>
    <x v="1"/>
    <n v="1"/>
    <m/>
    <m/>
    <m/>
    <n v="0"/>
    <n v="0"/>
    <b v="0"/>
    <b v="0"/>
    <b v="0"/>
    <m/>
    <m/>
    <x v="41"/>
    <x v="0"/>
    <s v="Inter-Arrival Curves for Multi-Mode and Online Anomaly Detection"/>
    <s v="Salem, M., Crowley, M., and Fischmeister, S."/>
    <s v="Inter-Arrival Curves for Multi-Mode and Online Anomaly Detection"/>
    <m/>
    <s v="Euromicro Conference on Real-Time Systems 2016 - Work-in-Progress Proceedings"/>
    <m/>
    <m/>
    <m/>
    <m/>
    <m/>
    <s v="Toulouse, France"/>
    <m/>
    <x v="6"/>
    <m/>
  </r>
  <r>
    <s v="salem2016ecrts"/>
    <x v="1"/>
    <n v="1"/>
    <m/>
    <n v="28"/>
    <m/>
    <n v="28"/>
    <n v="7.909604519774012E-2"/>
    <b v="1"/>
    <b v="0"/>
    <b v="0"/>
    <m/>
    <m/>
    <x v="41"/>
    <x v="0"/>
    <s v="Anomaly Detection Using Inter-Arrival Curves for Real-time Systems"/>
    <s v="Salem, M., Crowley, M., and Fischmeister, S."/>
    <s v="Anomaly Detection Using Inter-Arrival Curves for Real-time Systems"/>
    <m/>
    <s v="2016 28th Euromicro Conference on Real-Time Systems"/>
    <m/>
    <m/>
    <m/>
    <m/>
    <s v="97--106"/>
    <s v="Toulouse, France"/>
    <s v="jul"/>
    <x v="6"/>
    <m/>
  </r>
  <r>
    <s v="crowley2015dmcs"/>
    <x v="1"/>
    <n v="1"/>
    <m/>
    <m/>
    <m/>
    <n v="0"/>
    <n v="0"/>
    <b v="0"/>
    <b v="0"/>
    <b v="0"/>
    <m/>
    <m/>
    <x v="42"/>
    <x v="0"/>
    <s v="Answering Simple Questions About Spatially Spreading Systems"/>
    <s v="Crowley, M."/>
    <s v="Answering Simple Questions About Spatially Spreading Systems"/>
    <m/>
    <s v="2015 Summer Solstice: 7th International Conference on Discrete Models of Complex Systems"/>
    <m/>
    <m/>
    <m/>
    <m/>
    <m/>
    <m/>
    <m/>
    <x v="7"/>
    <m/>
  </r>
  <r>
    <s v="taleghan2015jmlr"/>
    <x v="1"/>
    <n v="1"/>
    <m/>
    <n v="25"/>
    <m/>
    <n v="25"/>
    <n v="7.0621468926553674E-2"/>
    <b v="1"/>
    <b v="0"/>
    <b v="0"/>
    <m/>
    <m/>
    <x v="43"/>
    <x v="1"/>
    <s v="PAC Optimal MDP Planning with Application to Invasive Species Management"/>
    <s v="Taleghan, M. A., Dietterich, T. G., Crowley, M., Hall, K., and Albers, H. J."/>
    <s v="PAC Optimal MDP Planning with Application to Invasive Species Management"/>
    <s v="Journal of Machine Learning Research"/>
    <m/>
    <m/>
    <n v="16"/>
    <m/>
    <m/>
    <s v="3877--3903"/>
    <m/>
    <m/>
    <x v="7"/>
    <m/>
  </r>
  <r>
    <s v="crowley2014ieeetoc"/>
    <x v="1"/>
    <n v="1"/>
    <m/>
    <n v="7"/>
    <n v="2"/>
    <n v="5"/>
    <n v="1.4124293785310734E-2"/>
    <b v="1"/>
    <b v="0"/>
    <b v="0"/>
    <m/>
    <m/>
    <x v="44"/>
    <x v="1"/>
    <s v="Using equilibrium policy gradients for spatiotemporal planning in forest ecosystem management"/>
    <s v="Crowley, M."/>
    <s v="Using equilibrium policy gradients for spatiotemporal planning in forest ecosystem management"/>
    <s v="IEEE Transactions on Computers"/>
    <m/>
    <m/>
    <n v="63"/>
    <n v="1"/>
    <m/>
    <s v="142--154"/>
    <m/>
    <m/>
    <x v="8"/>
    <m/>
  </r>
  <r>
    <s v="Crowley2013"/>
    <x v="1"/>
    <n v="1"/>
    <m/>
    <m/>
    <m/>
    <n v="0"/>
    <n v="0"/>
    <b v="0"/>
    <b v="0"/>
    <b v="0"/>
    <m/>
    <m/>
    <x v="45"/>
    <x v="0"/>
    <s v="Policy Gradient Optimization Using Equilibrium Policies for Spatial Planning Domains"/>
    <s v="Crowley, M."/>
    <s v="Policy Gradient Optimization Using Equilibrium Policies for Spatial Planning Domains"/>
    <m/>
    <s v="13th INFORMS Computing Society Conference"/>
    <m/>
    <m/>
    <m/>
    <m/>
    <m/>
    <s v="Santa Fe, NM, United States"/>
    <m/>
    <x v="9"/>
    <m/>
  </r>
  <r>
    <s v="houtman2013ijwf"/>
    <x v="1"/>
    <n v="1"/>
    <m/>
    <n v="82"/>
    <n v="3"/>
    <n v="79"/>
    <n v="0.2231638418079096"/>
    <b v="1"/>
    <b v="0"/>
    <b v="0"/>
    <m/>
    <m/>
    <x v="46"/>
    <x v="1"/>
    <s v="Allowing a wildfire to burn: Estimating the effect on future fire suppression costs"/>
    <s v="Houtman, R. M., Montgomery, C. A., Gagnon, A. R., Calkin, D. E., Dietterich, T. G., McGregor, S., and Crowley, M."/>
    <s v="Allowing a wildfire to burn: Estimating the effect on future fire suppression costs"/>
    <s v="International Journal of Wildland Fire"/>
    <m/>
    <m/>
    <n v="22"/>
    <n v="7"/>
    <m/>
    <s v="871--882"/>
    <m/>
    <m/>
    <x v="9"/>
    <m/>
  </r>
  <r>
    <s v="dietterich2013aaai"/>
    <x v="1"/>
    <n v="1"/>
    <m/>
    <n v="22"/>
    <n v="2"/>
    <n v="20"/>
    <n v="5.6497175141242938E-2"/>
    <b v="1"/>
    <b v="0"/>
    <b v="0"/>
    <m/>
    <m/>
    <x v="4"/>
    <x v="0"/>
    <s v="PAC Optimal Planning for Invasive Species Management: Improved Exploration for Reinforcement Learning from Simulator-Defined MDPs"/>
    <s v="Dietterich, T. G., Alkaee Taleghan, M., and Crowley, M."/>
    <s v="PAC Optimal Planning for Invasive Species Management: Improved Exploration for Reinforcement Learning from Simulator-Defined MDPs"/>
    <m/>
    <s v="Proceedings of the AAAI Conference on Artificial Intelligence (AAAI-2013)"/>
    <m/>
    <m/>
    <m/>
    <m/>
    <n v="7"/>
    <s v="Bellevue, WA, USA"/>
    <m/>
    <x v="9"/>
    <m/>
  </r>
  <r>
    <s v="poole2013ijcai"/>
    <x v="1"/>
    <n v="1"/>
    <m/>
    <n v="15"/>
    <m/>
    <n v="15"/>
    <n v="4.2372881355932202E-2"/>
    <b v="1"/>
    <b v="0"/>
    <b v="0"/>
    <m/>
    <m/>
    <x v="0"/>
    <x v="0"/>
    <s v="Cyclic causal models with discrete variables: Markov chain equilibrium semantics and sample ordering"/>
    <s v="Poole, D. and Crowley, M."/>
    <s v="Cyclic causal models with discrete variables: Markov chain equilibrium semantics and sample ordering"/>
    <m/>
    <s v="IJCAI International Joint Conference on Artificial Intelligence"/>
    <m/>
    <m/>
    <m/>
    <m/>
    <s v="1060--1068"/>
    <s v="Beijing, China"/>
    <m/>
    <x v="9"/>
    <m/>
  </r>
  <r>
    <s v="Hall2012"/>
    <x v="1"/>
    <n v="1"/>
    <m/>
    <m/>
    <m/>
    <n v="0"/>
    <n v="0"/>
    <b v="0"/>
    <b v="0"/>
    <b v="0"/>
    <m/>
    <m/>
    <x v="47"/>
    <x v="0"/>
    <s v="Managing Invasive Species in a River Network"/>
    <s v="Hall, K., Alkaee Taleghan, M., Albers, H. J., Dietterich, T., and Crowley, M."/>
    <s v="Managing Invasive Species in a River Network"/>
    <m/>
    <s v="Third International Conference on Computational Sustainability"/>
    <m/>
    <m/>
    <m/>
    <m/>
    <m/>
    <s v="Copenhagen, Denmark"/>
    <m/>
    <x v="10"/>
    <m/>
  </r>
  <r>
    <s v="Crowley2011thesis"/>
    <x v="1"/>
    <n v="1"/>
    <m/>
    <m/>
    <m/>
    <n v="0"/>
    <n v="0"/>
    <b v="0"/>
    <b v="0"/>
    <b v="0"/>
    <m/>
    <s v="thesis"/>
    <x v="48"/>
    <x v="4"/>
    <s v="Equilibrium Policy Gradients for Spatiotemporal Planning"/>
    <s v="Crowley, M."/>
    <s v="Equilibrium Policy Gradients for Spatiotemporal Planning"/>
    <m/>
    <m/>
    <m/>
    <m/>
    <m/>
    <m/>
    <s v="187 pages"/>
    <m/>
    <m/>
    <x v="11"/>
    <m/>
  </r>
  <r>
    <s v="Crowley2011"/>
    <x v="1"/>
    <n v="1"/>
    <m/>
    <n v="14"/>
    <m/>
    <n v="14"/>
    <n v="3.954802259887006E-2"/>
    <b v="1"/>
    <b v="0"/>
    <b v="0"/>
    <m/>
    <m/>
    <x v="4"/>
    <x v="0"/>
    <s v="Policy gradient planning for environmental decision making with existing simulators"/>
    <s v="Crowley, M. and Poole, D."/>
    <s v="Policy gradient planning for environmental decision making with existing simulators"/>
    <m/>
    <s v="Proceedings of the Twenty-Fifth Conference on Artificial Intelligence (AAAI)"/>
    <m/>
    <n v="2"/>
    <n v="1"/>
    <m/>
    <s v="1323--1330"/>
    <s v="San Francisco"/>
    <m/>
    <x v="11"/>
    <s v="This contained the primary results from my PhD thesis. I was the primary writer for everything on this paper."/>
  </r>
  <r>
    <s v="Patitsas2010"/>
    <x v="1"/>
    <n v="1"/>
    <m/>
    <m/>
    <m/>
    <n v="0"/>
    <n v="0"/>
    <b v="0"/>
    <b v="0"/>
    <b v="0"/>
    <m/>
    <m/>
    <x v="49"/>
    <x v="0"/>
    <s v="Circuits and logic in the lab : Toward a coherent picture of computation"/>
    <s v="Patitsas, E., Voll, K., Crowley, M., and Wolfman, S."/>
    <s v="Circuits and logic in the lab : Toward a coherent picture of computation"/>
    <m/>
    <s v="15th Western Canadian Conference on Computing Education"/>
    <m/>
    <m/>
    <m/>
    <m/>
    <n v="5"/>
    <s v="Kelowna, BC, Canada"/>
    <m/>
    <x v="12"/>
    <m/>
  </r>
  <r>
    <s v="Crowley2009"/>
    <x v="1"/>
    <n v="1"/>
    <m/>
    <m/>
    <m/>
    <n v="0"/>
    <n v="0"/>
    <b v="0"/>
    <b v="0"/>
    <b v="0"/>
    <m/>
    <m/>
    <x v="50"/>
    <x v="0"/>
    <s v="Seeing the Forest Despite the Trees : Large Scale Spatial-Temporal Decision Making"/>
    <s v="Crowley, M., Nelson, J., and Poole, D."/>
    <s v="Seeing the Forest Despite the Trees : Large Scale Spatial-Temporal Decision Making"/>
    <m/>
    <s v="Conference on Uncertainty in Artificial Intelligence (UAI09)"/>
    <m/>
    <m/>
    <m/>
    <m/>
    <s v="126--134"/>
    <s v="Montreal, Canada"/>
    <m/>
    <x v="13"/>
    <m/>
  </r>
  <r>
    <s v="Crowley2007"/>
    <x v="1"/>
    <n v="1"/>
    <m/>
    <n v="6"/>
    <n v="1"/>
    <n v="5"/>
    <n v="1.4124293785310734E-2"/>
    <b v="1"/>
    <b v="0"/>
    <b v="0"/>
    <m/>
    <m/>
    <x v="16"/>
    <x v="0"/>
    <s v="Adding Local Constraints to Bayesian Networks"/>
    <s v="Crowley, M., Boerlage, B., Poole, D., Kobti, Z., and Wu, D."/>
    <s v="Adding Local Constraints to Bayesian Networks"/>
    <m/>
    <s v="Advances in Artificial Intelligence"/>
    <s v="Lecture Notes in Computer Science"/>
    <n v="4509"/>
    <m/>
    <s v="Kobti, Ziad and Wu, Dan"/>
    <s v="344--355"/>
    <s v="Montreal, Quebec, Canada"/>
    <m/>
    <x v="14"/>
    <m/>
  </r>
  <r>
    <s v="Crowley2005"/>
    <x v="1"/>
    <n v="1"/>
    <m/>
    <m/>
    <m/>
    <n v="0"/>
    <n v="0"/>
    <b v="0"/>
    <b v="0"/>
    <b v="0"/>
    <m/>
    <s v="thesis"/>
    <x v="48"/>
    <x v="4"/>
    <s v="Shielding Against Conditioning Side-Effects in Graphical Models"/>
    <s v="Crowley, M. A."/>
    <s v="Shielding Against Conditioning Side-Effects in Graphical Models"/>
    <m/>
    <m/>
    <m/>
    <m/>
    <s v="October"/>
    <m/>
    <m/>
    <m/>
    <m/>
    <x v="15"/>
    <m/>
  </r>
  <r>
    <m/>
    <x v="2"/>
    <m/>
    <m/>
    <m/>
    <m/>
    <m/>
    <m/>
    <m/>
    <m/>
    <m/>
    <m/>
    <m/>
    <x v="48"/>
    <x v="5"/>
    <m/>
    <m/>
    <m/>
    <m/>
    <m/>
    <m/>
    <m/>
    <m/>
    <m/>
    <m/>
    <m/>
    <m/>
    <x v="1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F53527-A98E-0D4F-9C11-5EAE5EC14327}" name="PivotTable1" cacheId="17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E3:K19" firstHeaderRow="1" firstDataRow="2" firstDataCol="1"/>
  <pivotFields count="17">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items count="6">
        <item x="1"/>
        <item x="0"/>
        <item x="2"/>
        <item h="1" x="4"/>
        <item x="3"/>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Col" showAll="0">
      <items count="9">
        <item x="5"/>
        <item x="4"/>
        <item x="2"/>
        <item x="1"/>
        <item h="1" m="1" x="7"/>
        <item h="1" x="3"/>
        <item h="1" x="6"/>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sortType="ascending">
      <items count="16">
        <item sd="0" x="3"/>
        <item sd="0" x="8"/>
        <item sd="0" x="11"/>
        <item sd="0" x="9"/>
        <item sd="0" x="5"/>
        <item sd="0" x="13"/>
        <item sd="0" x="10"/>
        <item sd="0" x="6"/>
        <item sd="0" x="7"/>
        <item sd="0" x="0"/>
        <item sd="0" x="4"/>
        <item sd="0" x="1"/>
        <item sd="0" x="2"/>
        <item sd="0" x="12"/>
        <item h="1" x="14"/>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s>
  <rowFields count="2">
    <field x="15"/>
    <field x="5"/>
  </rowFields>
  <rowItems count="15">
    <i>
      <x/>
    </i>
    <i>
      <x v="1"/>
    </i>
    <i>
      <x v="2"/>
    </i>
    <i>
      <x v="3"/>
    </i>
    <i>
      <x v="4"/>
    </i>
    <i>
      <x v="5"/>
    </i>
    <i>
      <x v="6"/>
    </i>
    <i>
      <x v="7"/>
    </i>
    <i>
      <x v="8"/>
    </i>
    <i>
      <x v="9"/>
    </i>
    <i>
      <x v="10"/>
    </i>
    <i>
      <x v="11"/>
    </i>
    <i>
      <x v="12"/>
    </i>
    <i>
      <x v="13"/>
    </i>
    <i t="grand">
      <x/>
    </i>
  </rowItems>
  <colFields count="1">
    <field x="11"/>
  </colFields>
  <colItems count="6">
    <i>
      <x/>
    </i>
    <i>
      <x v="1"/>
    </i>
    <i>
      <x v="2"/>
    </i>
    <i>
      <x v="3"/>
    </i>
    <i>
      <x v="7"/>
    </i>
    <i t="grand">
      <x/>
    </i>
  </colItems>
  <dataFields count="1">
    <dataField name="Count of Publication" fld="2" subtotal="count" baseField="0" baseItem="0"/>
  </dataFields>
  <chartFormats count="11">
    <chartFormat chart="1" format="12" series="1">
      <pivotArea type="data" outline="0" fieldPosition="0">
        <references count="1">
          <reference field="4294967294" count="1" selected="0">
            <x v="0"/>
          </reference>
        </references>
      </pivotArea>
    </chartFormat>
    <chartFormat chart="1" format="13" series="1">
      <pivotArea type="data" outline="0" fieldPosition="0">
        <references count="2">
          <reference field="4294967294" count="1" selected="0">
            <x v="0"/>
          </reference>
          <reference field="11" count="1" selected="0">
            <x v="1"/>
          </reference>
        </references>
      </pivotArea>
    </chartFormat>
    <chartFormat chart="1" format="14" series="1">
      <pivotArea type="data" outline="0" fieldPosition="0">
        <references count="2">
          <reference field="4294967294" count="1" selected="0">
            <x v="0"/>
          </reference>
          <reference field="11" count="1" selected="0">
            <x v="2"/>
          </reference>
        </references>
      </pivotArea>
    </chartFormat>
    <chartFormat chart="1" format="15" series="1">
      <pivotArea type="data" outline="0" fieldPosition="0">
        <references count="2">
          <reference field="4294967294" count="1" selected="0">
            <x v="0"/>
          </reference>
          <reference field="11" count="1" selected="0">
            <x v="3"/>
          </reference>
        </references>
      </pivotArea>
    </chartFormat>
    <chartFormat chart="1" format="16" series="1">
      <pivotArea type="data" outline="0" fieldPosition="0">
        <references count="2">
          <reference field="4294967294" count="1" selected="0">
            <x v="0"/>
          </reference>
          <reference field="11" count="1" selected="0">
            <x v="4"/>
          </reference>
        </references>
      </pivotArea>
    </chartFormat>
    <chartFormat chart="1" format="17" series="1">
      <pivotArea type="data" outline="0" fieldPosition="0">
        <references count="2">
          <reference field="4294967294" count="1" selected="0">
            <x v="0"/>
          </reference>
          <reference field="11" count="1" selected="0">
            <x v="5"/>
          </reference>
        </references>
      </pivotArea>
    </chartFormat>
    <chartFormat chart="1" format="18" series="1">
      <pivotArea type="data" outline="0" fieldPosition="0">
        <references count="2">
          <reference field="4294967294" count="1" selected="0">
            <x v="0"/>
          </reference>
          <reference field="11" count="1" selected="0">
            <x v="0"/>
          </reference>
        </references>
      </pivotArea>
    </chartFormat>
    <chartFormat chart="1" format="19">
      <pivotArea type="data" outline="0" fieldPosition="0">
        <references count="3">
          <reference field="4294967294" count="1" selected="0">
            <x v="0"/>
          </reference>
          <reference field="11" count="1" selected="0">
            <x v="0"/>
          </reference>
          <reference field="15" count="1" selected="0">
            <x v="13"/>
          </reference>
        </references>
      </pivotArea>
    </chartFormat>
    <chartFormat chart="1" format="20">
      <pivotArea type="data" outline="0" fieldPosition="0">
        <references count="3">
          <reference field="4294967294" count="1" selected="0">
            <x v="0"/>
          </reference>
          <reference field="11" count="1" selected="0">
            <x v="2"/>
          </reference>
          <reference field="15" count="1" selected="0">
            <x v="13"/>
          </reference>
        </references>
      </pivotArea>
    </chartFormat>
    <chartFormat chart="1" format="21">
      <pivotArea type="data" outline="0" fieldPosition="0">
        <references count="3">
          <reference field="4294967294" count="1" selected="0">
            <x v="0"/>
          </reference>
          <reference field="11" count="1" selected="0">
            <x v="3"/>
          </reference>
          <reference field="15" count="1" selected="0">
            <x v="13"/>
          </reference>
        </references>
      </pivotArea>
    </chartFormat>
    <chartFormat chart="1" format="22" series="1">
      <pivotArea type="data" outline="0" fieldPosition="0">
        <references count="2">
          <reference field="4294967294" count="1" selected="0">
            <x v="0"/>
          </reference>
          <reference field="11" count="1" selected="0">
            <x v="7"/>
          </reference>
        </references>
      </pivotArea>
    </chartFormat>
  </chartFormats>
  <pivotTableStyleInfo name="PivotStyleLight17" showRowHeaders="1" showColHeaders="1" showRowStripes="1"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35A897-84DC-C44B-AC17-D71390B17F37}" name="PivotTable3" cacheId="203" applyNumberFormats="0" applyBorderFormats="0" applyFontFormats="0" applyPatternFormats="0" applyAlignmentFormats="0" applyWidthHeightFormats="1" dataCaption="Values" updatedVersion="7" minRefreshableVersion="3" useAutoFormatting="1" colGrandTotals="0" itemPrintTitles="1" createdVersion="7" indent="0" compact="0" compactData="0" multipleFieldFilters="0">
  <location ref="A1:D20" firstHeaderRow="1" firstDataRow="3" firstDataCol="1"/>
  <pivotFields count="29">
    <pivotField dataField="1" compact="0" outline="0" subtotalTop="0" showAll="0" insertBlankRow="1"/>
    <pivotField axis="axisCol" compact="0" outline="0" subtotalTop="0" showAll="0" insertBlankRow="1" sortType="descending">
      <items count="4">
        <item x="1"/>
        <item h="1" x="0"/>
        <item h="1" x="2"/>
        <item t="default"/>
      </items>
      <autoSortScope>
        <pivotArea dataOnly="0" outline="0" fieldPosition="0">
          <references count="1">
            <reference field="4294967294" count="1" selected="0">
              <x v="0"/>
            </reference>
          </references>
        </pivotArea>
      </autoSortScope>
    </pivotField>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dataField="1"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axis="axisRow" compact="0" outline="0" subtotalTop="0" showAll="0" insertBlankRow="1" sortType="descending">
      <items count="18">
        <item h="1" x="16"/>
        <item x="0"/>
        <item x="1"/>
        <item x="2"/>
        <item x="3"/>
        <item x="4"/>
        <item x="5"/>
        <item x="6"/>
        <item x="7"/>
        <item x="8"/>
        <item x="9"/>
        <item x="10"/>
        <item x="11"/>
        <item x="12"/>
        <item x="13"/>
        <item x="14"/>
        <item x="15"/>
        <item t="default"/>
      </items>
    </pivotField>
    <pivotField compact="0" outline="0" subtotalTop="0" showAll="0" insertBlankRow="1"/>
  </pivotFields>
  <rowFields count="1">
    <field x="27"/>
  </rowFields>
  <rowItems count="17">
    <i>
      <x v="1"/>
    </i>
    <i>
      <x v="2"/>
    </i>
    <i>
      <x v="3"/>
    </i>
    <i>
      <x v="4"/>
    </i>
    <i>
      <x v="5"/>
    </i>
    <i>
      <x v="6"/>
    </i>
    <i>
      <x v="7"/>
    </i>
    <i>
      <x v="8"/>
    </i>
    <i>
      <x v="9"/>
    </i>
    <i>
      <x v="10"/>
    </i>
    <i>
      <x v="11"/>
    </i>
    <i>
      <x v="12"/>
    </i>
    <i>
      <x v="13"/>
    </i>
    <i>
      <x v="14"/>
    </i>
    <i>
      <x v="15"/>
    </i>
    <i>
      <x v="16"/>
    </i>
    <i t="grand">
      <x/>
    </i>
  </rowItems>
  <colFields count="2">
    <field x="1"/>
    <field x="-2"/>
  </colFields>
  <colItems count="3">
    <i>
      <x/>
      <x/>
    </i>
    <i r="1" i="1">
      <x v="1"/>
    </i>
    <i r="1" i="2">
      <x v="2"/>
    </i>
  </colItems>
  <dataFields count="3">
    <dataField name="Count of citeKey" fld="0" subtotal="count" baseField="0" baseItem="0"/>
    <dataField name="Sum of Net Citations" fld="6" baseField="0" baseItem="0"/>
    <dataField name="Sum of Net Citations2" fld="6" showDataAs="percentOfTotal" baseField="0" baseItem="0" numFmtId="1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InsertBlankRowDefault="1"/>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87E43A-2F5A-3046-AC0A-509D3535B58B}" name="PivotTable3" cacheId="203" applyNumberFormats="0" applyBorderFormats="0" applyFontFormats="0" applyPatternFormats="0" applyAlignmentFormats="0" applyWidthHeightFormats="1" dataCaption="Values" updatedVersion="7" minRefreshableVersion="3" useAutoFormatting="1" colGrandTotals="0" itemPrintTitles="1" createdVersion="7" indent="0" compact="0" compactData="0" multipleFieldFilters="0">
  <location ref="A1:F10" firstHeaderRow="1" firstDataRow="3" firstDataCol="3"/>
  <pivotFields count="29">
    <pivotField dataField="1" compact="0" outline="0" subtotalTop="0" showAll="0" insertBlankRow="1"/>
    <pivotField axis="axisCol" compact="0" outline="0" subtotalTop="0" showAll="0" insertBlankRow="1" sortType="descending">
      <items count="4">
        <item sd="0" x="1"/>
        <item h="1" x="0"/>
        <item h="1" x="2"/>
        <item t="default"/>
      </items>
      <autoSortScope>
        <pivotArea dataOnly="0" outline="0" fieldPosition="0">
          <references count="1">
            <reference field="4294967294" count="1" selected="0">
              <x v="0"/>
            </reference>
          </references>
        </pivotArea>
      </autoSortScope>
    </pivotField>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dataField="1"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axis="axisRow" compact="0" outline="0" subtotalTop="0" showAll="0" insertBlankRow="1">
      <items count="53">
        <item x="4"/>
        <item x="14"/>
        <item sd="0" x="12"/>
        <item sd="0" x="3"/>
        <item sd="0" x="35"/>
        <item x="16"/>
        <item sd="0" x="30"/>
        <item sd="0" x="25"/>
        <item sd="0" x="47"/>
        <item sd="0" x="10"/>
        <item sd="0" x="19"/>
        <item sd="0" x="42"/>
        <item sd="0" x="31"/>
        <item x="41"/>
        <item x="11"/>
        <item sd="0" x="24"/>
        <item sd="0" x="5"/>
        <item sd="0" x="36"/>
        <item sd="0" x="9"/>
        <item sd="0" x="32"/>
        <item sd="0" x="37"/>
        <item x="23"/>
        <item sd="0" x="20"/>
        <item sd="0" x="15"/>
        <item sd="0" x="2"/>
        <item sd="0" x="1"/>
        <item sd="0" x="44"/>
        <item x="0"/>
        <item sd="0" x="22"/>
        <item sd="0" x="46"/>
        <item sd="0" x="45"/>
        <item sd="0" x="17"/>
        <item sd="0" x="13"/>
        <item sd="0" x="21"/>
        <item sd="0" x="7"/>
        <item sd="0" x="43"/>
        <item sd="0" x="18"/>
        <item sd="0" x="34"/>
        <item sd="0" x="6"/>
        <item x="27"/>
        <item sd="0" x="29"/>
        <item sd="0" x="38"/>
        <item sd="0" x="28"/>
        <item sd="0" x="40"/>
        <item sd="0" x="26"/>
        <item sd="0" x="8"/>
        <item sd="0" x="39"/>
        <item sd="0" x="33"/>
        <item sd="0" x="50"/>
        <item sd="0" m="1" x="51"/>
        <item sd="0" x="49"/>
        <item sd="0" x="48"/>
        <item t="default" sd="0"/>
      </items>
    </pivotField>
    <pivotField axis="axisRow" compact="0" outline="0" subtotalTop="0" showAll="0" insertBlankRow="1">
      <items count="7">
        <item sd="0" x="0"/>
        <item sd="0" x="1"/>
        <item h="1" sd="0" x="3"/>
        <item h="1" sd="0" x="4"/>
        <item sd="0" x="2"/>
        <item h="1" x="5"/>
        <item t="default"/>
      </items>
    </pivotField>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compact="0" outline="0" subtotalTop="0" showAll="0" insertBlankRow="1"/>
    <pivotField axis="axisRow" compact="0" outline="0" subtotalTop="0" showAll="0" insertBlankRow="1" sortType="descending">
      <items count="18">
        <item h="1" x="16"/>
        <item x="0"/>
        <item x="1"/>
        <item x="2"/>
        <item x="3"/>
        <item x="4"/>
        <item x="5"/>
        <item x="6"/>
        <item x="7"/>
        <item x="8"/>
        <item x="9"/>
        <item x="10"/>
        <item x="11"/>
        <item x="12"/>
        <item x="13"/>
        <item x="14"/>
        <item x="15"/>
        <item t="default"/>
      </items>
    </pivotField>
    <pivotField compact="0" outline="0" subtotalTop="0" showAll="0" insertBlankRow="1"/>
  </pivotFields>
  <rowFields count="3">
    <field x="14"/>
    <field x="13"/>
    <field x="27"/>
  </rowFields>
  <rowItems count="7">
    <i>
      <x/>
    </i>
    <i t="blank">
      <x/>
    </i>
    <i>
      <x v="1"/>
    </i>
    <i t="blank">
      <x v="1"/>
    </i>
    <i>
      <x v="4"/>
    </i>
    <i t="blank">
      <x v="4"/>
    </i>
    <i t="grand">
      <x/>
    </i>
  </rowItems>
  <colFields count="2">
    <field x="1"/>
    <field x="-2"/>
  </colFields>
  <colItems count="3">
    <i>
      <x/>
      <x/>
    </i>
    <i r="1" i="1">
      <x v="1"/>
    </i>
    <i r="1" i="2">
      <x v="2"/>
    </i>
  </colItems>
  <dataFields count="3">
    <dataField name="Count of citeKey" fld="0" subtotal="count" baseField="0" baseItem="0"/>
    <dataField name="Sum of Net Citations" fld="6" baseField="0" baseItem="0"/>
    <dataField name="Sum of Net Citations2" fld="6" showDataAs="percentOfTotal" baseField="0" baseItem="0" numFmtId="1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InsertBlankRowDefault="1"/>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C30B72-F15B-B348-8E3B-A60C347E15DE}" name="PivotTable3" cacheId="203" applyNumberFormats="0" applyBorderFormats="0" applyFontFormats="0" applyPatternFormats="0" applyAlignmentFormats="0" applyWidthHeightFormats="1" dataCaption="Values" updatedVersion="7" minRefreshableVersion="3" useAutoFormatting="1" colGrandTotals="0" itemPrintTitles="1" createdVersion="7" indent="0" compact="0" compactData="0" multipleFieldFilters="0">
  <location ref="A2:E20" firstHeaderRow="1" firstDataRow="3" firstDataCol="1"/>
  <pivotFields count="29">
    <pivotField dataField="1" compact="0" outline="0" subtotalTop="0" showAll="0"/>
    <pivotField axis="axisCol" compact="0" outline="0" subtotalTop="0" showAll="0" sortType="descending">
      <items count="4">
        <item x="1"/>
        <item h="1" x="0"/>
        <item h="1" x="2"/>
        <item t="default"/>
      </items>
      <autoSortScope>
        <pivotArea dataOnly="0" outline="0" fieldPosition="0">
          <references count="1">
            <reference field="4294967294" count="1" selected="0">
              <x v="0"/>
            </reference>
          </references>
        </pivotArea>
      </autoSortScope>
    </pivotField>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items count="53">
        <item x="4"/>
        <item x="14"/>
        <item sd="0" x="12"/>
        <item sd="0" x="3"/>
        <item sd="0" x="35"/>
        <item x="16"/>
        <item sd="0" x="30"/>
        <item sd="0" x="25"/>
        <item sd="0" x="47"/>
        <item sd="0" x="10"/>
        <item sd="0" x="19"/>
        <item sd="0" x="42"/>
        <item sd="0" x="31"/>
        <item x="41"/>
        <item x="11"/>
        <item sd="0" x="24"/>
        <item sd="0" x="5"/>
        <item sd="0" x="36"/>
        <item sd="0" x="9"/>
        <item sd="0" x="32"/>
        <item sd="0" x="37"/>
        <item x="23"/>
        <item sd="0" x="20"/>
        <item sd="0" x="15"/>
        <item sd="0" x="2"/>
        <item sd="0" x="1"/>
        <item sd="0" x="44"/>
        <item x="0"/>
        <item sd="0" x="22"/>
        <item sd="0" x="46"/>
        <item sd="0" x="45"/>
        <item sd="0" x="17"/>
        <item sd="0" x="13"/>
        <item sd="0" x="21"/>
        <item sd="0" x="7"/>
        <item sd="0" x="43"/>
        <item sd="0" x="18"/>
        <item sd="0" x="34"/>
        <item sd="0" x="6"/>
        <item x="27"/>
        <item sd="0" x="29"/>
        <item sd="0" x="38"/>
        <item sd="0" x="28"/>
        <item sd="0" x="40"/>
        <item sd="0" x="26"/>
        <item sd="0" x="8"/>
        <item sd="0" x="39"/>
        <item sd="0" x="33"/>
        <item sd="0" x="50"/>
        <item sd="0" m="1" x="51"/>
        <item sd="0" x="49"/>
        <item sd="0" x="48"/>
        <item t="default" sd="0"/>
      </items>
    </pivotField>
    <pivotField axis="axisCol" compact="0" outline="0" subtotalTop="0" showAll="0">
      <items count="7">
        <item sd="0" x="0"/>
        <item sd="0" x="1"/>
        <item h="1" sd="0" x="3"/>
        <item h="1" sd="0" x="4"/>
        <item sd="0" x="2"/>
        <item h="1" x="5"/>
        <item t="default"/>
      </items>
    </pivotField>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axis="axisRow" compact="0" outline="0" subtotalTop="0" showAll="0" sortType="descending">
      <items count="18">
        <item h="1" x="16"/>
        <item x="0"/>
        <item x="1"/>
        <item x="2"/>
        <item x="3"/>
        <item x="4"/>
        <item x="5"/>
        <item x="6"/>
        <item x="7"/>
        <item x="8"/>
        <item x="9"/>
        <item x="10"/>
        <item x="11"/>
        <item x="12"/>
        <item x="13"/>
        <item x="14"/>
        <item x="15"/>
        <item t="default"/>
      </items>
    </pivotField>
    <pivotField compact="0" outline="0" subtotalTop="0" showAll="0"/>
  </pivotFields>
  <rowFields count="1">
    <field x="27"/>
  </rowFields>
  <rowItems count="16">
    <i>
      <x v="1"/>
    </i>
    <i>
      <x v="2"/>
    </i>
    <i>
      <x v="3"/>
    </i>
    <i>
      <x v="4"/>
    </i>
    <i>
      <x v="5"/>
    </i>
    <i>
      <x v="6"/>
    </i>
    <i>
      <x v="7"/>
    </i>
    <i>
      <x v="8"/>
    </i>
    <i>
      <x v="9"/>
    </i>
    <i>
      <x v="10"/>
    </i>
    <i>
      <x v="11"/>
    </i>
    <i>
      <x v="12"/>
    </i>
    <i>
      <x v="13"/>
    </i>
    <i>
      <x v="14"/>
    </i>
    <i>
      <x v="15"/>
    </i>
    <i t="grand">
      <x/>
    </i>
  </rowItems>
  <colFields count="2">
    <field x="1"/>
    <field x="14"/>
  </colFields>
  <colItems count="4">
    <i>
      <x/>
      <x/>
    </i>
    <i r="1">
      <x v="1"/>
    </i>
    <i r="1">
      <x v="4"/>
    </i>
    <i t="default">
      <x/>
    </i>
  </colItems>
  <dataFields count="1">
    <dataField name="Count of citeKey" fld="0"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58" dT="2022-01-31T19:59:11.79" personId="{DBB9F0D1-7F6E-614B-9627-019462DB3543}" id="{8089A6EA-C753-FA47-ABD8-70FBF567EF98}">
    <text xml:space="preserve">is it really? if so then h-index is 10?
</text>
  </threadedComment>
</ThreadedComment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3"/>
  <sheetViews>
    <sheetView zoomScale="140" zoomScaleNormal="140"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RowHeight="16" x14ac:dyDescent="0.2"/>
  <cols>
    <col min="1" max="1" width="30.6640625" style="7" customWidth="1"/>
    <col min="2" max="2" width="45" style="7" customWidth="1"/>
    <col min="3" max="4" width="25.83203125" style="7" customWidth="1"/>
    <col min="5" max="5" width="16.5" customWidth="1"/>
    <col min="6" max="6" width="11.33203125" customWidth="1"/>
    <col min="7" max="7" width="12.5" customWidth="1"/>
    <col min="8" max="8" width="13" style="13" customWidth="1"/>
    <col min="9" max="9" width="12.1640625" style="13" customWidth="1"/>
    <col min="10" max="12" width="14.6640625" customWidth="1"/>
    <col min="17" max="17" width="30.1640625" customWidth="1"/>
  </cols>
  <sheetData>
    <row r="1" spans="1:17" s="3" customFormat="1" ht="100" customHeight="1" x14ac:dyDescent="0.2">
      <c r="A1" s="3" t="s">
        <v>0</v>
      </c>
      <c r="B1" s="3" t="s">
        <v>1</v>
      </c>
      <c r="C1" s="3" t="s">
        <v>2</v>
      </c>
      <c r="D1" s="3" t="s">
        <v>319</v>
      </c>
      <c r="E1" s="8" t="s">
        <v>297</v>
      </c>
      <c r="F1" s="4" t="s">
        <v>295</v>
      </c>
      <c r="G1" s="4" t="s">
        <v>361</v>
      </c>
      <c r="H1" s="4" t="s">
        <v>285</v>
      </c>
      <c r="I1" s="4" t="s">
        <v>360</v>
      </c>
      <c r="J1" s="3" t="s">
        <v>303</v>
      </c>
      <c r="K1" s="3" t="s">
        <v>315</v>
      </c>
      <c r="L1" s="3" t="s">
        <v>366</v>
      </c>
      <c r="M1" s="3" t="s">
        <v>3</v>
      </c>
      <c r="N1" s="3" t="s">
        <v>4</v>
      </c>
      <c r="O1" s="3" t="s">
        <v>5</v>
      </c>
      <c r="P1" s="3" t="s">
        <v>6</v>
      </c>
      <c r="Q1" s="3" t="s">
        <v>7</v>
      </c>
    </row>
    <row r="2" spans="1:17" ht="51" x14ac:dyDescent="0.2">
      <c r="A2" s="7" t="s">
        <v>66</v>
      </c>
      <c r="B2" s="7" t="s">
        <v>80</v>
      </c>
      <c r="C2" s="7" t="s">
        <v>353</v>
      </c>
      <c r="D2" s="7" t="s">
        <v>354</v>
      </c>
      <c r="E2" s="7" t="s">
        <v>292</v>
      </c>
      <c r="F2">
        <v>2</v>
      </c>
      <c r="J2" t="b">
        <f>IF(E2="pc",TRUE,FALSE)</f>
        <v>0</v>
      </c>
      <c r="K2" t="str">
        <f>IF(VLOOKUP(E2,labels!A:D,2,FALSE), IF(VLOOKUP(E2,labels!A:D,3,FALSE),"PR Published", "Other Published"),IF(E2="pc","book chapter","preprint"))</f>
        <v>PR Published</v>
      </c>
      <c r="L2" t="str" cm="1">
        <f t="array" ref="L2">IF(K2="PR Published",CONCATENATE("PR-",_xlfn.IFS(E2="c","Conf",E2="j","Jour",E2="w","Wkshp",TRUE,"Other")),K2)</f>
        <v>PR-Wkshp</v>
      </c>
      <c r="O2">
        <v>4</v>
      </c>
      <c r="P2">
        <v>2018</v>
      </c>
    </row>
    <row r="3" spans="1:17" ht="68" x14ac:dyDescent="0.2">
      <c r="A3" s="7" t="s">
        <v>175</v>
      </c>
      <c r="B3" s="7" t="s">
        <v>176</v>
      </c>
      <c r="C3" s="7" t="s">
        <v>177</v>
      </c>
      <c r="D3" s="7" t="s">
        <v>340</v>
      </c>
      <c r="E3" s="7" t="s">
        <v>291</v>
      </c>
      <c r="F3">
        <v>1</v>
      </c>
      <c r="H3" s="13">
        <v>74</v>
      </c>
      <c r="I3" s="13">
        <v>2</v>
      </c>
      <c r="J3" t="b">
        <f>IF(E3="pc",TRUE,FALSE)</f>
        <v>0</v>
      </c>
      <c r="K3" t="str">
        <f>IF(VLOOKUP(E3,labels!A:D,2,FALSE), IF(VLOOKUP(E3,labels!A:D,3,FALSE),"PR Published", "Other Published"),IF(E3="pc","book chapter","preprint"))</f>
        <v>PR Published</v>
      </c>
      <c r="L3" t="str" cm="1">
        <f t="array" ref="L3">IF(K3="PR Published",CONCATENATE("PR-",_xlfn.IFS(E3="c","Conf",E3="j","Jour",E3="w","Wkshp",TRUE,"Other")),K3)</f>
        <v>PR-Jour</v>
      </c>
      <c r="M3">
        <v>28</v>
      </c>
      <c r="N3">
        <v>4</v>
      </c>
      <c r="P3">
        <v>2020</v>
      </c>
      <c r="Q3" t="s">
        <v>178</v>
      </c>
    </row>
    <row r="4" spans="1:17" ht="68" x14ac:dyDescent="0.2">
      <c r="A4" s="7" t="s">
        <v>188</v>
      </c>
      <c r="B4" s="7" t="s">
        <v>231</v>
      </c>
      <c r="C4" s="7" t="s">
        <v>370</v>
      </c>
      <c r="D4" s="7" t="s">
        <v>371</v>
      </c>
      <c r="E4" s="7" t="s">
        <v>291</v>
      </c>
      <c r="F4" s="7">
        <v>3</v>
      </c>
      <c r="G4" s="7"/>
      <c r="H4" s="13">
        <v>5</v>
      </c>
      <c r="I4" s="13">
        <v>3</v>
      </c>
      <c r="J4" t="b">
        <f>IF(E4="pc",TRUE,FALSE)</f>
        <v>0</v>
      </c>
      <c r="K4" t="str">
        <f>IF(VLOOKUP(E4,labels!A:D,2,FALSE), IF(VLOOKUP(E4,labels!A:D,3,FALSE),"PR Published", "Other Published"),IF(E4="pc","book chapter","preprint"))</f>
        <v>PR Published</v>
      </c>
      <c r="L4" t="str" cm="1">
        <f t="array" ref="L4">IF(K4="PR Published",CONCATENATE("PR-",_xlfn.IFS(E4="c","Conf",E4="j","Jour",E4="w","Wkshp",TRUE,"Other")),K4)</f>
        <v>PR-Jour</v>
      </c>
      <c r="P4">
        <v>2020</v>
      </c>
    </row>
    <row r="5" spans="1:17" ht="34" x14ac:dyDescent="0.2">
      <c r="A5" s="7" t="s">
        <v>152</v>
      </c>
      <c r="B5" s="7" t="s">
        <v>160</v>
      </c>
      <c r="C5" s="7" t="s">
        <v>77</v>
      </c>
      <c r="D5" s="7" t="s">
        <v>322</v>
      </c>
      <c r="E5" s="7" t="s">
        <v>290</v>
      </c>
      <c r="F5">
        <v>3</v>
      </c>
      <c r="H5" s="13">
        <v>2</v>
      </c>
      <c r="I5" s="13">
        <v>1</v>
      </c>
      <c r="J5" t="b">
        <f>IF(E5="pc",TRUE,FALSE)</f>
        <v>0</v>
      </c>
      <c r="K5" t="str">
        <f>IF(VLOOKUP(E5,labels!A:D,2,FALSE), IF(VLOOKUP(E5,labels!A:D,3,FALSE),"PR Published", "Other Published"),IF(E5="pc","book chapter","preprint"))</f>
        <v>PR Published</v>
      </c>
      <c r="L5" t="str" cm="1">
        <f t="array" ref="L5">IF(K5="PR Published",CONCATENATE("PR-",_xlfn.IFS(E5="c","Conf",E5="j","Jour",E5="w","Wkshp",TRUE,"Other")),K5)</f>
        <v>PR-Conf</v>
      </c>
      <c r="O5">
        <v>12</v>
      </c>
      <c r="P5">
        <v>2021</v>
      </c>
    </row>
    <row r="6" spans="1:17" ht="34" x14ac:dyDescent="0.2">
      <c r="A6" s="7" t="s">
        <v>18</v>
      </c>
      <c r="B6" s="7" t="s">
        <v>19</v>
      </c>
      <c r="C6" s="7" t="s">
        <v>20</v>
      </c>
      <c r="D6" s="7" t="s">
        <v>322</v>
      </c>
      <c r="E6" t="s">
        <v>290</v>
      </c>
      <c r="F6">
        <v>3</v>
      </c>
      <c r="H6" s="13">
        <v>6</v>
      </c>
      <c r="I6" s="13">
        <v>1</v>
      </c>
      <c r="J6" t="b">
        <f>IF(E6="pc",TRUE,FALSE)</f>
        <v>0</v>
      </c>
      <c r="K6" t="str">
        <f>IF(VLOOKUP(E6,labels!A:D,2,FALSE), IF(VLOOKUP(E6,labels!A:D,3,FALSE),"PR Published", "Other Published"),IF(E6="pc","book chapter","preprint"))</f>
        <v>PR Published</v>
      </c>
      <c r="L6" t="str" cm="1">
        <f t="array" ref="L6">IF(K6="PR Published",CONCATENATE("PR-",_xlfn.IFS(E6="c","Conf",E6="j","Jour",E6="w","Wkshp",TRUE,"Other")),K6)</f>
        <v>PR-Conf</v>
      </c>
      <c r="O6" t="s">
        <v>21</v>
      </c>
      <c r="P6">
        <v>2007</v>
      </c>
      <c r="Q6" t="s">
        <v>22</v>
      </c>
    </row>
    <row r="7" spans="1:17" ht="51" x14ac:dyDescent="0.2">
      <c r="A7" s="7" t="s">
        <v>92</v>
      </c>
      <c r="B7" s="7" t="s">
        <v>214</v>
      </c>
      <c r="C7" s="7" t="s">
        <v>93</v>
      </c>
      <c r="E7" t="s">
        <v>289</v>
      </c>
      <c r="F7" s="7" t="s">
        <v>318</v>
      </c>
      <c r="G7" s="7"/>
      <c r="H7" s="13">
        <v>1</v>
      </c>
      <c r="J7" t="b">
        <f>IF(E7="pc",TRUE,FALSE)</f>
        <v>0</v>
      </c>
      <c r="K7" t="str">
        <f>IF(VLOOKUP(E7,labels!A:D,2,FALSE), IF(VLOOKUP(E7,labels!A:D,3,FALSE),"PR Published", "Other Published"),IF(E7="pc","book chapter","preprint"))</f>
        <v>preprint</v>
      </c>
      <c r="L7" t="str" cm="1">
        <f t="array" ref="L7">IF(K7="PR Published",CONCATENATE("PR-",_xlfn.IFS(E7="c","Conf",E7="j","Jour",E7="w","Wkshp",TRUE,"Other")),K7)</f>
        <v>preprint</v>
      </c>
      <c r="P7">
        <v>2019</v>
      </c>
    </row>
    <row r="8" spans="1:17" ht="68" x14ac:dyDescent="0.2">
      <c r="A8" s="7" t="s">
        <v>26</v>
      </c>
      <c r="B8" s="7" t="s">
        <v>27</v>
      </c>
      <c r="C8" s="7" t="s">
        <v>28</v>
      </c>
      <c r="D8" s="7" t="s">
        <v>324</v>
      </c>
      <c r="E8" t="s">
        <v>291</v>
      </c>
      <c r="F8">
        <v>1</v>
      </c>
      <c r="H8" s="13">
        <v>82</v>
      </c>
      <c r="I8" s="13">
        <v>3</v>
      </c>
      <c r="J8" t="b">
        <f>IF(E8="pc",TRUE,FALSE)</f>
        <v>0</v>
      </c>
      <c r="K8" t="str">
        <f>IF(VLOOKUP(E8,labels!A:D,2,FALSE), IF(VLOOKUP(E8,labels!A:D,3,FALSE),"PR Published", "Other Published"),IF(E8="pc","book chapter","preprint"))</f>
        <v>PR Published</v>
      </c>
      <c r="L8" t="str" cm="1">
        <f t="array" ref="L8">IF(K8="PR Published",CONCATENATE("PR-",_xlfn.IFS(E8="c","Conf",E8="j","Jour",E8="w","Wkshp",TRUE,"Other")),K8)</f>
        <v>PR-Jour</v>
      </c>
      <c r="P8">
        <v>2013</v>
      </c>
    </row>
    <row r="9" spans="1:17" ht="85" x14ac:dyDescent="0.2">
      <c r="A9" s="7" t="s">
        <v>270</v>
      </c>
      <c r="B9" s="7" t="s">
        <v>271</v>
      </c>
      <c r="C9" s="7" t="s">
        <v>272</v>
      </c>
      <c r="D9" s="7" t="s">
        <v>336</v>
      </c>
      <c r="E9" s="7" t="s">
        <v>290</v>
      </c>
      <c r="F9">
        <v>2</v>
      </c>
      <c r="J9" t="b">
        <f>IF(E9="pc",TRUE,FALSE)</f>
        <v>0</v>
      </c>
      <c r="K9" t="str">
        <f>IF(VLOOKUP(E9,labels!A:D,2,FALSE), IF(VLOOKUP(E9,labels!A:D,3,FALSE),"PR Published", "Other Published"),IF(E9="pc","book chapter","preprint"))</f>
        <v>PR Published</v>
      </c>
      <c r="L9" t="str" cm="1">
        <f t="array" ref="L9">IF(K9="PR Published",CONCATENATE("PR-",_xlfn.IFS(E9="c","Conf",E9="j","Jour",E9="w","Wkshp",TRUE,"Other")),K9)</f>
        <v>PR-Conf</v>
      </c>
      <c r="O9" t="s">
        <v>273</v>
      </c>
      <c r="P9">
        <v>2021</v>
      </c>
      <c r="Q9" t="s">
        <v>55</v>
      </c>
    </row>
    <row r="10" spans="1:17" ht="34" x14ac:dyDescent="0.2">
      <c r="A10" s="7" t="s">
        <v>94</v>
      </c>
      <c r="B10" s="7" t="s">
        <v>219</v>
      </c>
      <c r="C10" s="7" t="s">
        <v>77</v>
      </c>
      <c r="D10" s="7" t="s">
        <v>322</v>
      </c>
      <c r="E10" s="7" t="s">
        <v>290</v>
      </c>
      <c r="F10" s="7">
        <v>3</v>
      </c>
      <c r="G10" s="7"/>
      <c r="H10" s="13">
        <v>1</v>
      </c>
      <c r="J10" t="b">
        <f>IF(E10="pc",TRUE,FALSE)</f>
        <v>0</v>
      </c>
      <c r="K10" t="str">
        <f>IF(VLOOKUP(E10,labels!A:D,2,FALSE), IF(VLOOKUP(E10,labels!A:D,3,FALSE),"PR Published", "Other Published"),IF(E10="pc","book chapter","preprint"))</f>
        <v>PR Published</v>
      </c>
      <c r="L10" t="str" cm="1">
        <f t="array" ref="L10">IF(K10="PR Published",CONCATENATE("PR-",_xlfn.IFS(E10="c","Conf",E10="j","Jour",E10="w","Wkshp",TRUE,"Other")),K10)</f>
        <v>PR-Conf</v>
      </c>
      <c r="P10">
        <v>2020</v>
      </c>
    </row>
    <row r="11" spans="1:17" ht="51" x14ac:dyDescent="0.2">
      <c r="A11" s="7" t="s">
        <v>51</v>
      </c>
      <c r="B11" s="7" t="s">
        <v>52</v>
      </c>
      <c r="C11" s="7" t="s">
        <v>53</v>
      </c>
      <c r="D11" s="7" t="s">
        <v>328</v>
      </c>
      <c r="E11" t="s">
        <v>290</v>
      </c>
      <c r="F11">
        <v>2</v>
      </c>
      <c r="H11" s="13">
        <v>28</v>
      </c>
      <c r="J11" t="b">
        <f>IF(E11="pc",TRUE,FALSE)</f>
        <v>0</v>
      </c>
      <c r="K11" t="str">
        <f>IF(VLOOKUP(E11,labels!A:D,2,FALSE), IF(VLOOKUP(E11,labels!A:D,3,FALSE),"PR Published", "Other Published"),IF(E11="pc","book chapter","preprint"))</f>
        <v>PR Published</v>
      </c>
      <c r="L11" t="str" cm="1">
        <f t="array" ref="L11">IF(K11="PR Published",CONCATENATE("PR-",_xlfn.IFS(E11="c","Conf",E11="j","Jour",E11="w","Wkshp",TRUE,"Other")),K11)</f>
        <v>PR-Conf</v>
      </c>
      <c r="O11" t="s">
        <v>54</v>
      </c>
      <c r="P11">
        <v>2016</v>
      </c>
      <c r="Q11" t="s">
        <v>55</v>
      </c>
    </row>
    <row r="12" spans="1:17" ht="51" x14ac:dyDescent="0.2">
      <c r="A12" s="7" t="s">
        <v>46</v>
      </c>
      <c r="B12" s="7" t="s">
        <v>47</v>
      </c>
      <c r="C12" s="7" t="s">
        <v>48</v>
      </c>
      <c r="D12" s="7" t="s">
        <v>327</v>
      </c>
      <c r="E12" t="s">
        <v>290</v>
      </c>
      <c r="F12">
        <v>1</v>
      </c>
      <c r="J12" t="b">
        <f>IF(E12="pc",TRUE,FALSE)</f>
        <v>0</v>
      </c>
      <c r="K12" t="str">
        <f>IF(VLOOKUP(E12,labels!A:D,2,FALSE), IF(VLOOKUP(E12,labels!A:D,3,FALSE),"PR Published", "Other Published"),IF(E12="pc","book chapter","preprint"))</f>
        <v>PR Published</v>
      </c>
      <c r="L12" t="str" cm="1">
        <f t="array" ref="L12">IF(K12="PR Published",CONCATENATE("PR-",_xlfn.IFS(E12="c","Conf",E12="j","Jour",E12="w","Wkshp",TRUE,"Other")),K12)</f>
        <v>PR-Conf</v>
      </c>
      <c r="M12">
        <v>10134</v>
      </c>
      <c r="O12" t="s">
        <v>49</v>
      </c>
      <c r="P12">
        <v>2017</v>
      </c>
      <c r="Q12" t="s">
        <v>50</v>
      </c>
    </row>
    <row r="13" spans="1:17" ht="51" x14ac:dyDescent="0.2">
      <c r="A13" s="7" t="s">
        <v>81</v>
      </c>
      <c r="B13" s="7" t="s">
        <v>82</v>
      </c>
      <c r="C13" s="7" t="s">
        <v>83</v>
      </c>
      <c r="D13" s="7" t="s">
        <v>320</v>
      </c>
      <c r="E13" t="s">
        <v>290</v>
      </c>
      <c r="F13">
        <v>1</v>
      </c>
      <c r="J13" t="b">
        <f>IF(E13="pc",TRUE,FALSE)</f>
        <v>0</v>
      </c>
      <c r="K13" t="str">
        <f>IF(VLOOKUP(E13,labels!A:D,2,FALSE), IF(VLOOKUP(E13,labels!A:D,3,FALSE),"PR Published", "Other Published"),IF(E13="pc","book chapter","preprint"))</f>
        <v>PR Published</v>
      </c>
      <c r="L13" t="str" cm="1">
        <f t="array" ref="L13">IF(K13="PR Published",CONCATENATE("PR-",_xlfn.IFS(E13="c","Conf",E13="j","Jour",E13="w","Wkshp",TRUE,"Other")),K13)</f>
        <v>PR-Conf</v>
      </c>
      <c r="M13">
        <v>33</v>
      </c>
      <c r="N13">
        <v>1</v>
      </c>
      <c r="O13" t="s">
        <v>84</v>
      </c>
      <c r="P13">
        <v>2019</v>
      </c>
    </row>
    <row r="14" spans="1:17" ht="51" x14ac:dyDescent="0.2">
      <c r="A14" s="7" t="s">
        <v>94</v>
      </c>
      <c r="B14" s="7" t="s">
        <v>222</v>
      </c>
      <c r="C14" s="7" t="s">
        <v>115</v>
      </c>
      <c r="D14" s="7" t="s">
        <v>333</v>
      </c>
      <c r="E14" s="7" t="s">
        <v>290</v>
      </c>
      <c r="F14">
        <v>3</v>
      </c>
      <c r="J14" t="b">
        <f>IF(E14="pc",TRUE,FALSE)</f>
        <v>0</v>
      </c>
      <c r="K14" t="str">
        <f>IF(VLOOKUP(E14,labels!A:D,2,FALSE), IF(VLOOKUP(E14,labels!A:D,3,FALSE),"PR Published", "Other Published"),IF(E14="pc","book chapter","preprint"))</f>
        <v>PR Published</v>
      </c>
      <c r="L14" t="str" cm="1">
        <f t="array" ref="L14">IF(K14="PR Published",CONCATENATE("PR-",_xlfn.IFS(E14="c","Conf",E14="j","Jour",E14="w","Wkshp",TRUE,"Other")),K14)</f>
        <v>PR-Conf</v>
      </c>
      <c r="O14" t="s">
        <v>148</v>
      </c>
      <c r="P14">
        <v>2020</v>
      </c>
      <c r="Q14" t="s">
        <v>79</v>
      </c>
    </row>
    <row r="15" spans="1:17" ht="51" x14ac:dyDescent="0.2">
      <c r="A15" s="7" t="s">
        <v>169</v>
      </c>
      <c r="B15" s="7" t="s">
        <v>170</v>
      </c>
      <c r="C15" s="7" t="s">
        <v>171</v>
      </c>
      <c r="D15" s="7" t="s">
        <v>338</v>
      </c>
      <c r="E15" s="7" t="s">
        <v>290</v>
      </c>
      <c r="F15">
        <v>2</v>
      </c>
      <c r="J15" t="b">
        <f>IF(E15="pc",TRUE,FALSE)</f>
        <v>0</v>
      </c>
      <c r="K15" t="str">
        <f>IF(VLOOKUP(E15,labels!A:D,2,FALSE), IF(VLOOKUP(E15,labels!A:D,3,FALSE),"PR Published", "Other Published"),IF(E15="pc","book chapter","preprint"))</f>
        <v>PR Published</v>
      </c>
      <c r="L15" t="str" cm="1">
        <f t="array" ref="L15">IF(K15="PR Published",CONCATENATE("PR-",_xlfn.IFS(E15="c","Conf",E15="j","Jour",E15="w","Wkshp",TRUE,"Other")),K15)</f>
        <v>PR-Conf</v>
      </c>
      <c r="O15" t="s">
        <v>172</v>
      </c>
      <c r="P15">
        <v>2021</v>
      </c>
      <c r="Q15" t="s">
        <v>55</v>
      </c>
    </row>
    <row r="16" spans="1:17" ht="102" x14ac:dyDescent="0.2">
      <c r="A16" s="7" t="s">
        <v>61</v>
      </c>
      <c r="B16" s="7" t="s">
        <v>62</v>
      </c>
      <c r="C16" s="7" t="s">
        <v>63</v>
      </c>
      <c r="E16" t="s">
        <v>293</v>
      </c>
      <c r="F16">
        <v>2</v>
      </c>
      <c r="H16" s="13">
        <v>19</v>
      </c>
      <c r="J16" t="b">
        <f>IF(E16="pc",TRUE,FALSE)</f>
        <v>0</v>
      </c>
      <c r="K16" t="str">
        <f>IF(VLOOKUP(E16,labels!A:D,2,FALSE), IF(VLOOKUP(E16,labels!A:D,3,FALSE),"PR Published", "Other Published"),IF(E16="pc","book chapter","preprint"))</f>
        <v>Other Published</v>
      </c>
      <c r="L16" t="str" cm="1">
        <f t="array" ref="L16">IF(K16="PR Published",CONCATENATE("PR-",_xlfn.IFS(E16="c","Conf",E16="j","Jour",E16="w","Wkshp",TRUE,"Other")),K16)</f>
        <v>Other Published</v>
      </c>
      <c r="M16">
        <v>3</v>
      </c>
      <c r="N16">
        <v>4</v>
      </c>
      <c r="O16" t="s">
        <v>64</v>
      </c>
      <c r="P16">
        <v>2017</v>
      </c>
      <c r="Q16" t="s">
        <v>65</v>
      </c>
    </row>
    <row r="17" spans="1:17" ht="68" x14ac:dyDescent="0.2">
      <c r="A17" s="7" t="s">
        <v>15</v>
      </c>
      <c r="B17" s="7" t="s">
        <v>16</v>
      </c>
      <c r="C17" s="7" t="s">
        <v>17</v>
      </c>
      <c r="D17" s="7" t="s">
        <v>321</v>
      </c>
      <c r="E17" t="s">
        <v>290</v>
      </c>
      <c r="F17">
        <v>3</v>
      </c>
      <c r="J17" t="b">
        <f>IF(E17="pc",TRUE,FALSE)</f>
        <v>0</v>
      </c>
      <c r="K17" t="str">
        <f>IF(VLOOKUP(E17,labels!A:D,2,FALSE), IF(VLOOKUP(E17,labels!A:D,3,FALSE),"PR Published", "Other Published"),IF(E17="pc","book chapter","preprint"))</f>
        <v>PR Published</v>
      </c>
      <c r="L17" t="str" cm="1">
        <f t="array" ref="L17">IF(K17="PR Published",CONCATENATE("PR-",_xlfn.IFS(E17="c","Conf",E17="j","Jour",E17="w","Wkshp",TRUE,"Other")),K17)</f>
        <v>PR-Conf</v>
      </c>
      <c r="O17" s="1">
        <v>44566</v>
      </c>
      <c r="P17">
        <v>2010</v>
      </c>
    </row>
    <row r="18" spans="1:17" ht="34" x14ac:dyDescent="0.2">
      <c r="A18" s="7" t="s">
        <v>75</v>
      </c>
      <c r="B18" s="7" t="s">
        <v>76</v>
      </c>
      <c r="C18" s="7" t="s">
        <v>77</v>
      </c>
      <c r="D18" s="7" t="s">
        <v>322</v>
      </c>
      <c r="E18" t="s">
        <v>290</v>
      </c>
      <c r="F18">
        <v>3</v>
      </c>
      <c r="J18" t="b">
        <f>IF(E18="pc",TRUE,FALSE)</f>
        <v>0</v>
      </c>
      <c r="K18" t="str">
        <f>IF(VLOOKUP(E18,labels!A:D,2,FALSE), IF(VLOOKUP(E18,labels!A:D,3,FALSE),"PR Published", "Other Published"),IF(E18="pc","book chapter","preprint"))</f>
        <v>PR Published</v>
      </c>
      <c r="L18" t="str" cm="1">
        <f t="array" ref="L18">IF(K18="PR Published",CONCATENATE("PR-",_xlfn.IFS(E18="c","Conf",E18="j","Jour",E18="w","Wkshp",TRUE,"Other")),K18)</f>
        <v>PR-Conf</v>
      </c>
      <c r="O18" t="s">
        <v>78</v>
      </c>
      <c r="P18">
        <v>2018</v>
      </c>
      <c r="Q18" t="s">
        <v>79</v>
      </c>
    </row>
    <row r="19" spans="1:17" ht="68" x14ac:dyDescent="0.2">
      <c r="A19" s="7" t="s">
        <v>123</v>
      </c>
      <c r="B19" s="7" t="s">
        <v>124</v>
      </c>
      <c r="C19" s="7" t="s">
        <v>125</v>
      </c>
      <c r="D19" s="7" t="s">
        <v>334</v>
      </c>
      <c r="E19" s="7" t="s">
        <v>290</v>
      </c>
      <c r="F19">
        <v>1</v>
      </c>
      <c r="J19" t="b">
        <f>IF(E19="pc",TRUE,FALSE)</f>
        <v>0</v>
      </c>
      <c r="K19" t="str">
        <f>IF(VLOOKUP(E19,labels!A:D,2,FALSE), IF(VLOOKUP(E19,labels!A:D,3,FALSE),"PR Published", "Other Published"),IF(E19="pc","book chapter","preprint"))</f>
        <v>PR Published</v>
      </c>
      <c r="L19" t="str" cm="1">
        <f t="array" ref="L19">IF(K19="PR Published",CONCATENATE("PR-",_xlfn.IFS(E19="c","Conf",E19="j","Jour",E19="w","Wkshp",TRUE,"Other")),K19)</f>
        <v>PR-Conf</v>
      </c>
      <c r="O19" t="s">
        <v>126</v>
      </c>
      <c r="P19">
        <v>2019</v>
      </c>
      <c r="Q19" t="s">
        <v>79</v>
      </c>
    </row>
    <row r="20" spans="1:17" ht="68" x14ac:dyDescent="0.2">
      <c r="A20" s="7" t="s">
        <v>131</v>
      </c>
      <c r="B20" s="7" t="s">
        <v>132</v>
      </c>
      <c r="C20" s="7" t="s">
        <v>133</v>
      </c>
      <c r="D20" s="7" t="s">
        <v>335</v>
      </c>
      <c r="E20" s="7" t="s">
        <v>290</v>
      </c>
      <c r="F20">
        <v>1</v>
      </c>
      <c r="J20" t="b">
        <f>IF(E20="pc",TRUE,FALSE)</f>
        <v>0</v>
      </c>
      <c r="K20" t="str">
        <f>IF(VLOOKUP(E20,labels!A:D,2,FALSE), IF(VLOOKUP(E20,labels!A:D,3,FALSE),"PR Published", "Other Published"),IF(E20="pc","book chapter","preprint"))</f>
        <v>PR Published</v>
      </c>
      <c r="L20" t="str" cm="1">
        <f t="array" ref="L20">IF(K20="PR Published",CONCATENATE("PR-",_xlfn.IFS(E20="c","Conf",E20="j","Jour",E20="w","Wkshp",TRUE,"Other")),K20)</f>
        <v>PR-Conf</v>
      </c>
      <c r="O20" s="1">
        <v>44577</v>
      </c>
      <c r="P20">
        <v>2019</v>
      </c>
    </row>
    <row r="21" spans="1:17" ht="51" x14ac:dyDescent="0.2">
      <c r="A21" s="7" t="s">
        <v>37</v>
      </c>
      <c r="B21" s="7" t="s">
        <v>38</v>
      </c>
      <c r="C21" s="7" t="s">
        <v>39</v>
      </c>
      <c r="D21" s="7" t="s">
        <v>325</v>
      </c>
      <c r="E21" t="s">
        <v>290</v>
      </c>
      <c r="F21">
        <v>1</v>
      </c>
      <c r="H21" s="13">
        <v>15</v>
      </c>
      <c r="J21" t="b">
        <f>IF(E21="pc",TRUE,FALSE)</f>
        <v>0</v>
      </c>
      <c r="K21" t="str">
        <f>IF(VLOOKUP(E21,labels!A:D,2,FALSE), IF(VLOOKUP(E21,labels!A:D,3,FALSE),"PR Published", "Other Published"),IF(E21="pc","book chapter","preprint"))</f>
        <v>PR Published</v>
      </c>
      <c r="L21" t="str" cm="1">
        <f t="array" ref="L21">IF(K21="PR Published",CONCATENATE("PR-",_xlfn.IFS(E21="c","Conf",E21="j","Jour",E21="w","Wkshp",TRUE,"Other")),K21)</f>
        <v>PR-Conf</v>
      </c>
      <c r="O21" t="s">
        <v>40</v>
      </c>
      <c r="P21">
        <v>2013</v>
      </c>
    </row>
    <row r="22" spans="1:17" ht="51" x14ac:dyDescent="0.2">
      <c r="A22" s="7" t="s">
        <v>51</v>
      </c>
      <c r="B22" s="7" t="s">
        <v>206</v>
      </c>
      <c r="C22" s="7" t="s">
        <v>207</v>
      </c>
      <c r="E22" s="7" t="s">
        <v>296</v>
      </c>
      <c r="F22" s="7" t="s">
        <v>318</v>
      </c>
      <c r="G22" s="7"/>
      <c r="J22" t="b">
        <f>IF(E22="pc",TRUE,FALSE)</f>
        <v>0</v>
      </c>
      <c r="K22" t="str">
        <f>IF(VLOOKUP(E22,labels!A:D,2,FALSE), IF(VLOOKUP(E22,labels!A:D,3,FALSE),"PR Published", "Other Published"),IF(E22="pc","book chapter","preprint"))</f>
        <v>preprint</v>
      </c>
      <c r="L22" t="str" cm="1">
        <f t="array" ref="L22">IF(K22="PR Published",CONCATENATE("PR-",_xlfn.IFS(E22="c","Conf",E22="j","Jour",E22="w","Wkshp",TRUE,"Other")),K22)</f>
        <v>preprint</v>
      </c>
      <c r="P22">
        <v>2016</v>
      </c>
    </row>
    <row r="23" spans="1:17" ht="51" x14ac:dyDescent="0.2">
      <c r="A23" s="7" t="s">
        <v>277</v>
      </c>
      <c r="B23" s="7" t="s">
        <v>278</v>
      </c>
      <c r="C23" s="7" t="s">
        <v>83</v>
      </c>
      <c r="D23" s="7" t="s">
        <v>320</v>
      </c>
      <c r="E23" s="7" t="s">
        <v>290</v>
      </c>
      <c r="F23">
        <v>1</v>
      </c>
      <c r="J23" t="b">
        <f>IF(E23="pc",TRUE,FALSE)</f>
        <v>0</v>
      </c>
      <c r="K23" t="str">
        <f>IF(VLOOKUP(E23,labels!A:D,2,FALSE), IF(VLOOKUP(E23,labels!A:D,3,FALSE),"PR Published", "Other Published"),IF(E23="pc","book chapter","preprint"))</f>
        <v>PR Published</v>
      </c>
      <c r="L23" t="str" cm="1">
        <f t="array" ref="L23">IF(K23="PR Published",CONCATENATE("PR-",_xlfn.IFS(E23="c","Conf",E23="j","Jour",E23="w","Wkshp",TRUE,"Other")),K23)</f>
        <v>PR-Conf</v>
      </c>
      <c r="P23">
        <v>2021</v>
      </c>
    </row>
    <row r="24" spans="1:17" ht="51" x14ac:dyDescent="0.2">
      <c r="A24" s="7" t="s">
        <v>199</v>
      </c>
      <c r="B24" s="7" t="s">
        <v>278</v>
      </c>
      <c r="E24" s="7" t="s">
        <v>296</v>
      </c>
      <c r="F24" s="7" t="s">
        <v>318</v>
      </c>
      <c r="G24" s="7"/>
      <c r="J24" t="b">
        <f>IF(E24="pc",TRUE,FALSE)</f>
        <v>0</v>
      </c>
      <c r="K24" t="str">
        <f>IF(VLOOKUP(E24,labels!A:D,2,FALSE), IF(VLOOKUP(E24,labels!A:D,3,FALSE),"PR Published", "Other Published"),IF(E24="pc","book chapter","preprint"))</f>
        <v>preprint</v>
      </c>
      <c r="L24" t="str" cm="1">
        <f t="array" ref="L24">IF(K24="PR Published",CONCATENATE("PR-",_xlfn.IFS(E24="c","Conf",E24="j","Jour",E24="w","Wkshp",TRUE,"Other")),K24)</f>
        <v>preprint</v>
      </c>
      <c r="O24" t="s">
        <v>279</v>
      </c>
      <c r="P24">
        <v>2021</v>
      </c>
    </row>
    <row r="25" spans="1:17" ht="51" x14ac:dyDescent="0.2">
      <c r="A25" s="7" t="s">
        <v>70</v>
      </c>
      <c r="B25" s="7" t="s">
        <v>71</v>
      </c>
      <c r="C25" s="7" t="s">
        <v>72</v>
      </c>
      <c r="D25" s="7" t="s">
        <v>322</v>
      </c>
      <c r="E25" t="s">
        <v>290</v>
      </c>
      <c r="F25">
        <v>3</v>
      </c>
      <c r="J25" t="b">
        <f>IF(E25="pc",TRUE,FALSE)</f>
        <v>0</v>
      </c>
      <c r="K25" t="str">
        <f>IF(VLOOKUP(E25,labels!A:D,2,FALSE), IF(VLOOKUP(E25,labels!A:D,3,FALSE),"PR Published", "Other Published"),IF(E25="pc","book chapter","preprint"))</f>
        <v>PR Published</v>
      </c>
      <c r="L25" t="str" cm="1">
        <f t="array" ref="L25">IF(K25="PR Published",CONCATENATE("PR-",_xlfn.IFS(E25="c","Conf",E25="j","Jour",E25="w","Wkshp",TRUE,"Other")),K25)</f>
        <v>PR-Conf</v>
      </c>
      <c r="M25">
        <v>10832</v>
      </c>
      <c r="O25" t="s">
        <v>73</v>
      </c>
      <c r="P25">
        <v>2018</v>
      </c>
      <c r="Q25" t="s">
        <v>74</v>
      </c>
    </row>
    <row r="26" spans="1:17" ht="34" x14ac:dyDescent="0.2">
      <c r="A26" s="7" t="s">
        <v>223</v>
      </c>
      <c r="B26" s="7" t="s">
        <v>155</v>
      </c>
      <c r="E26" s="7" t="s">
        <v>296</v>
      </c>
      <c r="F26" s="7" t="s">
        <v>318</v>
      </c>
      <c r="G26" s="7"/>
      <c r="J26" t="b">
        <f>IF(E26="pc",TRUE,FALSE)</f>
        <v>0</v>
      </c>
      <c r="K26" t="str">
        <f>IF(VLOOKUP(E26,labels!A:D,2,FALSE), IF(VLOOKUP(E26,labels!A:D,3,FALSE),"PR Published", "Other Published"),IF(E26="pc","book chapter","preprint"))</f>
        <v>preprint</v>
      </c>
      <c r="L26" t="str" cm="1">
        <f t="array" ref="L26">IF(K26="PR Published",CONCATENATE("PR-",_xlfn.IFS(E26="c","Conf",E26="j","Jour",E26="w","Wkshp",TRUE,"Other")),K26)</f>
        <v>preprint</v>
      </c>
      <c r="P26">
        <v>2020</v>
      </c>
      <c r="Q26" t="s">
        <v>224</v>
      </c>
    </row>
    <row r="27" spans="1:17" ht="68" x14ac:dyDescent="0.2">
      <c r="A27" s="7" t="s">
        <v>138</v>
      </c>
      <c r="B27" s="7" t="s">
        <v>139</v>
      </c>
      <c r="C27" s="7" t="s">
        <v>140</v>
      </c>
      <c r="D27" s="7" t="s">
        <v>352</v>
      </c>
      <c r="E27" s="7" t="s">
        <v>290</v>
      </c>
      <c r="F27">
        <v>1</v>
      </c>
      <c r="J27" t="b">
        <f>IF(E27="pc",TRUE,FALSE)</f>
        <v>0</v>
      </c>
      <c r="K27" t="str">
        <f>IF(VLOOKUP(E27,labels!A:D,2,FALSE), IF(VLOOKUP(E27,labels!A:D,3,FALSE),"PR Published", "Other Published"),IF(E27="pc","book chapter","preprint"))</f>
        <v>PR Published</v>
      </c>
      <c r="L27" t="str" cm="1">
        <f t="array" ref="L27">IF(K27="PR Published",CONCATENATE("PR-",_xlfn.IFS(E27="c","Conf",E27="j","Jour",E27="w","Wkshp",TRUE,"Other")),K27)</f>
        <v>PR-Conf</v>
      </c>
      <c r="O27" t="s">
        <v>141</v>
      </c>
      <c r="P27">
        <v>2020</v>
      </c>
      <c r="Q27" t="s">
        <v>55</v>
      </c>
    </row>
    <row r="28" spans="1:17" ht="51" x14ac:dyDescent="0.2">
      <c r="A28" s="7" t="s">
        <v>280</v>
      </c>
      <c r="B28" s="7" t="s">
        <v>281</v>
      </c>
      <c r="C28" s="7" t="s">
        <v>282</v>
      </c>
      <c r="E28" s="7" t="s">
        <v>289</v>
      </c>
      <c r="F28" s="7" t="s">
        <v>318</v>
      </c>
      <c r="G28" s="7"/>
      <c r="J28" t="b">
        <f>IF(E28="pc",TRUE,FALSE)</f>
        <v>0</v>
      </c>
      <c r="K28" t="str">
        <f>IF(VLOOKUP(E28,labels!A:D,2,FALSE), IF(VLOOKUP(E28,labels!A:D,3,FALSE),"PR Published", "Other Published"),IF(E28="pc","book chapter","preprint"))</f>
        <v>preprint</v>
      </c>
      <c r="L28" t="str" cm="1">
        <f t="array" ref="L28">IF(K28="PR Published",CONCATENATE("PR-",_xlfn.IFS(E28="c","Conf",E28="j","Jour",E28="w","Wkshp",TRUE,"Other")),K28)</f>
        <v>preprint</v>
      </c>
      <c r="P28">
        <v>2021</v>
      </c>
    </row>
    <row r="29" spans="1:17" ht="34" x14ac:dyDescent="0.2">
      <c r="A29" s="7" t="s">
        <v>94</v>
      </c>
      <c r="B29" s="7" t="s">
        <v>95</v>
      </c>
      <c r="C29" s="7" t="s">
        <v>96</v>
      </c>
      <c r="E29" t="s">
        <v>294</v>
      </c>
      <c r="F29" s="7" t="s">
        <v>318</v>
      </c>
      <c r="G29" s="7"/>
      <c r="H29" s="13">
        <v>51</v>
      </c>
      <c r="J29" t="b">
        <f>IF(E29="pc",TRUE,FALSE)</f>
        <v>1</v>
      </c>
      <c r="K29" t="str">
        <f>IF(VLOOKUP(E29,labels!A:D,2,FALSE), IF(VLOOKUP(E29,labels!A:D,3,FALSE),"PR Published", "Other Published"),IF(E29="pc","book chapter","preprint"))</f>
        <v>book chapter</v>
      </c>
      <c r="L29" t="str" cm="1">
        <f t="array" ref="L29">IF(K29="PR Published",CONCATENATE("PR-",_xlfn.IFS(E29="c","Conf",E29="j","Jour",E29="w","Wkshp",TRUE,"Other")),K29)</f>
        <v>book chapter</v>
      </c>
      <c r="P29">
        <v>2019</v>
      </c>
    </row>
    <row r="30" spans="1:17" ht="51" x14ac:dyDescent="0.2">
      <c r="A30" s="7" t="s">
        <v>179</v>
      </c>
      <c r="B30" s="7" t="s">
        <v>233</v>
      </c>
      <c r="C30" s="7" t="s">
        <v>198</v>
      </c>
      <c r="E30" s="7" t="s">
        <v>294</v>
      </c>
      <c r="F30" s="7" t="s">
        <v>318</v>
      </c>
      <c r="G30" s="7"/>
      <c r="J30" t="b">
        <f>IF(E30="pc",TRUE,FALSE)</f>
        <v>1</v>
      </c>
      <c r="K30" t="str">
        <f>IF(VLOOKUP(E30,labels!A:D,2,FALSE), IF(VLOOKUP(E30,labels!A:D,3,FALSE),"PR Published", "Other Published"),IF(E30="pc","book chapter","preprint"))</f>
        <v>book chapter</v>
      </c>
      <c r="L30" t="str" cm="1">
        <f t="array" ref="L30">IF(K30="PR Published",CONCATENATE("PR-",_xlfn.IFS(E30="c","Conf",E30="j","Jour",E30="w","Wkshp",TRUE,"Other")),K30)</f>
        <v>book chapter</v>
      </c>
      <c r="P30">
        <v>2021</v>
      </c>
    </row>
    <row r="31" spans="1:17" ht="68" x14ac:dyDescent="0.2">
      <c r="A31" s="7" t="s">
        <v>97</v>
      </c>
      <c r="B31" s="7" t="s">
        <v>98</v>
      </c>
      <c r="C31" s="7" t="s">
        <v>99</v>
      </c>
      <c r="E31" t="s">
        <v>289</v>
      </c>
      <c r="F31" s="7" t="s">
        <v>318</v>
      </c>
      <c r="G31" s="7"/>
      <c r="H31" s="13">
        <v>44</v>
      </c>
      <c r="J31" t="b">
        <f>IF(E31="pc",TRUE,FALSE)</f>
        <v>0</v>
      </c>
      <c r="K31" t="str">
        <f>IF(VLOOKUP(E31,labels!A:D,2,FALSE), IF(VLOOKUP(E31,labels!A:D,3,FALSE),"PR Published", "Other Published"),IF(E31="pc","book chapter","preprint"))</f>
        <v>preprint</v>
      </c>
      <c r="L31" t="str" cm="1">
        <f t="array" ref="L31">IF(K31="PR Published",CONCATENATE("PR-",_xlfn.IFS(E31="c","Conf",E31="j","Jour",E31="w","Wkshp",TRUE,"Other")),K31)</f>
        <v>preprint</v>
      </c>
      <c r="P31">
        <v>2019</v>
      </c>
    </row>
    <row r="32" spans="1:17" ht="34" x14ac:dyDescent="0.2">
      <c r="A32" s="7" t="s">
        <v>94</v>
      </c>
      <c r="B32" s="7" t="s">
        <v>112</v>
      </c>
      <c r="C32" s="7" t="s">
        <v>113</v>
      </c>
      <c r="E32" s="7" t="s">
        <v>294</v>
      </c>
      <c r="F32" s="7" t="s">
        <v>318</v>
      </c>
      <c r="G32" s="7"/>
      <c r="J32" t="b">
        <f>IF(E32="pc",TRUE,FALSE)</f>
        <v>1</v>
      </c>
      <c r="K32" t="str">
        <f>IF(VLOOKUP(E32,labels!A:D,2,FALSE), IF(VLOOKUP(E32,labels!A:D,3,FALSE),"PR Published", "Other Published"),IF(E32="pc","book chapter","preprint"))</f>
        <v>book chapter</v>
      </c>
      <c r="L32" t="str" cm="1">
        <f t="array" ref="L32">IF(K32="PR Published",CONCATENATE("PR-",_xlfn.IFS(E32="c","Conf",E32="j","Jour",E32="w","Wkshp",TRUE,"Other")),K32)</f>
        <v>book chapter</v>
      </c>
      <c r="P32">
        <v>2019</v>
      </c>
    </row>
    <row r="33" spans="1:17" ht="68" x14ac:dyDescent="0.2">
      <c r="A33" s="7" t="s">
        <v>149</v>
      </c>
      <c r="B33" s="7" t="s">
        <v>150</v>
      </c>
      <c r="C33" s="7" t="s">
        <v>151</v>
      </c>
      <c r="E33" s="7" t="s">
        <v>294</v>
      </c>
      <c r="F33" s="7" t="s">
        <v>318</v>
      </c>
      <c r="G33" s="7"/>
      <c r="J33" t="b">
        <f>IF(E33="pc",TRUE,FALSE)</f>
        <v>1</v>
      </c>
      <c r="K33" t="str">
        <f>IF(VLOOKUP(E33,labels!A:D,2,FALSE), IF(VLOOKUP(E33,labels!A:D,3,FALSE),"PR Published", "Other Published"),IF(E33="pc","book chapter","preprint"))</f>
        <v>book chapter</v>
      </c>
      <c r="L33" t="str" cm="1">
        <f t="array" ref="L33">IF(K33="PR Published",CONCATENATE("PR-",_xlfn.IFS(E33="c","Conf",E33="j","Jour",E33="w","Wkshp",TRUE,"Other")),K33)</f>
        <v>book chapter</v>
      </c>
      <c r="P33">
        <v>2020</v>
      </c>
    </row>
    <row r="34" spans="1:17" ht="51" x14ac:dyDescent="0.2">
      <c r="A34" s="7" t="s">
        <v>89</v>
      </c>
      <c r="B34" s="7" t="s">
        <v>90</v>
      </c>
      <c r="C34" s="7" t="s">
        <v>91</v>
      </c>
      <c r="E34" t="s">
        <v>289</v>
      </c>
      <c r="F34" s="7" t="s">
        <v>318</v>
      </c>
      <c r="G34" s="7"/>
      <c r="J34" t="b">
        <f>IF(E34="pc",TRUE,FALSE)</f>
        <v>0</v>
      </c>
      <c r="K34" t="str">
        <f>IF(VLOOKUP(E34,labels!A:D,2,FALSE), IF(VLOOKUP(E34,labels!A:D,3,FALSE),"PR Published", "Other Published"),IF(E34="pc","book chapter","preprint"))</f>
        <v>preprint</v>
      </c>
      <c r="L34" t="str" cm="1">
        <f t="array" ref="L34">IF(K34="PR Published",CONCATENATE("PR-",_xlfn.IFS(E34="c","Conf",E34="j","Jour",E34="w","Wkshp",TRUE,"Other")),K34)</f>
        <v>preprint</v>
      </c>
      <c r="P34">
        <v>2019</v>
      </c>
    </row>
    <row r="35" spans="1:17" ht="51" x14ac:dyDescent="0.2">
      <c r="A35" s="7" t="s">
        <v>94</v>
      </c>
      <c r="B35" s="7" t="s">
        <v>228</v>
      </c>
      <c r="C35" s="7" t="s">
        <v>115</v>
      </c>
      <c r="D35" s="7" t="s">
        <v>333</v>
      </c>
      <c r="E35" s="7" t="s">
        <v>290</v>
      </c>
      <c r="F35">
        <v>3</v>
      </c>
      <c r="J35" t="b">
        <f>IF(E35="pc",TRUE,FALSE)</f>
        <v>0</v>
      </c>
      <c r="K35" t="str">
        <f>IF(VLOOKUP(E35,labels!A:D,2,FALSE), IF(VLOOKUP(E35,labels!A:D,3,FALSE),"PR Published", "Other Published"),IF(E35="pc","book chapter","preprint"))</f>
        <v>PR Published</v>
      </c>
      <c r="L35" t="str" cm="1">
        <f t="array" ref="L35">IF(K35="PR Published",CONCATENATE("PR-",_xlfn.IFS(E35="c","Conf",E35="j","Jour",E35="w","Wkshp",TRUE,"Other")),K35)</f>
        <v>PR-Conf</v>
      </c>
      <c r="O35" t="s">
        <v>163</v>
      </c>
      <c r="P35">
        <v>2020</v>
      </c>
      <c r="Q35" t="s">
        <v>79</v>
      </c>
    </row>
    <row r="36" spans="1:17" ht="34" x14ac:dyDescent="0.2">
      <c r="A36" s="7" t="s">
        <v>179</v>
      </c>
      <c r="B36" s="7" t="s">
        <v>268</v>
      </c>
      <c r="C36" s="7" t="s">
        <v>269</v>
      </c>
      <c r="E36" s="7" t="s">
        <v>294</v>
      </c>
      <c r="F36" s="7" t="s">
        <v>318</v>
      </c>
      <c r="G36" s="7"/>
      <c r="J36" t="b">
        <f>IF(E36="pc",TRUE,FALSE)</f>
        <v>1</v>
      </c>
      <c r="K36" t="str">
        <f>IF(VLOOKUP(E36,labels!A:D,2,FALSE), IF(VLOOKUP(E36,labels!A:D,3,FALSE),"PR Published", "Other Published"),IF(E36="pc","book chapter","preprint"))</f>
        <v>book chapter</v>
      </c>
      <c r="L36" t="str" cm="1">
        <f t="array" ref="L36">IF(K36="PR Published",CONCATENATE("PR-",_xlfn.IFS(E36="c","Conf",E36="j","Jour",E36="w","Wkshp",TRUE,"Other")),K36)</f>
        <v>book chapter</v>
      </c>
      <c r="P36">
        <v>2021</v>
      </c>
    </row>
    <row r="37" spans="1:17" ht="34" x14ac:dyDescent="0.2">
      <c r="A37" s="7" t="s">
        <v>179</v>
      </c>
      <c r="B37" s="7" t="s">
        <v>208</v>
      </c>
      <c r="C37" s="7" t="s">
        <v>209</v>
      </c>
      <c r="E37" s="7" t="s">
        <v>294</v>
      </c>
      <c r="F37" s="7" t="s">
        <v>318</v>
      </c>
      <c r="G37" s="7"/>
      <c r="J37" t="b">
        <f>IF(E37="pc",TRUE,FALSE)</f>
        <v>1</v>
      </c>
      <c r="K37" t="str">
        <f>IF(VLOOKUP(E37,labels!A:D,2,FALSE), IF(VLOOKUP(E37,labels!A:D,3,FALSE),"PR Published", "Other Published"),IF(E37="pc","book chapter","preprint"))</f>
        <v>book chapter</v>
      </c>
      <c r="L37" t="str" cm="1">
        <f t="array" ref="L37">IF(K37="PR Published",CONCATENATE("PR-",_xlfn.IFS(E37="c","Conf",E37="j","Jour",E37="w","Wkshp",TRUE,"Other")),K37)</f>
        <v>book chapter</v>
      </c>
      <c r="P37">
        <v>2021</v>
      </c>
    </row>
    <row r="38" spans="1:17" ht="34" x14ac:dyDescent="0.2">
      <c r="A38" s="7" t="s">
        <v>179</v>
      </c>
      <c r="B38" s="7" t="s">
        <v>239</v>
      </c>
      <c r="C38" s="7" t="s">
        <v>240</v>
      </c>
      <c r="D38" s="7" t="s">
        <v>345</v>
      </c>
      <c r="E38" s="7" t="s">
        <v>291</v>
      </c>
      <c r="F38">
        <v>2</v>
      </c>
      <c r="J38" t="b">
        <f>IF(E38="pc",TRUE,FALSE)</f>
        <v>0</v>
      </c>
      <c r="K38" t="str">
        <f>IF(VLOOKUP(E38,labels!A:D,2,FALSE), IF(VLOOKUP(E38,labels!A:D,3,FALSE),"PR Published", "Other Published"),IF(E38="pc","book chapter","preprint"))</f>
        <v>PR Published</v>
      </c>
      <c r="L38" t="str" cm="1">
        <f t="array" ref="L38">IF(K38="PR Published",CONCATENATE("PR-",_xlfn.IFS(E38="c","Conf",E38="j","Jour",E38="w","Wkshp",TRUE,"Other")),K38)</f>
        <v>PR-Jour</v>
      </c>
      <c r="M38">
        <v>9</v>
      </c>
      <c r="O38">
        <v>100105</v>
      </c>
      <c r="P38">
        <v>2021</v>
      </c>
      <c r="Q38" t="s">
        <v>236</v>
      </c>
    </row>
    <row r="39" spans="1:17" ht="34" x14ac:dyDescent="0.2">
      <c r="A39" s="7" t="s">
        <v>94</v>
      </c>
      <c r="B39" s="7" t="s">
        <v>129</v>
      </c>
      <c r="E39" s="7" t="s">
        <v>289</v>
      </c>
      <c r="F39" s="7" t="s">
        <v>318</v>
      </c>
      <c r="G39" s="7"/>
      <c r="J39" t="b">
        <f>IF(E39="pc",TRUE,FALSE)</f>
        <v>0</v>
      </c>
      <c r="K39" t="str">
        <f>IF(VLOOKUP(E39,labels!A:D,2,FALSE), IF(VLOOKUP(E39,labels!A:D,3,FALSE),"PR Published", "Other Published"),IF(E39="pc","book chapter","preprint"))</f>
        <v>preprint</v>
      </c>
      <c r="L39" t="str" cm="1">
        <f t="array" ref="L39">IF(K39="PR Published",CONCATENATE("PR-",_xlfn.IFS(E39="c","Conf",E39="j","Jour",E39="w","Wkshp",TRUE,"Other")),K39)</f>
        <v>preprint</v>
      </c>
      <c r="P39">
        <v>2019</v>
      </c>
      <c r="Q39" t="s">
        <v>130</v>
      </c>
    </row>
    <row r="40" spans="1:17" ht="51" x14ac:dyDescent="0.2">
      <c r="A40" s="7" t="s">
        <v>94</v>
      </c>
      <c r="B40" s="7" t="s">
        <v>114</v>
      </c>
      <c r="C40" s="7" t="s">
        <v>115</v>
      </c>
      <c r="D40" s="7" t="s">
        <v>333</v>
      </c>
      <c r="E40" s="7" t="s">
        <v>290</v>
      </c>
      <c r="F40">
        <v>3</v>
      </c>
      <c r="J40" t="b">
        <f>IF(E40="pc",TRUE,FALSE)</f>
        <v>0</v>
      </c>
      <c r="K40" t="str">
        <f>IF(VLOOKUP(E40,labels!A:D,2,FALSE), IF(VLOOKUP(E40,labels!A:D,3,FALSE),"PR Published", "Other Published"),IF(E40="pc","book chapter","preprint"))</f>
        <v>PR Published</v>
      </c>
      <c r="L40" t="str" cm="1">
        <f t="array" ref="L40">IF(K40="PR Published",CONCATENATE("PR-",_xlfn.IFS(E40="c","Conf",E40="j","Jour",E40="w","Wkshp",TRUE,"Other")),K40)</f>
        <v>PR-Conf</v>
      </c>
      <c r="O40" t="s">
        <v>116</v>
      </c>
      <c r="P40">
        <v>2019</v>
      </c>
      <c r="Q40" t="s">
        <v>79</v>
      </c>
    </row>
    <row r="41" spans="1:17" ht="34" x14ac:dyDescent="0.2">
      <c r="A41" s="7" t="s">
        <v>85</v>
      </c>
      <c r="B41" s="7" t="s">
        <v>104</v>
      </c>
      <c r="C41" s="7" t="s">
        <v>77</v>
      </c>
      <c r="D41" s="7" t="s">
        <v>322</v>
      </c>
      <c r="E41" s="7" t="s">
        <v>290</v>
      </c>
      <c r="F41">
        <v>3</v>
      </c>
      <c r="J41" t="b">
        <f>IF(E41="pc",TRUE,FALSE)</f>
        <v>0</v>
      </c>
      <c r="K41" t="str">
        <f>IF(VLOOKUP(E41,labels!A:D,2,FALSE), IF(VLOOKUP(E41,labels!A:D,3,FALSE),"PR Published", "Other Published"),IF(E41="pc","book chapter","preprint"))</f>
        <v>PR Published</v>
      </c>
      <c r="L41" t="str" cm="1">
        <f t="array" ref="L41">IF(K41="PR Published",CONCATENATE("PR-",_xlfn.IFS(E41="c","Conf",E41="j","Jour",E41="w","Wkshp",TRUE,"Other")),K41)</f>
        <v>PR-Conf</v>
      </c>
      <c r="O41" t="s">
        <v>105</v>
      </c>
      <c r="P41">
        <v>2019</v>
      </c>
      <c r="Q41" t="s">
        <v>79</v>
      </c>
    </row>
    <row r="42" spans="1:17" ht="51" x14ac:dyDescent="0.2">
      <c r="A42" s="7" t="s">
        <v>190</v>
      </c>
      <c r="B42" s="7" t="s">
        <v>267</v>
      </c>
      <c r="E42" s="7" t="s">
        <v>296</v>
      </c>
      <c r="F42" s="7" t="s">
        <v>318</v>
      </c>
      <c r="G42" s="7"/>
      <c r="J42" t="b">
        <f>IF(E42="pc",TRUE,FALSE)</f>
        <v>0</v>
      </c>
      <c r="K42" t="str">
        <f>IF(VLOOKUP(E42,labels!A:D,2,FALSE), IF(VLOOKUP(E42,labels!A:D,3,FALSE),"PR Published", "Other Published"),IF(E42="pc","book chapter","preprint"))</f>
        <v>preprint</v>
      </c>
      <c r="L42" t="str" cm="1">
        <f t="array" ref="L42">IF(K42="PR Published",CONCATENATE("PR-",_xlfn.IFS(E42="c","Conf",E42="j","Jour",E42="w","Wkshp",TRUE,"Other")),K42)</f>
        <v>preprint</v>
      </c>
      <c r="P42">
        <v>2021</v>
      </c>
    </row>
    <row r="43" spans="1:17" ht="51" x14ac:dyDescent="0.2">
      <c r="A43" s="7" t="s">
        <v>184</v>
      </c>
      <c r="B43" s="7" t="s">
        <v>185</v>
      </c>
      <c r="C43" s="7" t="s">
        <v>186</v>
      </c>
      <c r="D43" s="7" t="s">
        <v>341</v>
      </c>
      <c r="E43" s="7" t="s">
        <v>290</v>
      </c>
      <c r="F43">
        <v>3</v>
      </c>
      <c r="J43" t="b">
        <f>IF(E43="pc",TRUE,FALSE)</f>
        <v>0</v>
      </c>
      <c r="K43" t="str">
        <f>IF(VLOOKUP(E43,labels!A:D,2,FALSE), IF(VLOOKUP(E43,labels!A:D,3,FALSE),"PR Published", "Other Published"),IF(E43="pc","book chapter","preprint"))</f>
        <v>PR Published</v>
      </c>
      <c r="L43" t="str" cm="1">
        <f t="array" ref="L43">IF(K43="PR Published",CONCATENATE("PR-",_xlfn.IFS(E43="c","Conf",E43="j","Jour",E43="w","Wkshp",TRUE,"Other")),K43)</f>
        <v>PR-Conf</v>
      </c>
      <c r="P43">
        <v>2019</v>
      </c>
      <c r="Q43" t="s">
        <v>187</v>
      </c>
    </row>
    <row r="44" spans="1:17" ht="85" x14ac:dyDescent="0.2">
      <c r="A44" s="7" t="s">
        <v>51</v>
      </c>
      <c r="B44" s="7" t="s">
        <v>59</v>
      </c>
      <c r="C44" s="7" t="s">
        <v>60</v>
      </c>
      <c r="D44" s="7" t="s">
        <v>328</v>
      </c>
      <c r="E44" t="s">
        <v>292</v>
      </c>
      <c r="F44">
        <v>2</v>
      </c>
      <c r="J44" t="b">
        <f>IF(E44="pc",TRUE,FALSE)</f>
        <v>0</v>
      </c>
      <c r="K44" t="str">
        <f>IF(VLOOKUP(E44,labels!A:D,2,FALSE), IF(VLOOKUP(E44,labels!A:D,3,FALSE),"PR Published", "Other Published"),IF(E44="pc","book chapter","preprint"))</f>
        <v>PR Published</v>
      </c>
      <c r="L44" t="str" cm="1">
        <f t="array" ref="L44">IF(K44="PR Published",CONCATENATE("PR-",_xlfn.IFS(E44="c","Conf",E44="j","Jour",E44="w","Wkshp",TRUE,"Other")),K44)</f>
        <v>PR-Wkshp</v>
      </c>
      <c r="P44">
        <v>2016</v>
      </c>
    </row>
    <row r="45" spans="1:17" ht="51" x14ac:dyDescent="0.2">
      <c r="A45" s="7" t="s">
        <v>263</v>
      </c>
      <c r="B45" s="7" t="s">
        <v>264</v>
      </c>
      <c r="C45" s="7" t="s">
        <v>348</v>
      </c>
      <c r="D45" s="7" t="s">
        <v>349</v>
      </c>
      <c r="E45" s="7" t="s">
        <v>292</v>
      </c>
      <c r="F45" s="7">
        <v>2</v>
      </c>
      <c r="G45" s="7"/>
      <c r="J45" t="b">
        <f>IF(E45="pc",TRUE,FALSE)</f>
        <v>0</v>
      </c>
      <c r="K45" t="str">
        <f>IF(VLOOKUP(E45,labels!A:D,2,FALSE), IF(VLOOKUP(E45,labels!A:D,3,FALSE),"PR Published", "Other Published"),IF(E45="pc","book chapter","preprint"))</f>
        <v>PR Published</v>
      </c>
      <c r="L45" t="str" cm="1">
        <f t="array" ref="L45">IF(K45="PR Published",CONCATENATE("PR-",_xlfn.IFS(E45="c","Conf",E45="j","Jour",E45="w","Wkshp",TRUE,"Other")),K45)</f>
        <v>PR-Wkshp</v>
      </c>
      <c r="P45">
        <v>2021</v>
      </c>
    </row>
    <row r="46" spans="1:17" ht="51" x14ac:dyDescent="0.2">
      <c r="A46" s="7" t="s">
        <v>134</v>
      </c>
      <c r="B46" s="7" t="s">
        <v>218</v>
      </c>
      <c r="C46" s="7" t="s">
        <v>136</v>
      </c>
      <c r="D46" s="7" t="s">
        <v>351</v>
      </c>
      <c r="E46" s="7" t="s">
        <v>290</v>
      </c>
      <c r="F46">
        <v>3</v>
      </c>
      <c r="J46" t="b">
        <f>IF(E46="pc",TRUE,FALSE)</f>
        <v>0</v>
      </c>
      <c r="K46" t="str">
        <f>IF(VLOOKUP(E46,labels!A:D,2,FALSE), IF(VLOOKUP(E46,labels!A:D,3,FALSE),"PR Published", "Other Published"),IF(E46="pc","book chapter","preprint"))</f>
        <v>PR Published</v>
      </c>
      <c r="L46" t="str" cm="1">
        <f t="array" ref="L46">IF(K46="PR Published",CONCATENATE("PR-",_xlfn.IFS(E46="c","Conf",E46="j","Jour",E46="w","Wkshp",TRUE,"Other")),K46)</f>
        <v>PR-Conf</v>
      </c>
      <c r="O46" t="s">
        <v>137</v>
      </c>
      <c r="P46">
        <v>2020</v>
      </c>
      <c r="Q46" t="s">
        <v>55</v>
      </c>
    </row>
    <row r="47" spans="1:17" ht="51" x14ac:dyDescent="0.2">
      <c r="A47" s="7" t="s">
        <v>179</v>
      </c>
      <c r="B47" s="7" t="s">
        <v>243</v>
      </c>
      <c r="C47" s="7" t="s">
        <v>244</v>
      </c>
      <c r="E47" s="7" t="s">
        <v>294</v>
      </c>
      <c r="F47" s="7" t="s">
        <v>318</v>
      </c>
      <c r="G47" s="7"/>
      <c r="J47" t="b">
        <f>IF(E47="pc",TRUE,FALSE)</f>
        <v>1</v>
      </c>
      <c r="K47" t="str">
        <f>IF(VLOOKUP(E47,labels!A:D,2,FALSE), IF(VLOOKUP(E47,labels!A:D,3,FALSE),"PR Published", "Other Published"),IF(E47="pc","book chapter","preprint"))</f>
        <v>book chapter</v>
      </c>
      <c r="L47" t="str" cm="1">
        <f t="array" ref="L47">IF(K47="PR Published",CONCATENATE("PR-",_xlfn.IFS(E47="c","Conf",E47="j","Jour",E47="w","Wkshp",TRUE,"Other")),K47)</f>
        <v>book chapter</v>
      </c>
      <c r="P47">
        <v>2021</v>
      </c>
    </row>
    <row r="48" spans="1:17" ht="51" x14ac:dyDescent="0.2">
      <c r="A48" s="7" t="s">
        <v>179</v>
      </c>
      <c r="B48" s="7" t="s">
        <v>255</v>
      </c>
      <c r="C48" s="7" t="s">
        <v>256</v>
      </c>
      <c r="E48" s="7" t="s">
        <v>294</v>
      </c>
      <c r="F48" s="7" t="s">
        <v>318</v>
      </c>
      <c r="G48" s="7"/>
      <c r="J48" t="b">
        <f>IF(E48="pc",TRUE,FALSE)</f>
        <v>1</v>
      </c>
      <c r="K48" t="str">
        <f>IF(VLOOKUP(E48,labels!A:D,2,FALSE), IF(VLOOKUP(E48,labels!A:D,3,FALSE),"PR Published", "Other Published"),IF(E48="pc","book chapter","preprint"))</f>
        <v>book chapter</v>
      </c>
      <c r="L48" t="str" cm="1">
        <f t="array" ref="L48">IF(K48="PR Published",CONCATENATE("PR-",_xlfn.IFS(E48="c","Conf",E48="j","Jour",E48="w","Wkshp",TRUE,"Other")),K48)</f>
        <v>book chapter</v>
      </c>
      <c r="P48">
        <v>2021</v>
      </c>
    </row>
    <row r="49" spans="1:17" ht="68" x14ac:dyDescent="0.2">
      <c r="A49" s="7" t="s">
        <v>179</v>
      </c>
      <c r="B49" s="7" t="s">
        <v>210</v>
      </c>
      <c r="C49" s="7" t="s">
        <v>211</v>
      </c>
      <c r="E49" s="7" t="s">
        <v>294</v>
      </c>
      <c r="F49" s="7" t="s">
        <v>318</v>
      </c>
      <c r="G49" s="7"/>
      <c r="J49" t="b">
        <f>IF(E49="pc",TRUE,FALSE)</f>
        <v>1</v>
      </c>
      <c r="K49" t="str">
        <f>IF(VLOOKUP(E49,labels!A:D,2,FALSE), IF(VLOOKUP(E49,labels!A:D,3,FALSE),"PR Published", "Other Published"),IF(E49="pc","book chapter","preprint"))</f>
        <v>book chapter</v>
      </c>
      <c r="L49" t="str" cm="1">
        <f t="array" ref="L49">IF(K49="PR Published",CONCATENATE("PR-",_xlfn.IFS(E49="c","Conf",E49="j","Jour",E49="w","Wkshp",TRUE,"Other")),K49)</f>
        <v>book chapter</v>
      </c>
      <c r="P49">
        <v>2021</v>
      </c>
    </row>
    <row r="50" spans="1:17" ht="34" x14ac:dyDescent="0.2">
      <c r="A50" s="7" t="s">
        <v>56</v>
      </c>
      <c r="B50" s="7" t="s">
        <v>57</v>
      </c>
      <c r="C50" s="7" t="s">
        <v>58</v>
      </c>
      <c r="D50" s="7" t="s">
        <v>329</v>
      </c>
      <c r="E50" t="s">
        <v>290</v>
      </c>
      <c r="F50">
        <v>2</v>
      </c>
      <c r="J50" t="b">
        <f>IF(E50="pc",TRUE,FALSE)</f>
        <v>0</v>
      </c>
      <c r="K50" t="str">
        <f>IF(VLOOKUP(E50,labels!A:D,2,FALSE), IF(VLOOKUP(E50,labels!A:D,3,FALSE),"PR Published", "Other Published"),IF(E50="pc","book chapter","preprint"))</f>
        <v>PR Published</v>
      </c>
      <c r="L50" t="str" cm="1">
        <f t="array" ref="L50">IF(K50="PR Published",CONCATENATE("PR-",_xlfn.IFS(E50="c","Conf",E50="j","Jour",E50="w","Wkshp",TRUE,"Other")),K50)</f>
        <v>PR-Conf</v>
      </c>
      <c r="O50">
        <v>5</v>
      </c>
      <c r="P50">
        <v>2017</v>
      </c>
    </row>
    <row r="51" spans="1:17" ht="34" x14ac:dyDescent="0.2">
      <c r="A51" s="7" t="s">
        <v>85</v>
      </c>
      <c r="B51" s="7" t="s">
        <v>108</v>
      </c>
      <c r="C51" s="7" t="s">
        <v>109</v>
      </c>
      <c r="E51" s="7" t="s">
        <v>294</v>
      </c>
      <c r="F51" s="7" t="s">
        <v>318</v>
      </c>
      <c r="G51" s="7"/>
      <c r="J51" t="b">
        <f>IF(E51="pc",TRUE,FALSE)</f>
        <v>1</v>
      </c>
      <c r="K51" t="str">
        <f>IF(VLOOKUP(E51,labels!A:D,2,FALSE), IF(VLOOKUP(E51,labels!A:D,3,FALSE),"PR Published", "Other Published"),IF(E51="pc","book chapter","preprint"))</f>
        <v>book chapter</v>
      </c>
      <c r="L51" t="str" cm="1">
        <f t="array" ref="L51">IF(K51="PR Published",CONCATENATE("PR-",_xlfn.IFS(E51="c","Conf",E51="j","Jour",E51="w","Wkshp",TRUE,"Other")),K51)</f>
        <v>book chapter</v>
      </c>
      <c r="P51">
        <v>2019</v>
      </c>
    </row>
    <row r="52" spans="1:17" ht="34" x14ac:dyDescent="0.2">
      <c r="A52" s="7" t="s">
        <v>179</v>
      </c>
      <c r="B52" s="7" t="s">
        <v>232</v>
      </c>
      <c r="C52" s="7" t="s">
        <v>197</v>
      </c>
      <c r="E52" s="7" t="s">
        <v>294</v>
      </c>
      <c r="F52" s="7" t="s">
        <v>318</v>
      </c>
      <c r="G52" s="7"/>
      <c r="J52" t="b">
        <f>IF(E52="pc",TRUE,FALSE)</f>
        <v>1</v>
      </c>
      <c r="K52" t="str">
        <f>IF(VLOOKUP(E52,labels!A:D,2,FALSE), IF(VLOOKUP(E52,labels!A:D,3,FALSE),"PR Published", "Other Published"),IF(E52="pc","book chapter","preprint"))</f>
        <v>book chapter</v>
      </c>
      <c r="L52" t="str" cm="1">
        <f t="array" ref="L52">IF(K52="PR Published",CONCATENATE("PR-",_xlfn.IFS(E52="c","Conf",E52="j","Jour",E52="w","Wkshp",TRUE,"Other")),K52)</f>
        <v>book chapter</v>
      </c>
      <c r="P52">
        <v>2020</v>
      </c>
    </row>
    <row r="53" spans="1:17" ht="51" x14ac:dyDescent="0.2">
      <c r="A53" s="7" t="s">
        <v>94</v>
      </c>
      <c r="B53" s="7" t="s">
        <v>215</v>
      </c>
      <c r="C53" s="7" t="s">
        <v>115</v>
      </c>
      <c r="D53" s="7" t="s">
        <v>333</v>
      </c>
      <c r="E53" s="7" t="s">
        <v>290</v>
      </c>
      <c r="F53">
        <v>2</v>
      </c>
      <c r="J53" t="b">
        <f>IF(E53="pc",TRUE,FALSE)</f>
        <v>0</v>
      </c>
      <c r="K53" t="str">
        <f>IF(VLOOKUP(E53,labels!A:D,2,FALSE), IF(VLOOKUP(E53,labels!A:D,3,FALSE),"PR Published", "Other Published"),IF(E53="pc","book chapter","preprint"))</f>
        <v>PR Published</v>
      </c>
      <c r="L53" t="str" cm="1">
        <f t="array" ref="L53">IF(K53="PR Published",CONCATENATE("PR-",_xlfn.IFS(E53="c","Conf",E53="j","Jour",E53="w","Wkshp",TRUE,"Other")),K53)</f>
        <v>PR-Conf</v>
      </c>
      <c r="O53" t="s">
        <v>118</v>
      </c>
      <c r="P53">
        <v>2019</v>
      </c>
      <c r="Q53" t="s">
        <v>79</v>
      </c>
    </row>
    <row r="54" spans="1:17" ht="51" x14ac:dyDescent="0.2">
      <c r="A54" s="7" t="s">
        <v>169</v>
      </c>
      <c r="B54" s="7" t="s">
        <v>203</v>
      </c>
      <c r="C54" s="7" t="s">
        <v>204</v>
      </c>
      <c r="D54" s="7" t="s">
        <v>343</v>
      </c>
      <c r="E54" s="7" t="s">
        <v>292</v>
      </c>
      <c r="F54">
        <v>1</v>
      </c>
      <c r="J54" t="b">
        <f>IF(E54="pc",TRUE,FALSE)</f>
        <v>0</v>
      </c>
      <c r="K54" t="str">
        <f>IF(VLOOKUP(E54,labels!A:D,2,FALSE), IF(VLOOKUP(E54,labels!A:D,3,FALSE),"PR Published", "Other Published"),IF(E54="pc","book chapter","preprint"))</f>
        <v>PR Published</v>
      </c>
      <c r="L54" t="str" cm="1">
        <f t="array" ref="L54">IF(K54="PR Published",CONCATENATE("PR-",_xlfn.IFS(E54="c","Conf",E54="j","Jour",E54="w","Wkshp",TRUE,"Other")),K54)</f>
        <v>PR-Wkshp</v>
      </c>
      <c r="O54" t="s">
        <v>205</v>
      </c>
      <c r="P54">
        <v>2021</v>
      </c>
      <c r="Q54" t="s">
        <v>55</v>
      </c>
    </row>
    <row r="55" spans="1:17" ht="51" x14ac:dyDescent="0.2">
      <c r="A55" s="7" t="s">
        <v>23</v>
      </c>
      <c r="B55" s="7" t="s">
        <v>24</v>
      </c>
      <c r="C55" s="7" t="s">
        <v>25</v>
      </c>
      <c r="D55" s="7" t="s">
        <v>323</v>
      </c>
      <c r="E55" t="s">
        <v>290</v>
      </c>
      <c r="F55">
        <v>3</v>
      </c>
      <c r="J55" t="b">
        <f>IF(E55="pc",TRUE,FALSE)</f>
        <v>0</v>
      </c>
      <c r="K55" t="str">
        <f>IF(VLOOKUP(E55,labels!A:D,2,FALSE), IF(VLOOKUP(E55,labels!A:D,3,FALSE),"PR Published", "Other Published"),IF(E55="pc","book chapter","preprint"))</f>
        <v>PR Published</v>
      </c>
      <c r="L55" t="str" cm="1">
        <f t="array" ref="L55">IF(K55="PR Published",CONCATENATE("PR-",_xlfn.IFS(E55="c","Conf",E55="j","Jour",E55="w","Wkshp",TRUE,"Other")),K55)</f>
        <v>PR-Conf</v>
      </c>
      <c r="P55">
        <v>2012</v>
      </c>
    </row>
    <row r="56" spans="1:17" ht="51" x14ac:dyDescent="0.2">
      <c r="A56" s="7" t="s">
        <v>259</v>
      </c>
      <c r="B56" s="7" t="s">
        <v>260</v>
      </c>
      <c r="C56" s="7" t="s">
        <v>261</v>
      </c>
      <c r="E56" s="7" t="s">
        <v>296</v>
      </c>
      <c r="F56" s="7" t="s">
        <v>318</v>
      </c>
      <c r="G56" s="7"/>
      <c r="J56" t="b">
        <f>IF(E56="pc",TRUE,FALSE)</f>
        <v>0</v>
      </c>
      <c r="K56" t="str">
        <f>IF(VLOOKUP(E56,labels!A:D,2,FALSE), IF(VLOOKUP(E56,labels!A:D,3,FALSE),"PR Published", "Other Published"),IF(E56="pc","book chapter","preprint"))</f>
        <v>preprint</v>
      </c>
      <c r="L56" t="str" cm="1">
        <f t="array" ref="L56">IF(K56="PR Published",CONCATENATE("PR-",_xlfn.IFS(E56="c","Conf",E56="j","Jour",E56="w","Wkshp",TRUE,"Other")),K56)</f>
        <v>preprint</v>
      </c>
      <c r="O56" t="s">
        <v>262</v>
      </c>
      <c r="P56">
        <v>2021</v>
      </c>
    </row>
    <row r="57" spans="1:17" ht="51" x14ac:dyDescent="0.2">
      <c r="A57" s="7" t="s">
        <v>265</v>
      </c>
      <c r="B57" s="7" t="s">
        <v>260</v>
      </c>
      <c r="C57" s="7" t="s">
        <v>266</v>
      </c>
      <c r="E57" s="7" t="s">
        <v>289</v>
      </c>
      <c r="F57" s="7" t="s">
        <v>318</v>
      </c>
      <c r="G57" s="7"/>
      <c r="J57" t="b">
        <f>IF(E57="pc",TRUE,FALSE)</f>
        <v>0</v>
      </c>
      <c r="K57" t="str">
        <f>IF(VLOOKUP(E57,labels!A:D,2,FALSE), IF(VLOOKUP(E57,labels!A:D,3,FALSE),"PR Published", "Other Published"),IF(E57="pc","book chapter","preprint"))</f>
        <v>preprint</v>
      </c>
      <c r="L57" t="str" cm="1">
        <f t="array" ref="L57">IF(K57="PR Published",CONCATENATE("PR-",_xlfn.IFS(E57="c","Conf",E57="j","Jour",E57="w","Wkshp",TRUE,"Other")),K57)</f>
        <v>preprint</v>
      </c>
      <c r="P57">
        <v>2021</v>
      </c>
    </row>
    <row r="58" spans="1:17" ht="102" x14ac:dyDescent="0.2">
      <c r="A58" s="7" t="s">
        <v>225</v>
      </c>
      <c r="B58" s="7" t="s">
        <v>226</v>
      </c>
      <c r="C58" s="7" t="s">
        <v>298</v>
      </c>
      <c r="E58" s="7" t="s">
        <v>299</v>
      </c>
      <c r="F58" s="7" t="s">
        <v>318</v>
      </c>
      <c r="G58" s="7"/>
      <c r="J58" t="b">
        <f>IF(E58="pc",TRUE,FALSE)</f>
        <v>0</v>
      </c>
      <c r="K58" t="str">
        <f>IF(VLOOKUP(E58,labels!A:D,2,FALSE), IF(VLOOKUP(E58,labels!A:D,3,FALSE),"PR Published", "Other Published"),IF(E58="pc","book chapter","preprint"))</f>
        <v>Other Published</v>
      </c>
      <c r="L58" t="str" cm="1">
        <f t="array" ref="L58">IF(K58="PR Published",CONCATENATE("PR-",_xlfn.IFS(E58="c","Conf",E58="j","Jour",E58="w","Wkshp",TRUE,"Other")),K58)</f>
        <v>Other Published</v>
      </c>
      <c r="P58">
        <v>2021</v>
      </c>
      <c r="Q58" t="s">
        <v>227</v>
      </c>
    </row>
    <row r="59" spans="1:17" ht="34" x14ac:dyDescent="0.2">
      <c r="A59" s="7" t="s">
        <v>179</v>
      </c>
      <c r="B59" s="7" t="s">
        <v>180</v>
      </c>
      <c r="C59" s="7" t="s">
        <v>181</v>
      </c>
      <c r="E59" s="7" t="s">
        <v>294</v>
      </c>
      <c r="F59" s="7" t="s">
        <v>318</v>
      </c>
      <c r="G59" s="7"/>
      <c r="J59" t="b">
        <f>IF(E59="pc",TRUE,FALSE)</f>
        <v>1</v>
      </c>
      <c r="K59" t="str">
        <f>IF(VLOOKUP(E59,labels!A:D,2,FALSE), IF(VLOOKUP(E59,labels!A:D,3,FALSE),"PR Published", "Other Published"),IF(E59="pc","book chapter","preprint"))</f>
        <v>book chapter</v>
      </c>
      <c r="L59" t="str" cm="1">
        <f t="array" ref="L59">IF(K59="PR Published",CONCATENATE("PR-",_xlfn.IFS(E59="c","Conf",E59="j","Jour",E59="w","Wkshp",TRUE,"Other")),K59)</f>
        <v>book chapter</v>
      </c>
      <c r="P59">
        <v>2020</v>
      </c>
    </row>
    <row r="60" spans="1:17" ht="68" x14ac:dyDescent="0.2">
      <c r="A60" s="7" t="s">
        <v>165</v>
      </c>
      <c r="B60" s="7" t="s">
        <v>166</v>
      </c>
      <c r="C60" s="7" t="s">
        <v>167</v>
      </c>
      <c r="D60" s="7" t="s">
        <v>337</v>
      </c>
      <c r="E60" s="7" t="s">
        <v>290</v>
      </c>
      <c r="F60">
        <v>2</v>
      </c>
      <c r="J60" t="b">
        <f>IF(E60="pc",TRUE,FALSE)</f>
        <v>0</v>
      </c>
      <c r="K60" t="str">
        <f>IF(VLOOKUP(E60,labels!A:D,2,FALSE), IF(VLOOKUP(E60,labels!A:D,3,FALSE),"PR Published", "Other Published"),IF(E60="pc","book chapter","preprint"))</f>
        <v>PR Published</v>
      </c>
      <c r="L60" t="str" cm="1">
        <f t="array" ref="L60">IF(K60="PR Published",CONCATENATE("PR-",_xlfn.IFS(E60="c","Conf",E60="j","Jour",E60="w","Wkshp",TRUE,"Other")),K60)</f>
        <v>PR-Conf</v>
      </c>
      <c r="O60" t="s">
        <v>168</v>
      </c>
      <c r="P60">
        <v>2020</v>
      </c>
      <c r="Q60" t="s">
        <v>79</v>
      </c>
    </row>
    <row r="61" spans="1:17" ht="51" x14ac:dyDescent="0.2">
      <c r="A61" s="7" t="s">
        <v>41</v>
      </c>
      <c r="B61" s="7" t="s">
        <v>42</v>
      </c>
      <c r="C61" s="7" t="s">
        <v>43</v>
      </c>
      <c r="D61" s="7" t="s">
        <v>326</v>
      </c>
      <c r="E61" t="s">
        <v>291</v>
      </c>
      <c r="F61">
        <v>1</v>
      </c>
      <c r="H61" s="13">
        <v>25</v>
      </c>
      <c r="J61" t="b">
        <f>IF(E61="pc",TRUE,FALSE)</f>
        <v>0</v>
      </c>
      <c r="K61" t="str">
        <f>IF(VLOOKUP(E61,labels!A:D,2,FALSE), IF(VLOOKUP(E61,labels!A:D,3,FALSE),"PR Published", "Other Published"),IF(E61="pc","book chapter","preprint"))</f>
        <v>PR Published</v>
      </c>
      <c r="L61" t="str" cm="1">
        <f t="array" ref="L61">IF(K61="PR Published",CONCATENATE("PR-",_xlfn.IFS(E61="c","Conf",E61="j","Jour",E61="w","Wkshp",TRUE,"Other")),K61)</f>
        <v>PR-Jour</v>
      </c>
      <c r="M61">
        <v>16</v>
      </c>
      <c r="N61">
        <v>1</v>
      </c>
      <c r="O61" t="s">
        <v>44</v>
      </c>
      <c r="P61">
        <v>2015</v>
      </c>
      <c r="Q61" t="s">
        <v>45</v>
      </c>
    </row>
    <row r="62" spans="1:17" ht="68" x14ac:dyDescent="0.2">
      <c r="A62" s="7" t="s">
        <v>33</v>
      </c>
      <c r="B62" s="7" t="s">
        <v>34</v>
      </c>
      <c r="C62" s="7" t="s">
        <v>35</v>
      </c>
      <c r="D62" s="7" t="s">
        <v>320</v>
      </c>
      <c r="E62" s="7" t="s">
        <v>290</v>
      </c>
      <c r="F62">
        <v>1</v>
      </c>
      <c r="H62" s="13">
        <v>22</v>
      </c>
      <c r="I62" s="13">
        <v>2</v>
      </c>
      <c r="J62" t="b">
        <f>IF(E62="pc",TRUE,FALSE)</f>
        <v>0</v>
      </c>
      <c r="K62" t="str">
        <f>IF(VLOOKUP(E62,labels!A:D,2,FALSE), IF(VLOOKUP(E62,labels!A:D,3,FALSE),"PR Published", "Other Published"),IF(E62="pc","book chapter","preprint"))</f>
        <v>PR Published</v>
      </c>
      <c r="L62" t="str" cm="1">
        <f t="array" ref="L62">IF(K62="PR Published",CONCATENATE("PR-",_xlfn.IFS(E62="c","Conf",E62="j","Jour",E62="w","Wkshp",TRUE,"Other")),K62)</f>
        <v>PR-Conf</v>
      </c>
      <c r="P62">
        <v>2013</v>
      </c>
      <c r="Q62" t="s">
        <v>36</v>
      </c>
    </row>
    <row r="63" spans="1:17" ht="68" x14ac:dyDescent="0.2">
      <c r="A63" s="7" t="s">
        <v>199</v>
      </c>
      <c r="B63" s="7" t="s">
        <v>200</v>
      </c>
      <c r="C63" s="7" t="s">
        <v>201</v>
      </c>
      <c r="D63" s="7" t="s">
        <v>332</v>
      </c>
      <c r="E63" s="7" t="s">
        <v>290</v>
      </c>
      <c r="F63">
        <v>1</v>
      </c>
      <c r="J63" t="b">
        <f>IF(E63="pc",TRUE,FALSE)</f>
        <v>0</v>
      </c>
      <c r="K63" t="str">
        <f>IF(VLOOKUP(E63,labels!A:D,2,FALSE), IF(VLOOKUP(E63,labels!A:D,3,FALSE),"PR Published", "Other Published"),IF(E63="pc","book chapter","preprint"))</f>
        <v>PR Published</v>
      </c>
      <c r="L63" t="str" cm="1">
        <f t="array" ref="L63">IF(K63="PR Published",CONCATENATE("PR-",_xlfn.IFS(E63="c","Conf",E63="j","Jour",E63="w","Wkshp",TRUE,"Other")),K63)</f>
        <v>PR-Conf</v>
      </c>
      <c r="O63" t="s">
        <v>202</v>
      </c>
      <c r="P63">
        <v>2021</v>
      </c>
    </row>
    <row r="64" spans="1:17" ht="85" x14ac:dyDescent="0.2">
      <c r="A64" s="7" t="s">
        <v>11</v>
      </c>
      <c r="B64" s="7" t="s">
        <v>12</v>
      </c>
      <c r="C64" s="7" t="s">
        <v>13</v>
      </c>
      <c r="D64" s="7" t="s">
        <v>320</v>
      </c>
      <c r="E64" t="s">
        <v>290</v>
      </c>
      <c r="F64">
        <v>1</v>
      </c>
      <c r="J64" t="b">
        <f>IF(E64="pc",TRUE,FALSE)</f>
        <v>0</v>
      </c>
      <c r="K64" t="str">
        <f>IF(VLOOKUP(E64,labels!A:D,2,FALSE), IF(VLOOKUP(E64,labels!A:D,3,FALSE),"PR Published", "Other Published"),IF(E64="pc","book chapter","preprint"))</f>
        <v>PR Published</v>
      </c>
      <c r="L64" t="str" cm="1">
        <f t="array" ref="L64">IF(K64="PR Published",CONCATENATE("PR-",_xlfn.IFS(E64="c","Conf",E64="j","Jour",E64="w","Wkshp",TRUE,"Other")),K64)</f>
        <v>PR-Conf</v>
      </c>
      <c r="P64">
        <v>2011</v>
      </c>
    </row>
    <row r="65" spans="1:17" ht="51" x14ac:dyDescent="0.2">
      <c r="A65" s="7" t="s">
        <v>94</v>
      </c>
      <c r="B65" s="7" t="s">
        <v>216</v>
      </c>
      <c r="C65" s="7" t="s">
        <v>115</v>
      </c>
      <c r="D65" s="7" t="s">
        <v>333</v>
      </c>
      <c r="E65" s="7" t="s">
        <v>290</v>
      </c>
      <c r="F65">
        <v>2</v>
      </c>
      <c r="J65" t="b">
        <f>IF(E65="pc",TRUE,FALSE)</f>
        <v>0</v>
      </c>
      <c r="K65" t="str">
        <f>IF(VLOOKUP(E65,labels!A:D,2,FALSE), IF(VLOOKUP(E65,labels!A:D,3,FALSE),"PR Published", "Other Published"),IF(E65="pc","book chapter","preprint"))</f>
        <v>PR Published</v>
      </c>
      <c r="L65" t="str" cm="1">
        <f t="array" ref="L65">IF(K65="PR Published",CONCATENATE("PR-",_xlfn.IFS(E65="c","Conf",E65="j","Jour",E65="w","Wkshp",TRUE,"Other")),K65)</f>
        <v>PR-Conf</v>
      </c>
      <c r="O65" t="s">
        <v>120</v>
      </c>
      <c r="P65">
        <v>2019</v>
      </c>
      <c r="Q65" t="s">
        <v>79</v>
      </c>
    </row>
    <row r="66" spans="1:17" ht="51" x14ac:dyDescent="0.2">
      <c r="A66" s="7" t="s">
        <v>85</v>
      </c>
      <c r="B66" s="7" t="s">
        <v>86</v>
      </c>
      <c r="C66" s="7" t="s">
        <v>87</v>
      </c>
      <c r="D66" s="7" t="s">
        <v>331</v>
      </c>
      <c r="E66" t="s">
        <v>290</v>
      </c>
      <c r="F66">
        <v>1</v>
      </c>
      <c r="J66" t="b">
        <f>IF(E66="pc",TRUE,FALSE)</f>
        <v>0</v>
      </c>
      <c r="K66" t="str">
        <f>IF(VLOOKUP(E66,labels!A:D,2,FALSE), IF(VLOOKUP(E66,labels!A:D,3,FALSE),"PR Published", "Other Published"),IF(E66="pc","book chapter","preprint"))</f>
        <v>PR Published</v>
      </c>
      <c r="L66" t="str" cm="1">
        <f t="array" ref="L66">IF(K66="PR Published",CONCATENATE("PR-",_xlfn.IFS(E66="c","Conf",E66="j","Jour",E66="w","Wkshp",TRUE,"Other")),K66)</f>
        <v>PR-Conf</v>
      </c>
      <c r="O66" t="s">
        <v>88</v>
      </c>
      <c r="P66">
        <v>2018</v>
      </c>
      <c r="Q66" t="s">
        <v>55</v>
      </c>
    </row>
    <row r="67" spans="1:17" ht="51" x14ac:dyDescent="0.2">
      <c r="A67" s="7" t="s">
        <v>94</v>
      </c>
      <c r="B67" s="7" t="s">
        <v>234</v>
      </c>
      <c r="C67" s="7" t="s">
        <v>235</v>
      </c>
      <c r="D67" s="7" t="s">
        <v>344</v>
      </c>
      <c r="E67" s="7" t="s">
        <v>291</v>
      </c>
      <c r="F67" s="7">
        <v>2</v>
      </c>
      <c r="G67" s="7"/>
      <c r="J67" t="b">
        <f>IF(E67="pc",TRUE,FALSE)</f>
        <v>0</v>
      </c>
      <c r="K67" t="str">
        <f>IF(VLOOKUP(E67,labels!A:D,2,FALSE), IF(VLOOKUP(E67,labels!A:D,3,FALSE),"PR Published", "Other Published"),IF(E67="pc","book chapter","preprint"))</f>
        <v>PR Published</v>
      </c>
      <c r="L67" t="str" cm="1">
        <f t="array" ref="L67">IF(K67="PR Published",CONCATENATE("PR-",_xlfn.IFS(E67="c","Conf",E67="j","Jour",E67="w","Wkshp",TRUE,"Other")),K67)</f>
        <v>PR-Jour</v>
      </c>
      <c r="O67">
        <v>100088</v>
      </c>
      <c r="P67">
        <v>2021</v>
      </c>
      <c r="Q67" t="s">
        <v>236</v>
      </c>
    </row>
    <row r="68" spans="1:17" ht="51" x14ac:dyDescent="0.2">
      <c r="A68" s="7" t="s">
        <v>121</v>
      </c>
      <c r="B68" s="7" t="s">
        <v>217</v>
      </c>
      <c r="C68" s="7" t="s">
        <v>122</v>
      </c>
      <c r="E68" s="7" t="s">
        <v>289</v>
      </c>
      <c r="F68" s="7" t="s">
        <v>318</v>
      </c>
      <c r="G68" s="7"/>
      <c r="J68" t="b">
        <f>IF(E68="pc",TRUE,FALSE)</f>
        <v>0</v>
      </c>
      <c r="K68" t="str">
        <f>IF(VLOOKUP(E68,labels!A:D,2,FALSE), IF(VLOOKUP(E68,labels!A:D,3,FALSE),"PR Published", "Other Published"),IF(E68="pc","book chapter","preprint"))</f>
        <v>preprint</v>
      </c>
      <c r="L68" t="str" cm="1">
        <f t="array" ref="L68">IF(K68="PR Published",CONCATENATE("PR-",_xlfn.IFS(E68="c","Conf",E68="j","Jour",E68="w","Wkshp",TRUE,"Other")),K68)</f>
        <v>preprint</v>
      </c>
      <c r="P68">
        <v>2019</v>
      </c>
    </row>
    <row r="69" spans="1:17" ht="51" x14ac:dyDescent="0.2">
      <c r="A69" s="7" t="s">
        <v>245</v>
      </c>
      <c r="B69" s="7" t="s">
        <v>246</v>
      </c>
      <c r="C69" s="7" t="s">
        <v>247</v>
      </c>
      <c r="D69" s="7" t="s">
        <v>346</v>
      </c>
      <c r="E69" s="7" t="s">
        <v>290</v>
      </c>
      <c r="F69">
        <v>2</v>
      </c>
      <c r="J69" t="b">
        <f>IF(E69="pc",TRUE,FALSE)</f>
        <v>0</v>
      </c>
      <c r="K69" t="str">
        <f>IF(VLOOKUP(E69,labels!A:D,2,FALSE), IF(VLOOKUP(E69,labels!A:D,3,FALSE),"PR Published", "Other Published"),IF(E69="pc","book chapter","preprint"))</f>
        <v>PR Published</v>
      </c>
      <c r="L69" t="str" cm="1">
        <f t="array" ref="L69">IF(K69="PR Published",CONCATENATE("PR-",_xlfn.IFS(E69="c","Conf",E69="j","Jour",E69="w","Wkshp",TRUE,"Other")),K69)</f>
        <v>PR-Conf</v>
      </c>
      <c r="O69" t="s">
        <v>248</v>
      </c>
      <c r="P69">
        <v>2021</v>
      </c>
      <c r="Q69" t="s">
        <v>79</v>
      </c>
    </row>
    <row r="70" spans="1:17" ht="34" x14ac:dyDescent="0.2">
      <c r="A70" s="7" t="s">
        <v>152</v>
      </c>
      <c r="B70" s="7" t="s">
        <v>153</v>
      </c>
      <c r="C70" t="s">
        <v>77</v>
      </c>
      <c r="D70" s="7" t="s">
        <v>322</v>
      </c>
      <c r="E70" s="7" t="s">
        <v>290</v>
      </c>
      <c r="F70" s="7" t="s">
        <v>318</v>
      </c>
      <c r="G70" s="7"/>
      <c r="J70" t="b">
        <f>IF(E70="pc",TRUE,FALSE)</f>
        <v>0</v>
      </c>
      <c r="K70" t="str">
        <f>IF(VLOOKUP(E70,labels!A:D,2,FALSE), IF(VLOOKUP(E70,labels!A:D,3,FALSE),"PR Published", "Other Published"),IF(E70="pc","book chapter","preprint"))</f>
        <v>PR Published</v>
      </c>
      <c r="L70" t="str" cm="1">
        <f t="array" ref="L70">IF(K70="PR Published",CONCATENATE("PR-",_xlfn.IFS(E70="c","Conf",E70="j","Jour",E70="w","Wkshp",TRUE,"Other")),K70)</f>
        <v>PR-Conf</v>
      </c>
      <c r="P70">
        <v>2020</v>
      </c>
    </row>
    <row r="71" spans="1:17" ht="68" x14ac:dyDescent="0.2">
      <c r="A71" s="7" t="s">
        <v>179</v>
      </c>
      <c r="B71" s="7" t="s">
        <v>212</v>
      </c>
      <c r="C71" s="7" t="s">
        <v>213</v>
      </c>
      <c r="E71" s="7" t="s">
        <v>294</v>
      </c>
      <c r="F71" s="7" t="s">
        <v>318</v>
      </c>
      <c r="G71" s="7"/>
      <c r="J71" t="b">
        <f>IF(E71="pc",TRUE,FALSE)</f>
        <v>1</v>
      </c>
      <c r="K71" t="str">
        <f>IF(VLOOKUP(E71,labels!A:D,2,FALSE), IF(VLOOKUP(E71,labels!A:D,3,FALSE),"PR Published", "Other Published"),IF(E71="pc","book chapter","preprint"))</f>
        <v>book chapter</v>
      </c>
      <c r="L71" t="str" cm="1">
        <f t="array" ref="L71">IF(K71="PR Published",CONCATENATE("PR-",_xlfn.IFS(E71="c","Conf",E71="j","Jour",E71="w","Wkshp",TRUE,"Other")),K71)</f>
        <v>book chapter</v>
      </c>
      <c r="P71">
        <v>2021</v>
      </c>
    </row>
    <row r="72" spans="1:17" ht="34" x14ac:dyDescent="0.2">
      <c r="A72" s="7" t="s">
        <v>179</v>
      </c>
      <c r="B72" s="7" t="s">
        <v>241</v>
      </c>
      <c r="C72" s="7" t="s">
        <v>242</v>
      </c>
      <c r="E72" s="7" t="s">
        <v>294</v>
      </c>
      <c r="F72" s="7" t="s">
        <v>318</v>
      </c>
      <c r="G72" s="7"/>
      <c r="J72" t="b">
        <f>IF(E72="pc",TRUE,FALSE)</f>
        <v>1</v>
      </c>
      <c r="K72" t="str">
        <f>IF(VLOOKUP(E72,labels!A:D,2,FALSE), IF(VLOOKUP(E72,labels!A:D,3,FALSE),"PR Published", "Other Published"),IF(E72="pc","book chapter","preprint"))</f>
        <v>book chapter</v>
      </c>
      <c r="L72" t="str" cm="1">
        <f t="array" ref="L72">IF(K72="PR Published",CONCATENATE("PR-",_xlfn.IFS(E72="c","Conf",E72="j","Jour",E72="w","Wkshp",TRUE,"Other")),K72)</f>
        <v>book chapter</v>
      </c>
      <c r="P72">
        <v>2021</v>
      </c>
    </row>
    <row r="73" spans="1:17" ht="34" x14ac:dyDescent="0.2">
      <c r="A73" s="7" t="s">
        <v>94</v>
      </c>
      <c r="B73" s="7" t="s">
        <v>127</v>
      </c>
      <c r="C73" s="7" t="s">
        <v>128</v>
      </c>
      <c r="E73" s="7" t="s">
        <v>289</v>
      </c>
      <c r="F73" s="7" t="s">
        <v>318</v>
      </c>
      <c r="G73" s="7"/>
      <c r="J73" t="b">
        <f>IF(E73="pc",TRUE,FALSE)</f>
        <v>0</v>
      </c>
      <c r="K73" t="str">
        <f>IF(VLOOKUP(E73,labels!A:D,2,FALSE), IF(VLOOKUP(E73,labels!A:D,3,FALSE),"PR Published", "Other Published"),IF(E73="pc","book chapter","preprint"))</f>
        <v>preprint</v>
      </c>
      <c r="L73" t="str" cm="1">
        <f t="array" ref="L73">IF(K73="PR Published",CONCATENATE("PR-",_xlfn.IFS(E73="c","Conf",E73="j","Jour",E73="w","Wkshp",TRUE,"Other")),K73)</f>
        <v>preprint</v>
      </c>
      <c r="P73">
        <v>2019</v>
      </c>
    </row>
    <row r="74" spans="1:17" ht="51" x14ac:dyDescent="0.2">
      <c r="A74" s="7" t="s">
        <v>94</v>
      </c>
      <c r="B74" s="7" t="s">
        <v>229</v>
      </c>
      <c r="C74" s="7" t="s">
        <v>164</v>
      </c>
      <c r="E74" s="7" t="s">
        <v>294</v>
      </c>
      <c r="F74" s="7" t="s">
        <v>318</v>
      </c>
      <c r="G74" s="7"/>
      <c r="J74" t="b">
        <f>IF(E74="pc",TRUE,FALSE)</f>
        <v>1</v>
      </c>
      <c r="K74" t="str">
        <f>IF(VLOOKUP(E74,labels!A:D,2,FALSE), IF(VLOOKUP(E74,labels!A:D,3,FALSE),"PR Published", "Other Published"),IF(E74="pc","book chapter","preprint"))</f>
        <v>book chapter</v>
      </c>
      <c r="L74" t="str" cm="1">
        <f t="array" ref="L74">IF(K74="PR Published",CONCATENATE("PR-",_xlfn.IFS(E74="c","Conf",E74="j","Jour",E74="w","Wkshp",TRUE,"Other")),K74)</f>
        <v>book chapter</v>
      </c>
      <c r="P74">
        <v>2020</v>
      </c>
    </row>
    <row r="75" spans="1:17" ht="51" x14ac:dyDescent="0.2">
      <c r="A75" s="7" t="s">
        <v>194</v>
      </c>
      <c r="B75" s="7" t="s">
        <v>195</v>
      </c>
      <c r="C75" s="7" t="s">
        <v>196</v>
      </c>
      <c r="E75" s="7" t="s">
        <v>294</v>
      </c>
      <c r="F75" s="7" t="s">
        <v>318</v>
      </c>
      <c r="G75" s="7"/>
      <c r="J75" t="b">
        <f>IF(E75="pc",TRUE,FALSE)</f>
        <v>1</v>
      </c>
      <c r="K75" t="str">
        <f>IF(VLOOKUP(E75,labels!A:D,2,FALSE), IF(VLOOKUP(E75,labels!A:D,3,FALSE),"PR Published", "Other Published"),IF(E75="pc","book chapter","preprint"))</f>
        <v>book chapter</v>
      </c>
      <c r="L75" t="str" cm="1">
        <f t="array" ref="L75">IF(K75="PR Published",CONCATENATE("PR-",_xlfn.IFS(E75="c","Conf",E75="j","Jour",E75="w","Wkshp",TRUE,"Other")),K75)</f>
        <v>book chapter</v>
      </c>
      <c r="P75">
        <v>2020</v>
      </c>
    </row>
    <row r="76" spans="1:17" ht="51" x14ac:dyDescent="0.2">
      <c r="A76" s="7" t="s">
        <v>274</v>
      </c>
      <c r="B76" s="7" t="s">
        <v>275</v>
      </c>
      <c r="C76" s="7" t="s">
        <v>276</v>
      </c>
      <c r="E76" s="7" t="s">
        <v>289</v>
      </c>
      <c r="F76" s="7" t="s">
        <v>318</v>
      </c>
      <c r="G76" s="7"/>
      <c r="J76" t="b">
        <f>IF(E76="pc",TRUE,FALSE)</f>
        <v>0</v>
      </c>
      <c r="K76" t="str">
        <f>IF(VLOOKUP(E76,labels!A:D,2,FALSE), IF(VLOOKUP(E76,labels!A:D,3,FALSE),"PR Published", "Other Published"),IF(E76="pc","book chapter","preprint"))</f>
        <v>preprint</v>
      </c>
      <c r="L76" t="str" cm="1">
        <f t="array" ref="L76">IF(K76="PR Published",CONCATENATE("PR-",_xlfn.IFS(E76="c","Conf",E76="j","Jour",E76="w","Wkshp",TRUE,"Other")),K76)</f>
        <v>preprint</v>
      </c>
      <c r="P76">
        <v>2021</v>
      </c>
    </row>
    <row r="77" spans="1:17" ht="34" x14ac:dyDescent="0.2">
      <c r="A77" s="7" t="s">
        <v>8</v>
      </c>
      <c r="B77" s="7" t="s">
        <v>9</v>
      </c>
      <c r="C77" s="7" t="s">
        <v>10</v>
      </c>
      <c r="E77" t="s">
        <v>289</v>
      </c>
      <c r="F77" s="7" t="s">
        <v>318</v>
      </c>
      <c r="G77" s="7"/>
      <c r="J77" t="b">
        <f>IF(E77="pc",TRUE,FALSE)</f>
        <v>0</v>
      </c>
      <c r="K77" t="str">
        <f>IF(VLOOKUP(E77,labels!A:D,2,FALSE), IF(VLOOKUP(E77,labels!A:D,3,FALSE),"PR Published", "Other Published"),IF(E77="pc","book chapter","preprint"))</f>
        <v>preprint</v>
      </c>
      <c r="L77" t="str" cm="1">
        <f t="array" ref="L77">IF(K77="PR Published",CONCATENATE("PR-",_xlfn.IFS(E77="c","Conf",E77="j","Jour",E77="w","Wkshp",TRUE,"Other")),K77)</f>
        <v>preprint</v>
      </c>
      <c r="P77">
        <v>2012</v>
      </c>
    </row>
    <row r="78" spans="1:17" ht="68" x14ac:dyDescent="0.2">
      <c r="A78" s="7" t="s">
        <v>173</v>
      </c>
      <c r="B78" s="7" t="s">
        <v>230</v>
      </c>
      <c r="C78" s="7" t="s">
        <v>174</v>
      </c>
      <c r="D78" s="7" t="s">
        <v>339</v>
      </c>
      <c r="E78" s="7" t="s">
        <v>292</v>
      </c>
      <c r="F78">
        <v>2</v>
      </c>
      <c r="J78" t="b">
        <f>IF(E78="pc",TRUE,FALSE)</f>
        <v>0</v>
      </c>
      <c r="K78" t="str">
        <f>IF(VLOOKUP(E78,labels!A:D,2,FALSE), IF(VLOOKUP(E78,labels!A:D,3,FALSE),"PR Published", "Other Published"),IF(E78="pc","book chapter","preprint"))</f>
        <v>PR Published</v>
      </c>
      <c r="L78" t="str" cm="1">
        <f t="array" ref="L78">IF(K78="PR Published",CONCATENATE("PR-",_xlfn.IFS(E78="c","Conf",E78="j","Jour",E78="w","Wkshp",TRUE,"Other")),K78)</f>
        <v>PR-Wkshp</v>
      </c>
      <c r="P78">
        <v>2019</v>
      </c>
    </row>
    <row r="79" spans="1:17" ht="34" x14ac:dyDescent="0.2">
      <c r="A79" s="7" t="s">
        <v>179</v>
      </c>
      <c r="B79" s="7" t="s">
        <v>283</v>
      </c>
      <c r="C79" s="7" t="s">
        <v>284</v>
      </c>
      <c r="E79" s="7" t="s">
        <v>294</v>
      </c>
      <c r="F79" s="7" t="s">
        <v>318</v>
      </c>
      <c r="G79" s="7"/>
      <c r="J79" t="b">
        <f>IF(E79="pc",TRUE,FALSE)</f>
        <v>1</v>
      </c>
      <c r="K79" t="str">
        <f>IF(VLOOKUP(E79,labels!A:D,2,FALSE), IF(VLOOKUP(E79,labels!A:D,3,FALSE),"PR Published", "Other Published"),IF(E79="pc","book chapter","preprint"))</f>
        <v>book chapter</v>
      </c>
      <c r="L79" t="str" cm="1">
        <f t="array" ref="L79">IF(K79="PR Published",CONCATENATE("PR-",_xlfn.IFS(E79="c","Conf",E79="j","Jour",E79="w","Wkshp",TRUE,"Other")),K79)</f>
        <v>book chapter</v>
      </c>
      <c r="P79">
        <v>2022</v>
      </c>
    </row>
    <row r="80" spans="1:17" ht="34" x14ac:dyDescent="0.2">
      <c r="A80" s="7" t="s">
        <v>179</v>
      </c>
      <c r="B80" s="7" t="s">
        <v>182</v>
      </c>
      <c r="C80" s="7" t="s">
        <v>183</v>
      </c>
      <c r="E80" s="7" t="s">
        <v>294</v>
      </c>
      <c r="F80" s="7" t="s">
        <v>318</v>
      </c>
      <c r="G80" s="7"/>
      <c r="J80" t="b">
        <f>IF(E80="pc",TRUE,FALSE)</f>
        <v>1</v>
      </c>
      <c r="K80" t="str">
        <f>IF(VLOOKUP(E80,labels!A:D,2,FALSE), IF(VLOOKUP(E80,labels!A:D,3,FALSE),"PR Published", "Other Published"),IF(E80="pc","book chapter","preprint"))</f>
        <v>book chapter</v>
      </c>
      <c r="L80" t="str" cm="1">
        <f t="array" ref="L80">IF(K80="PR Published",CONCATENATE("PR-",_xlfn.IFS(E80="c","Conf",E80="j","Jour",E80="w","Wkshp",TRUE,"Other")),K80)</f>
        <v>book chapter</v>
      </c>
      <c r="P80">
        <v>2020</v>
      </c>
    </row>
    <row r="81" spans="1:17" ht="51" x14ac:dyDescent="0.2">
      <c r="A81" s="7" t="s">
        <v>179</v>
      </c>
      <c r="B81" s="7" t="s">
        <v>257</v>
      </c>
      <c r="C81" s="7" t="s">
        <v>258</v>
      </c>
      <c r="E81" s="7" t="s">
        <v>294</v>
      </c>
      <c r="F81" s="7" t="s">
        <v>318</v>
      </c>
      <c r="G81" s="7"/>
      <c r="J81" t="b">
        <f>IF(E81="pc",TRUE,FALSE)</f>
        <v>1</v>
      </c>
      <c r="K81" t="str">
        <f>IF(VLOOKUP(E81,labels!A:D,2,FALSE), IF(VLOOKUP(E81,labels!A:D,3,FALSE),"PR Published", "Other Published"),IF(E81="pc","book chapter","preprint"))</f>
        <v>book chapter</v>
      </c>
      <c r="L81" t="str" cm="1">
        <f t="array" ref="L81">IF(K81="PR Published",CONCATENATE("PR-",_xlfn.IFS(E81="c","Conf",E81="j","Jour",E81="w","Wkshp",TRUE,"Other")),K81)</f>
        <v>book chapter</v>
      </c>
      <c r="P81">
        <v>2021</v>
      </c>
    </row>
    <row r="82" spans="1:17" ht="85" x14ac:dyDescent="0.2">
      <c r="A82" s="7" t="s">
        <v>156</v>
      </c>
      <c r="B82" s="7" t="s">
        <v>157</v>
      </c>
      <c r="C82" s="7" t="s">
        <v>158</v>
      </c>
      <c r="D82" s="7" t="s">
        <v>336</v>
      </c>
      <c r="E82" s="7" t="s">
        <v>290</v>
      </c>
      <c r="F82">
        <v>1</v>
      </c>
      <c r="J82" t="b">
        <f>IF(E82="pc",TRUE,FALSE)</f>
        <v>0</v>
      </c>
      <c r="K82" t="str">
        <f>IF(VLOOKUP(E82,labels!A:D,2,FALSE), IF(VLOOKUP(E82,labels!A:D,3,FALSE),"PR Published", "Other Published"),IF(E82="pc","book chapter","preprint"))</f>
        <v>PR Published</v>
      </c>
      <c r="L82" t="str" cm="1">
        <f t="array" ref="L82">IF(K82="PR Published",CONCATENATE("PR-",_xlfn.IFS(E82="c","Conf",E82="j","Jour",E82="w","Wkshp",TRUE,"Other")),K82)</f>
        <v>PR-Conf</v>
      </c>
      <c r="O82" t="s">
        <v>159</v>
      </c>
      <c r="P82">
        <v>2020</v>
      </c>
      <c r="Q82" t="s">
        <v>55</v>
      </c>
    </row>
    <row r="83" spans="1:17" ht="34" x14ac:dyDescent="0.2">
      <c r="A83" s="7" t="s">
        <v>85</v>
      </c>
      <c r="B83" s="7" t="s">
        <v>106</v>
      </c>
      <c r="C83" s="7" t="s">
        <v>107</v>
      </c>
      <c r="E83" s="7" t="s">
        <v>289</v>
      </c>
      <c r="F83" s="7" t="s">
        <v>318</v>
      </c>
      <c r="G83" s="7"/>
      <c r="H83" s="13">
        <v>63</v>
      </c>
      <c r="J83" t="b">
        <f>IF(E83="pc",TRUE,FALSE)</f>
        <v>0</v>
      </c>
      <c r="K83" t="str">
        <f>IF(VLOOKUP(E83,labels!A:D,2,FALSE), IF(VLOOKUP(E83,labels!A:D,3,FALSE),"PR Published", "Other Published"),IF(E83="pc","book chapter","preprint"))</f>
        <v>preprint</v>
      </c>
      <c r="L83" t="str" cm="1">
        <f t="array" ref="L83">IF(K83="PR Published",CONCATENATE("PR-",_xlfn.IFS(E83="c","Conf",E83="j","Jour",E83="w","Wkshp",TRUE,"Other")),K83)</f>
        <v>preprint</v>
      </c>
      <c r="P83">
        <v>2019</v>
      </c>
    </row>
    <row r="84" spans="1:17" ht="51" x14ac:dyDescent="0.2">
      <c r="A84" s="7" t="s">
        <v>94</v>
      </c>
      <c r="B84" s="7" t="s">
        <v>221</v>
      </c>
      <c r="C84" s="7" t="s">
        <v>115</v>
      </c>
      <c r="D84" s="7" t="s">
        <v>333</v>
      </c>
      <c r="E84" s="7" t="s">
        <v>290</v>
      </c>
      <c r="F84">
        <v>3</v>
      </c>
      <c r="J84" t="b">
        <f>IF(E84="pc",TRUE,FALSE)</f>
        <v>0</v>
      </c>
      <c r="K84" t="str">
        <f>IF(VLOOKUP(E84,labels!A:D,2,FALSE), IF(VLOOKUP(E84,labels!A:D,3,FALSE),"PR Published", "Other Published"),IF(E84="pc","book chapter","preprint"))</f>
        <v>PR Published</v>
      </c>
      <c r="L84" t="str" cm="1">
        <f t="array" ref="L84">IF(K84="PR Published",CONCATENATE("PR-",_xlfn.IFS(E84="c","Conf",E84="j","Jour",E84="w","Wkshp",TRUE,"Other")),K84)</f>
        <v>PR-Conf</v>
      </c>
      <c r="O84" t="s">
        <v>146</v>
      </c>
      <c r="P84">
        <v>2020</v>
      </c>
      <c r="Q84" t="s">
        <v>79</v>
      </c>
    </row>
    <row r="85" spans="1:17" ht="68" x14ac:dyDescent="0.2">
      <c r="A85" s="7" t="s">
        <v>100</v>
      </c>
      <c r="B85" s="7" t="s">
        <v>101</v>
      </c>
      <c r="C85" s="7" t="s">
        <v>102</v>
      </c>
      <c r="D85" s="7" t="s">
        <v>332</v>
      </c>
      <c r="E85" s="7" t="s">
        <v>290</v>
      </c>
      <c r="F85" s="7">
        <v>1</v>
      </c>
      <c r="G85" s="7"/>
      <c r="J85" t="b">
        <f>IF(E85="pc",TRUE,FALSE)</f>
        <v>0</v>
      </c>
      <c r="K85" t="str">
        <f>IF(VLOOKUP(E85,labels!A:D,2,FALSE), IF(VLOOKUP(E85,labels!A:D,3,FALSE),"PR Published", "Other Published"),IF(E85="pc","book chapter","preprint"))</f>
        <v>PR Published</v>
      </c>
      <c r="L85" t="str" cm="1">
        <f t="array" ref="L85">IF(K85="PR Published",CONCATENATE("PR-",_xlfn.IFS(E85="c","Conf",E85="j","Jour",E85="w","Wkshp",TRUE,"Other")),K85)</f>
        <v>PR-Conf</v>
      </c>
      <c r="O85" t="s">
        <v>103</v>
      </c>
      <c r="P85">
        <v>2019</v>
      </c>
    </row>
    <row r="86" spans="1:17" ht="68" x14ac:dyDescent="0.2">
      <c r="A86" s="7" t="s">
        <v>179</v>
      </c>
      <c r="B86" s="7" t="s">
        <v>237</v>
      </c>
      <c r="C86" s="7" t="s">
        <v>238</v>
      </c>
      <c r="E86" s="7" t="s">
        <v>294</v>
      </c>
      <c r="F86" s="7" t="s">
        <v>318</v>
      </c>
      <c r="G86" s="7"/>
      <c r="J86" t="b">
        <f>IF(E86="pc",TRUE,FALSE)</f>
        <v>1</v>
      </c>
      <c r="K86" t="str">
        <f>IF(VLOOKUP(E86,labels!A:D,2,FALSE), IF(VLOOKUP(E86,labels!A:D,3,FALSE),"PR Published", "Other Published"),IF(E86="pc","book chapter","preprint"))</f>
        <v>book chapter</v>
      </c>
      <c r="L86" t="str" cm="1">
        <f t="array" ref="L86">IF(K86="PR Published",CONCATENATE("PR-",_xlfn.IFS(E86="c","Conf",E86="j","Jour",E86="w","Wkshp",TRUE,"Other")),K86)</f>
        <v>book chapter</v>
      </c>
      <c r="P86">
        <v>2021</v>
      </c>
    </row>
    <row r="87" spans="1:17" ht="34" x14ac:dyDescent="0.2">
      <c r="A87" s="7" t="s">
        <v>179</v>
      </c>
      <c r="B87" s="7" t="s">
        <v>253</v>
      </c>
      <c r="C87" s="7" t="s">
        <v>254</v>
      </c>
      <c r="E87" s="7" t="s">
        <v>294</v>
      </c>
      <c r="F87" s="7" t="s">
        <v>318</v>
      </c>
      <c r="G87" s="7"/>
      <c r="J87" t="b">
        <f>IF(E87="pc",TRUE,FALSE)</f>
        <v>1</v>
      </c>
      <c r="K87" t="str">
        <f>IF(VLOOKUP(E87,labels!A:D,2,FALSE), IF(VLOOKUP(E87,labels!A:D,3,FALSE),"PR Published", "Other Published"),IF(E87="pc","book chapter","preprint"))</f>
        <v>book chapter</v>
      </c>
      <c r="L87" t="str" cm="1">
        <f t="array" ref="L87">IF(K87="PR Published",CONCATENATE("PR-",_xlfn.IFS(E87="c","Conf",E87="j","Jour",E87="w","Wkshp",TRUE,"Other")),K87)</f>
        <v>book chapter</v>
      </c>
      <c r="P87">
        <v>2021</v>
      </c>
    </row>
    <row r="88" spans="1:17" ht="34" x14ac:dyDescent="0.2">
      <c r="A88" s="7" t="s">
        <v>85</v>
      </c>
      <c r="B88" s="7" t="s">
        <v>110</v>
      </c>
      <c r="C88" s="7" t="s">
        <v>111</v>
      </c>
      <c r="E88" s="7" t="s">
        <v>294</v>
      </c>
      <c r="F88" s="7" t="s">
        <v>318</v>
      </c>
      <c r="G88" s="7"/>
      <c r="J88" t="b">
        <f>IF(E88="pc",TRUE,FALSE)</f>
        <v>1</v>
      </c>
      <c r="K88" t="str">
        <f>IF(VLOOKUP(E88,labels!A:D,2,FALSE), IF(VLOOKUP(E88,labels!A:D,3,FALSE),"PR Published", "Other Published"),IF(E88="pc","book chapter","preprint"))</f>
        <v>book chapter</v>
      </c>
      <c r="L88" t="str" cm="1">
        <f t="array" ref="L88">IF(K88="PR Published",CONCATENATE("PR-",_xlfn.IFS(E88="c","Conf",E88="j","Jour",E88="w","Wkshp",TRUE,"Other")),K88)</f>
        <v>book chapter</v>
      </c>
      <c r="P88">
        <v>2019</v>
      </c>
    </row>
    <row r="89" spans="1:17" ht="51" x14ac:dyDescent="0.2">
      <c r="A89" s="7" t="s">
        <v>190</v>
      </c>
      <c r="B89" s="7" t="s">
        <v>191</v>
      </c>
      <c r="C89" s="7" t="s">
        <v>192</v>
      </c>
      <c r="D89" s="7" t="s">
        <v>342</v>
      </c>
      <c r="E89" s="7" t="s">
        <v>290</v>
      </c>
      <c r="F89">
        <v>1</v>
      </c>
      <c r="J89" t="b">
        <f>IF(E89="pc",TRUE,FALSE)</f>
        <v>0</v>
      </c>
      <c r="K89" t="str">
        <f>IF(VLOOKUP(E89,labels!A:D,2,FALSE), IF(VLOOKUP(E89,labels!A:D,3,FALSE),"PR Published", "Other Published"),IF(E89="pc","book chapter","preprint"))</f>
        <v>PR Published</v>
      </c>
      <c r="L89" t="str" cm="1">
        <f t="array" ref="L89">IF(K89="PR Published",CONCATENATE("PR-",_xlfn.IFS(E89="c","Conf",E89="j","Jour",E89="w","Wkshp",TRUE,"Other")),K89)</f>
        <v>PR-Conf</v>
      </c>
      <c r="O89" t="s">
        <v>193</v>
      </c>
      <c r="P89">
        <v>2020</v>
      </c>
    </row>
    <row r="90" spans="1:17" ht="51" x14ac:dyDescent="0.2">
      <c r="A90" s="7" t="s">
        <v>14</v>
      </c>
      <c r="B90" s="7" t="s">
        <v>29</v>
      </c>
      <c r="C90" s="7" t="s">
        <v>30</v>
      </c>
      <c r="D90" s="7" t="s">
        <v>350</v>
      </c>
      <c r="E90" t="s">
        <v>291</v>
      </c>
      <c r="F90">
        <v>1</v>
      </c>
      <c r="J90" t="b">
        <f>IF(E90="pc",TRUE,FALSE)</f>
        <v>0</v>
      </c>
      <c r="K90" t="str">
        <f>IF(VLOOKUP(E90,labels!A:D,2,FALSE), IF(VLOOKUP(E90,labels!A:D,3,FALSE),"PR Published", "Other Published"),IF(E90="pc","book chapter","preprint"))</f>
        <v>PR Published</v>
      </c>
      <c r="L90" t="str" cm="1">
        <f t="array" ref="L90">IF(K90="PR Published",CONCATENATE("PR-",_xlfn.IFS(E90="c","Conf",E90="j","Jour",E90="w","Wkshp",TRUE,"Other")),K90)</f>
        <v>PR-Jour</v>
      </c>
      <c r="M90">
        <v>63</v>
      </c>
      <c r="N90">
        <v>1</v>
      </c>
      <c r="O90" t="s">
        <v>31</v>
      </c>
      <c r="P90">
        <v>2014</v>
      </c>
      <c r="Q90" t="s">
        <v>32</v>
      </c>
    </row>
    <row r="91" spans="1:17" ht="34" x14ac:dyDescent="0.2">
      <c r="A91" s="7" t="s">
        <v>66</v>
      </c>
      <c r="B91" s="7" t="s">
        <v>67</v>
      </c>
      <c r="C91" s="7" t="s">
        <v>68</v>
      </c>
      <c r="D91" s="7" t="s">
        <v>330</v>
      </c>
      <c r="E91" t="s">
        <v>291</v>
      </c>
      <c r="F91">
        <v>2</v>
      </c>
      <c r="J91" t="b">
        <f>IF(E91="pc",TRUE,FALSE)</f>
        <v>0</v>
      </c>
      <c r="K91" t="str">
        <f>IF(VLOOKUP(E91,labels!A:D,2,FALSE), IF(VLOOKUP(E91,labels!A:D,3,FALSE),"PR Published", "Other Published"),IF(E91="pc","book chapter","preprint"))</f>
        <v>PR Published</v>
      </c>
      <c r="L91" t="str" cm="1">
        <f t="array" ref="L91">IF(K91="PR Published",CONCATENATE("PR-",_xlfn.IFS(E91="c","Conf",E91="j","Jour",E91="w","Wkshp",TRUE,"Other")),K91)</f>
        <v>PR-Jour</v>
      </c>
      <c r="M91">
        <v>5</v>
      </c>
      <c r="O91">
        <v>6</v>
      </c>
      <c r="P91">
        <v>2018</v>
      </c>
      <c r="Q91" t="s">
        <v>69</v>
      </c>
    </row>
    <row r="92" spans="1:17" ht="51" x14ac:dyDescent="0.2">
      <c r="A92" s="7" t="s">
        <v>249</v>
      </c>
      <c r="B92" s="7" t="s">
        <v>250</v>
      </c>
      <c r="C92" s="7" t="s">
        <v>251</v>
      </c>
      <c r="D92" s="7" t="s">
        <v>347</v>
      </c>
      <c r="E92" s="7" t="s">
        <v>290</v>
      </c>
      <c r="F92">
        <v>2</v>
      </c>
      <c r="J92" t="b">
        <f>IF(E92="pc",TRUE,FALSE)</f>
        <v>0</v>
      </c>
      <c r="K92" t="str">
        <f>IF(VLOOKUP(E92,labels!A:D,2,FALSE), IF(VLOOKUP(E92,labels!A:D,3,FALSE),"PR Published", "Other Published"),IF(E92="pc","book chapter","preprint"))</f>
        <v>PR Published</v>
      </c>
      <c r="L92" t="str" cm="1">
        <f t="array" ref="L92">IF(K92="PR Published",CONCATENATE("PR-",_xlfn.IFS(E92="c","Conf",E92="j","Jour",E92="w","Wkshp",TRUE,"Other")),K92)</f>
        <v>PR-Conf</v>
      </c>
      <c r="O92" s="1">
        <v>44577</v>
      </c>
      <c r="P92">
        <v>2021</v>
      </c>
      <c r="Q92" t="s">
        <v>252</v>
      </c>
    </row>
    <row r="93" spans="1:17" ht="51" x14ac:dyDescent="0.2">
      <c r="A93" s="7" t="s">
        <v>143</v>
      </c>
      <c r="B93" s="7" t="s">
        <v>220</v>
      </c>
      <c r="C93" s="7" t="s">
        <v>115</v>
      </c>
      <c r="D93" s="7" t="s">
        <v>333</v>
      </c>
      <c r="E93" s="7" t="s">
        <v>290</v>
      </c>
      <c r="F93">
        <v>3</v>
      </c>
      <c r="J93" t="b">
        <f>IF(E93="pc",TRUE,FALSE)</f>
        <v>0</v>
      </c>
      <c r="K93" t="str">
        <f>IF(VLOOKUP(E93,labels!A:D,2,FALSE), IF(VLOOKUP(E93,labels!A:D,3,FALSE),"PR Published", "Other Published"),IF(E93="pc","book chapter","preprint"))</f>
        <v>PR Published</v>
      </c>
      <c r="L93" t="str" cm="1">
        <f t="array" ref="L93">IF(K93="PR Published",CONCATENATE("PR-",_xlfn.IFS(E93="c","Conf",E93="j","Jour",E93="w","Wkshp",TRUE,"Other")),K93)</f>
        <v>PR-Conf</v>
      </c>
      <c r="O93" s="1">
        <v>44635</v>
      </c>
      <c r="P93">
        <v>2020</v>
      </c>
      <c r="Q93" t="s">
        <v>79</v>
      </c>
    </row>
  </sheetData>
  <autoFilter ref="A1:Q93" xr:uid="{00000000-0001-0000-0000-000000000000}">
    <sortState xmlns:xlrd2="http://schemas.microsoft.com/office/spreadsheetml/2017/richdata2" ref="A2:Q93">
      <sortCondition ref="B2:B93"/>
    </sortState>
  </autoFilter>
  <conditionalFormatting sqref="P1:P1048576">
    <cfRule type="colorScale" priority="1">
      <colorScale>
        <cfvo type="min"/>
        <cfvo type="percentile" val="50"/>
        <cfvo type="max"/>
        <color rgb="FFF8696B"/>
        <color rgb="FFFFEB84"/>
        <color rgb="FF63BE7B"/>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855D9-ABE5-9F4B-B87E-199509001EF4}">
  <dimension ref="A1:D9"/>
  <sheetViews>
    <sheetView zoomScale="160" zoomScaleNormal="160" workbookViewId="0">
      <selection activeCell="A22" sqref="A22"/>
    </sheetView>
  </sheetViews>
  <sheetFormatPr baseColWidth="10" defaultRowHeight="16" x14ac:dyDescent="0.2"/>
  <cols>
    <col min="2" max="2" width="11.83203125" bestFit="1" customWidth="1"/>
    <col min="3" max="3" width="15.83203125" bestFit="1" customWidth="1"/>
  </cols>
  <sheetData>
    <row r="1" spans="1:4" s="12" customFormat="1" x14ac:dyDescent="0.2">
      <c r="A1" s="12" t="s">
        <v>288</v>
      </c>
      <c r="B1" s="12" t="s">
        <v>305</v>
      </c>
      <c r="C1" s="12" t="s">
        <v>306</v>
      </c>
      <c r="D1" s="12" t="s">
        <v>307</v>
      </c>
    </row>
    <row r="2" spans="1:4" x14ac:dyDescent="0.2">
      <c r="A2" t="s">
        <v>289</v>
      </c>
      <c r="B2" t="b">
        <v>0</v>
      </c>
      <c r="C2" t="b">
        <v>0</v>
      </c>
      <c r="D2" t="s">
        <v>308</v>
      </c>
    </row>
    <row r="3" spans="1:4" x14ac:dyDescent="0.2">
      <c r="A3" t="s">
        <v>290</v>
      </c>
      <c r="B3" t="b">
        <v>1</v>
      </c>
      <c r="C3" t="b">
        <v>1</v>
      </c>
      <c r="D3" t="s">
        <v>287</v>
      </c>
    </row>
    <row r="4" spans="1:4" x14ac:dyDescent="0.2">
      <c r="A4" t="s">
        <v>291</v>
      </c>
      <c r="B4" t="b">
        <v>1</v>
      </c>
      <c r="C4" t="b">
        <v>1</v>
      </c>
      <c r="D4" t="s">
        <v>309</v>
      </c>
    </row>
    <row r="5" spans="1:4" x14ac:dyDescent="0.2">
      <c r="A5" t="s">
        <v>292</v>
      </c>
      <c r="B5" t="b">
        <v>1</v>
      </c>
      <c r="C5" t="b">
        <v>1</v>
      </c>
      <c r="D5" t="s">
        <v>310</v>
      </c>
    </row>
    <row r="6" spans="1:4" x14ac:dyDescent="0.2">
      <c r="A6" t="s">
        <v>293</v>
      </c>
      <c r="B6" t="b">
        <v>1</v>
      </c>
      <c r="C6" t="b">
        <v>0</v>
      </c>
      <c r="D6" t="s">
        <v>311</v>
      </c>
    </row>
    <row r="7" spans="1:4" x14ac:dyDescent="0.2">
      <c r="A7" t="s">
        <v>294</v>
      </c>
      <c r="B7" t="b">
        <v>0</v>
      </c>
      <c r="C7" t="b">
        <v>0</v>
      </c>
      <c r="D7" t="s">
        <v>312</v>
      </c>
    </row>
    <row r="8" spans="1:4" x14ac:dyDescent="0.2">
      <c r="A8" t="s">
        <v>296</v>
      </c>
      <c r="B8" t="b">
        <v>0</v>
      </c>
      <c r="C8" t="b">
        <v>0</v>
      </c>
      <c r="D8" t="s">
        <v>313</v>
      </c>
    </row>
    <row r="9" spans="1:4" x14ac:dyDescent="0.2">
      <c r="A9" t="s">
        <v>299</v>
      </c>
      <c r="B9" t="b">
        <v>1</v>
      </c>
      <c r="C9" t="b">
        <v>0</v>
      </c>
      <c r="D9" t="s">
        <v>314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46E12-C93F-204D-AF92-35DA4F7F7DF0}">
  <dimension ref="A1:K19"/>
  <sheetViews>
    <sheetView zoomScale="140" zoomScaleNormal="140" workbookViewId="0">
      <selection activeCell="D20" sqref="D20"/>
    </sheetView>
  </sheetViews>
  <sheetFormatPr baseColWidth="10" defaultRowHeight="16" x14ac:dyDescent="0.2"/>
  <cols>
    <col min="1" max="1" width="21.5" customWidth="1"/>
    <col min="5" max="5" width="18.1640625" bestFit="1" customWidth="1"/>
    <col min="6" max="6" width="15.5" bestFit="1" customWidth="1"/>
    <col min="7" max="7" width="14.6640625" bestFit="1" customWidth="1"/>
    <col min="8" max="8" width="7.83203125" bestFit="1" customWidth="1"/>
    <col min="9" max="9" width="7.5" bestFit="1" customWidth="1"/>
    <col min="10" max="10" width="9.6640625" bestFit="1" customWidth="1"/>
    <col min="11" max="12" width="10.83203125" bestFit="1" customWidth="1"/>
    <col min="13" max="13" width="16.6640625" bestFit="1" customWidth="1"/>
    <col min="14" max="14" width="10.83203125" bestFit="1" customWidth="1"/>
    <col min="15" max="15" width="12.6640625" bestFit="1" customWidth="1"/>
    <col min="16" max="17" width="10.83203125" bestFit="1" customWidth="1"/>
    <col min="18" max="18" width="54.5" bestFit="1" customWidth="1"/>
    <col min="19" max="19" width="169.1640625" bestFit="1" customWidth="1"/>
    <col min="20" max="20" width="54" bestFit="1" customWidth="1"/>
    <col min="21" max="21" width="168.6640625" bestFit="1" customWidth="1"/>
    <col min="22" max="22" width="48.83203125" bestFit="1" customWidth="1"/>
    <col min="23" max="23" width="163.6640625" bestFit="1" customWidth="1"/>
    <col min="24" max="24" width="55.33203125" bestFit="1" customWidth="1"/>
    <col min="25" max="25" width="170" bestFit="1" customWidth="1"/>
    <col min="26" max="26" width="55.33203125" bestFit="1" customWidth="1"/>
    <col min="27" max="27" width="170" bestFit="1" customWidth="1"/>
    <col min="28" max="28" width="53.6640625" bestFit="1" customWidth="1"/>
    <col min="29" max="29" width="168.33203125" bestFit="1" customWidth="1"/>
  </cols>
  <sheetData>
    <row r="1" spans="1:11" x14ac:dyDescent="0.2">
      <c r="A1" t="s">
        <v>355</v>
      </c>
    </row>
    <row r="2" spans="1:11" x14ac:dyDescent="0.2">
      <c r="A2" t="s">
        <v>356</v>
      </c>
      <c r="B2">
        <v>48</v>
      </c>
    </row>
    <row r="3" spans="1:11" x14ac:dyDescent="0.2">
      <c r="A3" t="s">
        <v>357</v>
      </c>
      <c r="B3">
        <v>22</v>
      </c>
      <c r="E3" s="10" t="s">
        <v>304</v>
      </c>
      <c r="F3" s="10" t="s">
        <v>302</v>
      </c>
    </row>
    <row r="4" spans="1:11" x14ac:dyDescent="0.2">
      <c r="A4" t="s">
        <v>358</v>
      </c>
      <c r="B4">
        <v>15</v>
      </c>
      <c r="E4" s="10" t="s">
        <v>300</v>
      </c>
      <c r="F4" t="s">
        <v>316</v>
      </c>
      <c r="G4" t="s">
        <v>317</v>
      </c>
      <c r="H4" t="s">
        <v>367</v>
      </c>
      <c r="I4" t="s">
        <v>368</v>
      </c>
      <c r="J4" t="s">
        <v>972</v>
      </c>
      <c r="K4" t="s">
        <v>301</v>
      </c>
    </row>
    <row r="5" spans="1:11" x14ac:dyDescent="0.2">
      <c r="A5" t="s">
        <v>359</v>
      </c>
      <c r="B5">
        <v>2</v>
      </c>
      <c r="E5" s="11">
        <v>2007</v>
      </c>
      <c r="F5" s="9"/>
      <c r="G5" s="9"/>
      <c r="H5" s="9">
        <v>1</v>
      </c>
      <c r="I5" s="9"/>
      <c r="J5" s="9"/>
      <c r="K5" s="9">
        <v>1</v>
      </c>
    </row>
    <row r="6" spans="1:11" x14ac:dyDescent="0.2">
      <c r="E6" s="11">
        <v>2010</v>
      </c>
      <c r="F6" s="9"/>
      <c r="G6" s="9"/>
      <c r="H6" s="9">
        <v>1</v>
      </c>
      <c r="I6" s="9"/>
      <c r="J6" s="9"/>
      <c r="K6" s="9">
        <v>1</v>
      </c>
    </row>
    <row r="7" spans="1:11" x14ac:dyDescent="0.2">
      <c r="A7" s="2" t="s">
        <v>362</v>
      </c>
      <c r="E7" s="11">
        <v>2011</v>
      </c>
      <c r="F7" s="9"/>
      <c r="G7" s="9"/>
      <c r="H7" s="9">
        <v>1</v>
      </c>
      <c r="I7" s="9"/>
      <c r="J7" s="9"/>
      <c r="K7" s="9">
        <v>1</v>
      </c>
    </row>
    <row r="8" spans="1:11" x14ac:dyDescent="0.2">
      <c r="A8" t="s">
        <v>363</v>
      </c>
      <c r="E8" s="11">
        <v>2012</v>
      </c>
      <c r="F8" s="9"/>
      <c r="G8" s="9"/>
      <c r="H8" s="9">
        <v>1</v>
      </c>
      <c r="I8" s="9"/>
      <c r="J8" s="9"/>
      <c r="K8" s="9">
        <v>1</v>
      </c>
    </row>
    <row r="9" spans="1:11" x14ac:dyDescent="0.2">
      <c r="A9" t="s">
        <v>364</v>
      </c>
      <c r="E9" s="11">
        <v>2013</v>
      </c>
      <c r="F9" s="9"/>
      <c r="G9" s="9"/>
      <c r="H9" s="9">
        <v>2</v>
      </c>
      <c r="I9" s="9">
        <v>1</v>
      </c>
      <c r="J9" s="9"/>
      <c r="K9" s="9">
        <v>3</v>
      </c>
    </row>
    <row r="10" spans="1:11" x14ac:dyDescent="0.2">
      <c r="A10" t="s">
        <v>365</v>
      </c>
      <c r="E10" s="11">
        <v>2014</v>
      </c>
      <c r="F10" s="9"/>
      <c r="G10" s="9"/>
      <c r="H10" s="9"/>
      <c r="I10" s="9">
        <v>1</v>
      </c>
      <c r="J10" s="9"/>
      <c r="K10" s="9">
        <v>1</v>
      </c>
    </row>
    <row r="11" spans="1:11" x14ac:dyDescent="0.2">
      <c r="E11" s="11">
        <v>2015</v>
      </c>
      <c r="F11" s="9"/>
      <c r="G11" s="9"/>
      <c r="H11" s="9"/>
      <c r="I11" s="9">
        <v>1</v>
      </c>
      <c r="J11" s="9"/>
      <c r="K11" s="9">
        <v>1</v>
      </c>
    </row>
    <row r="12" spans="1:11" x14ac:dyDescent="0.2">
      <c r="A12" s="2" t="s">
        <v>286</v>
      </c>
      <c r="E12" s="11">
        <v>2016</v>
      </c>
      <c r="F12" s="9"/>
      <c r="G12" s="9"/>
      <c r="H12" s="9">
        <v>1</v>
      </c>
      <c r="I12" s="9"/>
      <c r="J12" s="9">
        <v>1</v>
      </c>
      <c r="K12" s="9">
        <v>2</v>
      </c>
    </row>
    <row r="13" spans="1:11" ht="16" customHeight="1" x14ac:dyDescent="0.2">
      <c r="A13" s="14" t="s">
        <v>369</v>
      </c>
      <c r="B13" s="14"/>
      <c r="E13" s="11">
        <v>2017</v>
      </c>
      <c r="F13" s="9"/>
      <c r="G13" s="9">
        <v>1</v>
      </c>
      <c r="H13" s="9">
        <v>2</v>
      </c>
      <c r="I13" s="9"/>
      <c r="J13" s="9"/>
      <c r="K13" s="9">
        <v>3</v>
      </c>
    </row>
    <row r="14" spans="1:11" x14ac:dyDescent="0.2">
      <c r="A14" s="14"/>
      <c r="B14" s="14"/>
      <c r="E14" s="11">
        <v>2018</v>
      </c>
      <c r="F14" s="9"/>
      <c r="G14" s="9"/>
      <c r="H14" s="9">
        <v>3</v>
      </c>
      <c r="I14" s="9">
        <v>1</v>
      </c>
      <c r="J14" s="9">
        <v>1</v>
      </c>
      <c r="K14" s="9">
        <v>5</v>
      </c>
    </row>
    <row r="15" spans="1:11" x14ac:dyDescent="0.2">
      <c r="A15" s="14"/>
      <c r="B15" s="14"/>
      <c r="E15" s="11">
        <v>2019</v>
      </c>
      <c r="F15" s="9">
        <v>4</v>
      </c>
      <c r="G15" s="9"/>
      <c r="H15" s="9">
        <v>9</v>
      </c>
      <c r="I15" s="9"/>
      <c r="J15" s="9">
        <v>1</v>
      </c>
      <c r="K15" s="9">
        <v>14</v>
      </c>
    </row>
    <row r="16" spans="1:11" x14ac:dyDescent="0.2">
      <c r="A16" s="14"/>
      <c r="B16" s="14"/>
      <c r="E16" s="11">
        <v>2020</v>
      </c>
      <c r="F16" s="9">
        <v>6</v>
      </c>
      <c r="G16" s="9"/>
      <c r="H16" s="9">
        <v>11</v>
      </c>
      <c r="I16" s="9">
        <v>2</v>
      </c>
      <c r="J16" s="9"/>
      <c r="K16" s="9">
        <v>19</v>
      </c>
    </row>
    <row r="17" spans="1:11" x14ac:dyDescent="0.2">
      <c r="A17" s="14"/>
      <c r="B17" s="14"/>
      <c r="E17" s="11">
        <v>2021</v>
      </c>
      <c r="F17" s="9">
        <v>11</v>
      </c>
      <c r="G17" s="9">
        <v>1</v>
      </c>
      <c r="H17" s="9">
        <v>7</v>
      </c>
      <c r="I17" s="9">
        <v>2</v>
      </c>
      <c r="J17" s="9">
        <v>2</v>
      </c>
      <c r="K17" s="9">
        <v>23</v>
      </c>
    </row>
    <row r="18" spans="1:11" x14ac:dyDescent="0.2">
      <c r="E18" s="11">
        <v>2022</v>
      </c>
      <c r="F18" s="9">
        <v>1</v>
      </c>
      <c r="G18" s="9"/>
      <c r="H18" s="9"/>
      <c r="I18" s="9"/>
      <c r="J18" s="9"/>
      <c r="K18" s="9">
        <v>1</v>
      </c>
    </row>
    <row r="19" spans="1:11" x14ac:dyDescent="0.2">
      <c r="E19" s="11" t="s">
        <v>301</v>
      </c>
      <c r="F19" s="9">
        <v>22</v>
      </c>
      <c r="G19" s="9">
        <v>2</v>
      </c>
      <c r="H19" s="9">
        <v>39</v>
      </c>
      <c r="I19" s="9">
        <v>8</v>
      </c>
      <c r="J19" s="9">
        <v>5</v>
      </c>
      <c r="K19" s="9">
        <v>76</v>
      </c>
    </row>
  </sheetData>
  <sortState xmlns:xlrd2="http://schemas.microsoft.com/office/spreadsheetml/2017/richdata2" ref="E24:I37">
    <sortCondition ref="E24:E37"/>
  </sortState>
  <mergeCells count="1">
    <mergeCell ref="A13:B17"/>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18BE8-F2EF-7E4B-8FAC-5F42A10CD828}">
  <dimension ref="A1:D17"/>
  <sheetViews>
    <sheetView zoomScale="140" zoomScaleNormal="140" workbookViewId="0">
      <selection activeCell="C9" sqref="C9"/>
    </sheetView>
  </sheetViews>
  <sheetFormatPr baseColWidth="10" defaultRowHeight="16" x14ac:dyDescent="0.2"/>
  <sheetData>
    <row r="1" spans="1:4" x14ac:dyDescent="0.2">
      <c r="A1" t="s">
        <v>6</v>
      </c>
      <c r="B1" t="s">
        <v>969</v>
      </c>
      <c r="C1" t="s">
        <v>970</v>
      </c>
      <c r="D1" t="s">
        <v>971</v>
      </c>
    </row>
    <row r="2" spans="1:4" x14ac:dyDescent="0.2">
      <c r="A2" s="30">
        <v>2005</v>
      </c>
      <c r="B2" s="31">
        <v>1</v>
      </c>
      <c r="C2" s="31">
        <v>0</v>
      </c>
      <c r="D2" s="32">
        <v>0</v>
      </c>
    </row>
    <row r="3" spans="1:4" x14ac:dyDescent="0.2">
      <c r="A3" s="30">
        <v>2007</v>
      </c>
      <c r="B3" s="31">
        <v>1</v>
      </c>
      <c r="C3" s="31">
        <v>5</v>
      </c>
      <c r="D3" s="32">
        <v>1.4124293785310734E-2</v>
      </c>
    </row>
    <row r="4" spans="1:4" x14ac:dyDescent="0.2">
      <c r="A4" s="30">
        <v>2009</v>
      </c>
      <c r="B4" s="31">
        <v>1</v>
      </c>
      <c r="C4" s="31">
        <v>0</v>
      </c>
      <c r="D4" s="32">
        <v>0</v>
      </c>
    </row>
    <row r="5" spans="1:4" x14ac:dyDescent="0.2">
      <c r="A5" s="30">
        <v>2010</v>
      </c>
      <c r="B5" s="31">
        <v>1</v>
      </c>
      <c r="C5" s="31">
        <v>0</v>
      </c>
      <c r="D5" s="32">
        <v>0</v>
      </c>
    </row>
    <row r="6" spans="1:4" x14ac:dyDescent="0.2">
      <c r="A6" s="30">
        <v>2011</v>
      </c>
      <c r="B6" s="31">
        <v>2</v>
      </c>
      <c r="C6" s="31">
        <v>14</v>
      </c>
      <c r="D6" s="32">
        <v>3.954802259887006E-2</v>
      </c>
    </row>
    <row r="7" spans="1:4" x14ac:dyDescent="0.2">
      <c r="A7" s="30">
        <v>2012</v>
      </c>
      <c r="B7" s="31">
        <v>1</v>
      </c>
      <c r="C7" s="31">
        <v>0</v>
      </c>
      <c r="D7" s="32">
        <v>0</v>
      </c>
    </row>
    <row r="8" spans="1:4" x14ac:dyDescent="0.2">
      <c r="A8" s="30">
        <v>2013</v>
      </c>
      <c r="B8" s="31">
        <v>4</v>
      </c>
      <c r="C8" s="31">
        <v>114</v>
      </c>
      <c r="D8" s="32">
        <v>0.32203389830508472</v>
      </c>
    </row>
    <row r="9" spans="1:4" x14ac:dyDescent="0.2">
      <c r="A9" s="30">
        <v>2014</v>
      </c>
      <c r="B9" s="31">
        <v>1</v>
      </c>
      <c r="C9" s="31">
        <v>5</v>
      </c>
      <c r="D9" s="32">
        <v>1.4124293785310734E-2</v>
      </c>
    </row>
    <row r="10" spans="1:4" x14ac:dyDescent="0.2">
      <c r="A10" s="30">
        <v>2015</v>
      </c>
      <c r="B10" s="31">
        <v>2</v>
      </c>
      <c r="C10" s="31">
        <v>25</v>
      </c>
      <c r="D10" s="32">
        <v>7.0621468926553674E-2</v>
      </c>
    </row>
    <row r="11" spans="1:4" x14ac:dyDescent="0.2">
      <c r="A11" s="30">
        <v>2016</v>
      </c>
      <c r="B11" s="31">
        <v>2</v>
      </c>
      <c r="C11" s="31">
        <v>28</v>
      </c>
      <c r="D11" s="32">
        <v>7.909604519774012E-2</v>
      </c>
    </row>
    <row r="12" spans="1:4" x14ac:dyDescent="0.2">
      <c r="A12" s="30">
        <v>2017</v>
      </c>
      <c r="B12" s="31">
        <v>4</v>
      </c>
      <c r="C12" s="31">
        <v>6</v>
      </c>
      <c r="D12" s="32">
        <v>1.6949152542372881E-2</v>
      </c>
    </row>
    <row r="13" spans="1:4" x14ac:dyDescent="0.2">
      <c r="A13" s="30">
        <v>2018</v>
      </c>
      <c r="B13" s="31">
        <v>6</v>
      </c>
      <c r="C13" s="31">
        <v>42</v>
      </c>
      <c r="D13" s="32">
        <v>0.11864406779661017</v>
      </c>
    </row>
    <row r="14" spans="1:4" x14ac:dyDescent="0.2">
      <c r="A14" s="30">
        <v>2019</v>
      </c>
      <c r="B14" s="31">
        <v>12</v>
      </c>
      <c r="C14" s="31">
        <v>12</v>
      </c>
      <c r="D14" s="32">
        <v>3.3898305084745763E-2</v>
      </c>
    </row>
    <row r="15" spans="1:4" x14ac:dyDescent="0.2">
      <c r="A15" s="30">
        <v>2020</v>
      </c>
      <c r="B15" s="31">
        <v>15</v>
      </c>
      <c r="C15" s="31">
        <v>101</v>
      </c>
      <c r="D15" s="32">
        <v>0.28531073446327682</v>
      </c>
    </row>
    <row r="16" spans="1:4" x14ac:dyDescent="0.2">
      <c r="A16" s="30">
        <v>2021</v>
      </c>
      <c r="B16" s="31">
        <v>13</v>
      </c>
      <c r="C16" s="31">
        <v>2</v>
      </c>
      <c r="D16" s="32">
        <v>5.6497175141242938E-3</v>
      </c>
    </row>
    <row r="17" spans="1:4" x14ac:dyDescent="0.2">
      <c r="A17" s="30">
        <v>2022</v>
      </c>
      <c r="B17" s="31">
        <v>2</v>
      </c>
      <c r="C17" s="31">
        <v>0</v>
      </c>
      <c r="D17" s="32">
        <v>0</v>
      </c>
    </row>
  </sheetData>
  <autoFilter ref="A1:D17" xr:uid="{D3818BE8-F2EF-7E4B-8FAC-5F42A10CD828}">
    <sortState xmlns:xlrd2="http://schemas.microsoft.com/office/spreadsheetml/2017/richdata2" ref="A2:D17">
      <sortCondition ref="A1:A17"/>
    </sortState>
  </autoFilter>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69F75-972F-AD40-864C-086B7215805A}">
  <sheetPr filterMode="1"/>
  <dimension ref="A1:AR74"/>
  <sheetViews>
    <sheetView topLeftCell="K1" zoomScale="160" zoomScaleNormal="160" workbookViewId="0">
      <pane ySplit="1" topLeftCell="A2" activePane="bottomLeft" state="frozen"/>
      <selection pane="bottomLeft" activeCell="AB4" sqref="AB4"/>
    </sheetView>
  </sheetViews>
  <sheetFormatPr baseColWidth="10" defaultRowHeight="16" x14ac:dyDescent="0.2"/>
  <cols>
    <col min="1" max="1" width="28.83203125" customWidth="1"/>
    <col min="5" max="5" width="10.83203125" style="15"/>
    <col min="7" max="8" width="10.83203125" style="15"/>
    <col min="9" max="9" width="13" style="15" bestFit="1" customWidth="1"/>
    <col min="10" max="10" width="20.83203125" style="15" bestFit="1" customWidth="1"/>
    <col min="11" max="11" width="15.5" style="15" customWidth="1"/>
    <col min="15" max="15" width="10" style="34" customWidth="1"/>
    <col min="16" max="20" width="17.6640625" style="33" customWidth="1"/>
    <col min="21" max="21" width="2" style="6" customWidth="1"/>
    <col min="22" max="22" width="2.1640625" style="6" customWidth="1"/>
    <col min="23" max="23" width="2" style="6" customWidth="1"/>
    <col min="24" max="24" width="1.6640625" style="6" customWidth="1"/>
    <col min="25" max="25" width="2.83203125" style="6" customWidth="1"/>
    <col min="26" max="26" width="2" style="6" customWidth="1"/>
    <col min="27" max="27" width="2.33203125" style="6" customWidth="1"/>
    <col min="29" max="29" width="2.83203125" customWidth="1"/>
    <col min="30" max="30" width="10.83203125" style="34"/>
  </cols>
  <sheetData>
    <row r="1" spans="1:43" s="36" customFormat="1" ht="33" customHeight="1" x14ac:dyDescent="0.2">
      <c r="A1" s="35" t="s">
        <v>416</v>
      </c>
      <c r="B1" s="36" t="s">
        <v>417</v>
      </c>
      <c r="C1" s="36" t="s">
        <v>418</v>
      </c>
      <c r="D1" s="36" t="s">
        <v>419</v>
      </c>
      <c r="E1" s="37" t="s">
        <v>420</v>
      </c>
      <c r="F1" s="36" t="s">
        <v>421</v>
      </c>
      <c r="G1" s="37" t="s">
        <v>948</v>
      </c>
      <c r="H1" s="37" t="s">
        <v>965</v>
      </c>
      <c r="I1" s="37" t="s">
        <v>962</v>
      </c>
      <c r="J1" s="37" t="s">
        <v>961</v>
      </c>
      <c r="K1" s="37" t="s">
        <v>963</v>
      </c>
      <c r="L1" s="36" t="s">
        <v>422</v>
      </c>
      <c r="M1" s="36" t="s">
        <v>423</v>
      </c>
      <c r="N1" s="35" t="s">
        <v>896</v>
      </c>
      <c r="O1" s="38" t="s">
        <v>973</v>
      </c>
      <c r="P1" s="36" t="s">
        <v>1</v>
      </c>
      <c r="Q1" s="36" t="s">
        <v>425</v>
      </c>
      <c r="R1" s="36" t="s">
        <v>1</v>
      </c>
      <c r="S1" s="36" t="s">
        <v>426</v>
      </c>
      <c r="T1" s="36" t="s">
        <v>427</v>
      </c>
      <c r="U1" s="39" t="s">
        <v>428</v>
      </c>
      <c r="V1" s="39" t="s">
        <v>3</v>
      </c>
      <c r="W1" s="39" t="s">
        <v>4</v>
      </c>
      <c r="X1" s="39" t="s">
        <v>429</v>
      </c>
      <c r="Y1" s="39" t="s">
        <v>5</v>
      </c>
      <c r="Z1" s="39" t="s">
        <v>430</v>
      </c>
      <c r="AA1" s="39" t="s">
        <v>431</v>
      </c>
      <c r="AB1" s="36" t="s">
        <v>6</v>
      </c>
      <c r="AC1" s="39" t="s">
        <v>432</v>
      </c>
      <c r="AD1" s="38" t="s">
        <v>433</v>
      </c>
      <c r="AE1" s="36" t="s">
        <v>434</v>
      </c>
      <c r="AF1" s="36" t="s">
        <v>435</v>
      </c>
      <c r="AG1" s="36" t="s">
        <v>436</v>
      </c>
      <c r="AH1" s="36" t="s">
        <v>437</v>
      </c>
      <c r="AI1" s="36" t="s">
        <v>438</v>
      </c>
      <c r="AJ1" s="36" t="s">
        <v>439</v>
      </c>
      <c r="AK1" s="36" t="s">
        <v>424</v>
      </c>
    </row>
    <row r="2" spans="1:43" ht="119" x14ac:dyDescent="0.2">
      <c r="A2" s="5" t="s">
        <v>399</v>
      </c>
      <c r="B2" t="s">
        <v>372</v>
      </c>
      <c r="C2">
        <v>1</v>
      </c>
      <c r="D2" t="s">
        <v>373</v>
      </c>
      <c r="G2" s="15">
        <f>MAX(E2-F2,0)</f>
        <v>0</v>
      </c>
      <c r="H2" s="27">
        <f>G2/SUM(G:G)</f>
        <v>0</v>
      </c>
      <c r="I2" s="15" t="b">
        <f>G2&gt;='calcs from bibtex'!$B$2</f>
        <v>0</v>
      </c>
      <c r="J2" s="15" t="b">
        <f>AB2&gt;='calcs from bibtex'!$B$3</f>
        <v>1</v>
      </c>
      <c r="K2" s="15" t="b">
        <f>AND(I2,J2)</f>
        <v>0</v>
      </c>
      <c r="N2" s="5" t="s">
        <v>897</v>
      </c>
      <c r="O2" s="34" t="str" cm="1">
        <f t="array" ref="O2">_xlfn.IFS(AD2=1,"w", NOT(ISBLANK(S2)),"j",NOT(ISBLANK(T2)),"c",M2="patent", "pt",M2="thesis","th", TRUE,"o")</f>
        <v>c</v>
      </c>
      <c r="P2" s="33" t="s">
        <v>375</v>
      </c>
      <c r="Q2" s="33" t="s">
        <v>376</v>
      </c>
      <c r="R2" s="33" t="s">
        <v>375</v>
      </c>
      <c r="T2" s="33" t="s">
        <v>377</v>
      </c>
      <c r="Y2" s="6">
        <v>8</v>
      </c>
      <c r="AB2">
        <v>2022</v>
      </c>
      <c r="AC2" t="s">
        <v>378</v>
      </c>
      <c r="AD2" s="34">
        <v>0</v>
      </c>
      <c r="AK2" t="s">
        <v>374</v>
      </c>
    </row>
    <row r="3" spans="1:43" ht="119" x14ac:dyDescent="0.2">
      <c r="A3" s="5" t="s">
        <v>400</v>
      </c>
      <c r="B3" t="s">
        <v>372</v>
      </c>
      <c r="C3">
        <v>1</v>
      </c>
      <c r="D3" t="s">
        <v>379</v>
      </c>
      <c r="G3" s="15">
        <f t="shared" ref="G3:G64" si="0">MAX(E3-F3,0)</f>
        <v>0</v>
      </c>
      <c r="H3" s="27">
        <f>G3/SUM(G:G)</f>
        <v>0</v>
      </c>
      <c r="I3" s="15" t="b">
        <f>G3&gt;='calcs from bibtex'!$B$2</f>
        <v>0</v>
      </c>
      <c r="J3" s="15" t="b">
        <f>AB3&gt;='calcs from bibtex'!$B$3</f>
        <v>1</v>
      </c>
      <c r="K3" s="15" t="b">
        <f t="shared" ref="K3:K64" si="1">AND(I3,J3)</f>
        <v>0</v>
      </c>
      <c r="L3" s="5"/>
      <c r="N3" s="5" t="s">
        <v>898</v>
      </c>
      <c r="O3" s="34" t="str" cm="1">
        <f t="array" ref="O3">_xlfn.IFS(AD3=1,"w", NOT(ISBLANK(S3)),"j",NOT(ISBLANK(T3)),"c",M3="patent", "pt",M3="thesis","th", TRUE,"o")</f>
        <v>j</v>
      </c>
      <c r="P3" s="33" t="s">
        <v>381</v>
      </c>
      <c r="Q3" s="33" t="s">
        <v>382</v>
      </c>
      <c r="R3" s="33" t="s">
        <v>381</v>
      </c>
      <c r="S3" s="33" t="s">
        <v>383</v>
      </c>
      <c r="Y3" s="6">
        <v>18</v>
      </c>
      <c r="AB3">
        <v>2022</v>
      </c>
      <c r="AC3" t="s">
        <v>384</v>
      </c>
      <c r="AD3" s="34">
        <v>0</v>
      </c>
      <c r="AK3" t="s">
        <v>380</v>
      </c>
    </row>
    <row r="4" spans="1:43" ht="136" x14ac:dyDescent="0.2">
      <c r="A4" s="5" t="s">
        <v>401</v>
      </c>
      <c r="B4" t="s">
        <v>372</v>
      </c>
      <c r="C4">
        <v>1</v>
      </c>
      <c r="D4" t="s">
        <v>385</v>
      </c>
      <c r="G4" s="15">
        <f t="shared" si="0"/>
        <v>0</v>
      </c>
      <c r="H4" s="27">
        <f>G4/SUM(G:G)</f>
        <v>0</v>
      </c>
      <c r="I4" s="15" t="b">
        <f>G4&gt;='calcs from bibtex'!$B$2</f>
        <v>0</v>
      </c>
      <c r="J4" s="15" t="b">
        <f>AB4&gt;='calcs from bibtex'!$B$3</f>
        <v>1</v>
      </c>
      <c r="K4" s="15" t="b">
        <f t="shared" si="1"/>
        <v>0</v>
      </c>
      <c r="M4" t="s">
        <v>386</v>
      </c>
      <c r="N4" s="5" t="s">
        <v>899</v>
      </c>
      <c r="O4" s="34" t="str" cm="1">
        <f t="array" ref="O4">_xlfn.IFS(AD4=1,"w", NOT(ISBLANK(S4)),"j",NOT(ISBLANK(T4)),"c",M4="patent", "pt",M4="thesis","th", TRUE,"o")</f>
        <v>j</v>
      </c>
      <c r="P4" s="33" t="s">
        <v>281</v>
      </c>
      <c r="Q4" s="33" t="s">
        <v>388</v>
      </c>
      <c r="R4" s="33" t="s">
        <v>281</v>
      </c>
      <c r="S4" s="33" t="s">
        <v>389</v>
      </c>
      <c r="AB4">
        <v>2022</v>
      </c>
      <c r="AD4" s="34">
        <v>0</v>
      </c>
      <c r="AK4" t="s">
        <v>387</v>
      </c>
    </row>
    <row r="5" spans="1:43" ht="136" x14ac:dyDescent="0.2">
      <c r="A5" s="5" t="s">
        <v>402</v>
      </c>
      <c r="B5">
        <v>1</v>
      </c>
      <c r="C5">
        <v>1</v>
      </c>
      <c r="D5" t="s">
        <v>390</v>
      </c>
      <c r="G5" s="15">
        <f t="shared" si="0"/>
        <v>0</v>
      </c>
      <c r="H5" s="27">
        <f>G5/SUM(G:G)</f>
        <v>0</v>
      </c>
      <c r="I5" s="15" t="b">
        <f>G5&gt;='calcs from bibtex'!$B$2</f>
        <v>0</v>
      </c>
      <c r="J5" s="15" t="b">
        <f>AB5&gt;='calcs from bibtex'!$B$3</f>
        <v>1</v>
      </c>
      <c r="K5" s="15" t="b">
        <f t="shared" si="1"/>
        <v>0</v>
      </c>
      <c r="L5" s="5">
        <v>2112.0753500000001</v>
      </c>
      <c r="N5" s="5" t="s">
        <v>900</v>
      </c>
      <c r="O5" s="34" t="str" cm="1">
        <f t="array" ref="O5">_xlfn.IFS(AD5=1,"w", NOT(ISBLANK(S5)),"j",NOT(ISBLANK(T5)),"c",M5="patent", "pt",M5="thesis","th", TRUE,"o")</f>
        <v>w</v>
      </c>
      <c r="P5" s="33" t="s">
        <v>391</v>
      </c>
      <c r="Q5" s="33" t="s">
        <v>392</v>
      </c>
      <c r="R5" s="33" t="s">
        <v>391</v>
      </c>
      <c r="T5" s="33" t="s">
        <v>393</v>
      </c>
      <c r="AA5" s="6" t="s">
        <v>394</v>
      </c>
      <c r="AB5">
        <v>2022</v>
      </c>
      <c r="AC5" t="s">
        <v>395</v>
      </c>
      <c r="AD5" s="34">
        <v>1</v>
      </c>
      <c r="AK5" t="s">
        <v>403</v>
      </c>
      <c r="AL5" t="s">
        <v>404</v>
      </c>
      <c r="AM5" t="s">
        <v>405</v>
      </c>
      <c r="AN5" t="s">
        <v>406</v>
      </c>
      <c r="AO5" t="s">
        <v>407</v>
      </c>
      <c r="AP5" t="s">
        <v>408</v>
      </c>
    </row>
    <row r="6" spans="1:43" ht="85" x14ac:dyDescent="0.2">
      <c r="A6" t="s">
        <v>409</v>
      </c>
      <c r="B6">
        <v>1</v>
      </c>
      <c r="C6">
        <v>1</v>
      </c>
      <c r="D6" t="s">
        <v>390</v>
      </c>
      <c r="G6" s="15">
        <f t="shared" si="0"/>
        <v>0</v>
      </c>
      <c r="H6" s="27">
        <f>G6/SUM(G:G)</f>
        <v>0</v>
      </c>
      <c r="I6" s="15" t="b">
        <f>G6&gt;='calcs from bibtex'!$B$2</f>
        <v>0</v>
      </c>
      <c r="J6" s="15" t="b">
        <f>AB6&gt;='calcs from bibtex'!$B$3</f>
        <v>1</v>
      </c>
      <c r="K6" s="15" t="b">
        <f t="shared" si="1"/>
        <v>0</v>
      </c>
      <c r="M6" t="s">
        <v>396</v>
      </c>
      <c r="N6" t="s">
        <v>36</v>
      </c>
      <c r="O6" s="34" t="str" cm="1">
        <f t="array" ref="O6">_xlfn.IFS(AD6=1,"w", NOT(ISBLANK(S6)),"j",NOT(ISBLANK(T6)),"c",M6="patent", "pt",M6="thesis","th", TRUE,"o")</f>
        <v>c</v>
      </c>
      <c r="P6" s="33" t="s">
        <v>278</v>
      </c>
      <c r="Q6" s="33" t="s">
        <v>397</v>
      </c>
      <c r="R6" s="33" t="s">
        <v>278</v>
      </c>
      <c r="T6" s="33" t="s">
        <v>398</v>
      </c>
      <c r="Y6" s="6">
        <v>9</v>
      </c>
      <c r="AA6" s="6" t="s">
        <v>394</v>
      </c>
      <c r="AB6">
        <v>2022</v>
      </c>
      <c r="AD6" s="34">
        <v>0</v>
      </c>
      <c r="AK6" t="s">
        <v>410</v>
      </c>
      <c r="AL6" t="s">
        <v>411</v>
      </c>
      <c r="AM6" t="s">
        <v>412</v>
      </c>
      <c r="AN6" t="s">
        <v>413</v>
      </c>
      <c r="AO6" t="s">
        <v>414</v>
      </c>
      <c r="AP6" t="s">
        <v>415</v>
      </c>
    </row>
    <row r="7" spans="1:43" ht="119" hidden="1" x14ac:dyDescent="0.2">
      <c r="A7" t="s">
        <v>440</v>
      </c>
      <c r="B7" t="s">
        <v>372</v>
      </c>
      <c r="C7">
        <v>1</v>
      </c>
      <c r="D7" t="s">
        <v>890</v>
      </c>
      <c r="G7" s="15">
        <f t="shared" si="0"/>
        <v>0</v>
      </c>
      <c r="H7" s="27">
        <f>G7/SUM(G:G)</f>
        <v>0</v>
      </c>
      <c r="I7" s="15" t="b">
        <f>G7&gt;='calcs from bibtex'!$B$2</f>
        <v>0</v>
      </c>
      <c r="J7" s="15" t="b">
        <f>AB7&gt;='calcs from bibtex'!$B$3</f>
        <v>1</v>
      </c>
      <c r="K7" s="15" t="b">
        <f t="shared" si="1"/>
        <v>0</v>
      </c>
      <c r="M7" t="s">
        <v>441</v>
      </c>
      <c r="N7" t="s">
        <v>901</v>
      </c>
      <c r="O7" s="34" t="str" cm="1">
        <f t="array" ref="O7">_xlfn.IFS(AD7=1,"w", NOT(ISBLANK(S7)),"j",NOT(ISBLANK(T7)),"c",M7="patent", "pt",M7="thesis","th", TRUE,"o")</f>
        <v>j</v>
      </c>
      <c r="P7" s="33" t="s">
        <v>264</v>
      </c>
      <c r="Q7" s="33" t="s">
        <v>444</v>
      </c>
      <c r="R7" s="33" t="s">
        <v>264</v>
      </c>
      <c r="S7" s="33" t="s">
        <v>445</v>
      </c>
      <c r="X7" s="6" t="s">
        <v>446</v>
      </c>
      <c r="Y7" s="6">
        <v>27</v>
      </c>
      <c r="AB7">
        <v>2021</v>
      </c>
      <c r="AC7" t="s">
        <v>447</v>
      </c>
      <c r="AD7" s="34">
        <v>0</v>
      </c>
      <c r="AK7" t="s">
        <v>442</v>
      </c>
      <c r="AL7" t="s">
        <v>415</v>
      </c>
      <c r="AM7" t="s">
        <v>443</v>
      </c>
    </row>
    <row r="8" spans="1:43" ht="119" hidden="1" x14ac:dyDescent="0.2">
      <c r="A8" t="s">
        <v>448</v>
      </c>
      <c r="B8">
        <v>1</v>
      </c>
      <c r="C8">
        <v>1</v>
      </c>
      <c r="D8" t="s">
        <v>891</v>
      </c>
      <c r="G8" s="15">
        <f t="shared" si="0"/>
        <v>0</v>
      </c>
      <c r="H8" s="27">
        <f>G8/SUM(G:G)</f>
        <v>0</v>
      </c>
      <c r="I8" s="15" t="b">
        <f>G8&gt;='calcs from bibtex'!$B$2</f>
        <v>0</v>
      </c>
      <c r="J8" s="15" t="b">
        <f>AB8&gt;='calcs from bibtex'!$B$3</f>
        <v>1</v>
      </c>
      <c r="K8" s="15" t="b">
        <f t="shared" si="1"/>
        <v>0</v>
      </c>
      <c r="L8" t="s">
        <v>449</v>
      </c>
      <c r="M8" t="s">
        <v>441</v>
      </c>
      <c r="N8" t="s">
        <v>902</v>
      </c>
      <c r="O8" s="34" t="str" cm="1">
        <f t="array" ref="O8">_xlfn.IFS(AD8=1,"w", NOT(ISBLANK(S8)),"j",NOT(ISBLANK(T8)),"c",M8="patent", "pt",M8="thesis","th", TRUE,"o")</f>
        <v>w</v>
      </c>
      <c r="P8" s="33" t="s">
        <v>264</v>
      </c>
      <c r="Q8" s="33" t="s">
        <v>444</v>
      </c>
      <c r="R8" s="33" t="s">
        <v>264</v>
      </c>
      <c r="T8" s="33" t="s">
        <v>348</v>
      </c>
      <c r="Y8" s="6">
        <v>15</v>
      </c>
      <c r="AA8" s="6" t="s">
        <v>450</v>
      </c>
      <c r="AB8">
        <v>2021</v>
      </c>
      <c r="AC8" t="s">
        <v>451</v>
      </c>
      <c r="AD8" s="34">
        <v>1</v>
      </c>
      <c r="AK8" t="s">
        <v>442</v>
      </c>
      <c r="AL8" t="s">
        <v>415</v>
      </c>
      <c r="AM8" t="s">
        <v>443</v>
      </c>
    </row>
    <row r="9" spans="1:43" ht="68" hidden="1" x14ac:dyDescent="0.2">
      <c r="A9" t="s">
        <v>452</v>
      </c>
      <c r="B9" t="s">
        <v>372</v>
      </c>
      <c r="C9">
        <v>1</v>
      </c>
      <c r="D9" t="s">
        <v>385</v>
      </c>
      <c r="G9" s="15">
        <f t="shared" si="0"/>
        <v>0</v>
      </c>
      <c r="H9" s="27">
        <f>G9/SUM(G:G)</f>
        <v>0</v>
      </c>
      <c r="I9" s="15" t="b">
        <f>G9&gt;='calcs from bibtex'!$B$2</f>
        <v>0</v>
      </c>
      <c r="J9" s="15" t="b">
        <f>AB9&gt;='calcs from bibtex'!$B$3</f>
        <v>1</v>
      </c>
      <c r="K9" s="15" t="b">
        <f t="shared" si="1"/>
        <v>0</v>
      </c>
      <c r="M9" t="s">
        <v>453</v>
      </c>
      <c r="N9" t="s">
        <v>903</v>
      </c>
      <c r="O9" s="34" t="str" cm="1">
        <f t="array" ref="O9">_xlfn.IFS(AD9=1,"w", NOT(ISBLANK(S9)),"j",NOT(ISBLANK(T9)),"c",M9="patent", "pt",M9="thesis","th", TRUE,"o")</f>
        <v>j</v>
      </c>
      <c r="P9" s="33" t="s">
        <v>260</v>
      </c>
      <c r="Q9" s="33" t="s">
        <v>456</v>
      </c>
      <c r="R9" s="33" t="s">
        <v>260</v>
      </c>
      <c r="S9" s="33" t="s">
        <v>457</v>
      </c>
      <c r="AB9">
        <v>2021</v>
      </c>
      <c r="AC9" t="s">
        <v>458</v>
      </c>
      <c r="AD9" s="34">
        <v>0</v>
      </c>
      <c r="AK9" t="s">
        <v>454</v>
      </c>
      <c r="AL9" t="s">
        <v>443</v>
      </c>
      <c r="AM9" t="s">
        <v>455</v>
      </c>
    </row>
    <row r="10" spans="1:43" ht="85" hidden="1" x14ac:dyDescent="0.2">
      <c r="A10" t="s">
        <v>459</v>
      </c>
      <c r="B10">
        <v>1</v>
      </c>
      <c r="C10">
        <v>1</v>
      </c>
      <c r="G10" s="15">
        <f t="shared" si="0"/>
        <v>0</v>
      </c>
      <c r="H10" s="27">
        <f>G10/SUM(G:G)</f>
        <v>0</v>
      </c>
      <c r="I10" s="15" t="b">
        <f>G10&gt;='calcs from bibtex'!$B$2</f>
        <v>0</v>
      </c>
      <c r="J10" s="15" t="b">
        <f>AB10&gt;='calcs from bibtex'!$B$3</f>
        <v>1</v>
      </c>
      <c r="K10" s="15" t="b">
        <f t="shared" si="1"/>
        <v>0</v>
      </c>
      <c r="M10" t="s">
        <v>460</v>
      </c>
      <c r="N10" t="s">
        <v>904</v>
      </c>
      <c r="O10" s="34" t="str" cm="1">
        <f t="array" ref="O10">_xlfn.IFS(AD10=1,"w", NOT(ISBLANK(S10)),"j",NOT(ISBLANK(T10)),"c",M10="patent", "pt",M10="thesis","th", TRUE,"o")</f>
        <v>j</v>
      </c>
      <c r="P10" s="33" t="s">
        <v>239</v>
      </c>
      <c r="Q10" s="33" t="s">
        <v>468</v>
      </c>
      <c r="R10" s="33" t="s">
        <v>239</v>
      </c>
      <c r="S10" s="33" t="s">
        <v>240</v>
      </c>
      <c r="V10" s="6">
        <v>9</v>
      </c>
      <c r="W10" s="6">
        <v>100105</v>
      </c>
      <c r="Y10" s="6">
        <v>3</v>
      </c>
      <c r="AB10">
        <v>2021</v>
      </c>
      <c r="AC10" t="s">
        <v>469</v>
      </c>
      <c r="AD10" s="34">
        <v>0</v>
      </c>
      <c r="AE10" t="s">
        <v>470</v>
      </c>
      <c r="AK10" t="s">
        <v>461</v>
      </c>
      <c r="AL10" t="s">
        <v>462</v>
      </c>
      <c r="AM10" t="s">
        <v>463</v>
      </c>
      <c r="AN10" t="s">
        <v>464</v>
      </c>
      <c r="AO10" t="s">
        <v>465</v>
      </c>
      <c r="AP10" t="s">
        <v>466</v>
      </c>
      <c r="AQ10" t="s">
        <v>467</v>
      </c>
    </row>
    <row r="11" spans="1:43" ht="136" hidden="1" x14ac:dyDescent="0.2">
      <c r="A11" t="s">
        <v>471</v>
      </c>
      <c r="B11">
        <v>1</v>
      </c>
      <c r="C11">
        <v>1</v>
      </c>
      <c r="G11" s="15">
        <f t="shared" si="0"/>
        <v>0</v>
      </c>
      <c r="H11" s="27">
        <f>G11/SUM(G:G)</f>
        <v>0</v>
      </c>
      <c r="I11" s="15" t="b">
        <f>G11&gt;='calcs from bibtex'!$B$2</f>
        <v>0</v>
      </c>
      <c r="J11" s="15" t="b">
        <f>AB11&gt;='calcs from bibtex'!$B$3</f>
        <v>1</v>
      </c>
      <c r="K11" s="15" t="b">
        <f t="shared" si="1"/>
        <v>0</v>
      </c>
      <c r="N11" t="s">
        <v>905</v>
      </c>
      <c r="O11" s="34" t="str" cm="1">
        <f t="array" ref="O11">_xlfn.IFS(AD11=1,"w", NOT(ISBLANK(S11)),"j",NOT(ISBLANK(T11)),"c",M11="patent", "pt",M11="thesis","th", TRUE,"o")</f>
        <v>w</v>
      </c>
      <c r="P11" s="33" t="s">
        <v>267</v>
      </c>
      <c r="Q11" s="33" t="s">
        <v>382</v>
      </c>
      <c r="R11" s="33" t="s">
        <v>267</v>
      </c>
      <c r="T11" s="33" t="s">
        <v>474</v>
      </c>
      <c r="Z11" s="6" t="s">
        <v>475</v>
      </c>
      <c r="AA11" s="6" t="s">
        <v>476</v>
      </c>
      <c r="AB11">
        <v>2021</v>
      </c>
      <c r="AD11" s="34">
        <v>1</v>
      </c>
      <c r="AE11" t="s">
        <v>477</v>
      </c>
      <c r="AH11" t="s">
        <v>478</v>
      </c>
      <c r="AK11" t="s">
        <v>472</v>
      </c>
      <c r="AL11" t="s">
        <v>473</v>
      </c>
    </row>
    <row r="12" spans="1:43" ht="187" hidden="1" x14ac:dyDescent="0.2">
      <c r="A12" t="s">
        <v>479</v>
      </c>
      <c r="B12" t="s">
        <v>372</v>
      </c>
      <c r="C12">
        <v>1</v>
      </c>
      <c r="D12" t="s">
        <v>893</v>
      </c>
      <c r="G12" s="15">
        <f t="shared" si="0"/>
        <v>0</v>
      </c>
      <c r="H12" s="27">
        <f>G12/SUM(G:G)</f>
        <v>0</v>
      </c>
      <c r="I12" s="15" t="b">
        <f>G12&gt;='calcs from bibtex'!$B$2</f>
        <v>0</v>
      </c>
      <c r="J12" s="15" t="b">
        <f>AB12&gt;='calcs from bibtex'!$B$3</f>
        <v>1</v>
      </c>
      <c r="K12" s="15" t="b">
        <f t="shared" si="1"/>
        <v>0</v>
      </c>
      <c r="N12" t="s">
        <v>906</v>
      </c>
      <c r="O12" s="34" t="str" cm="1">
        <f t="array" ref="O12">_xlfn.IFS(AD12=1,"w", NOT(ISBLANK(S12)),"j",NOT(ISBLANK(T12)),"c",M12="patent", "pt",M12="thesis","th", TRUE,"o")</f>
        <v>c</v>
      </c>
      <c r="P12" s="33" t="s">
        <v>481</v>
      </c>
      <c r="Q12" s="33" t="s">
        <v>482</v>
      </c>
      <c r="R12" s="33" t="s">
        <v>481</v>
      </c>
      <c r="T12" s="33" t="s">
        <v>483</v>
      </c>
      <c r="Y12" s="6">
        <v>6</v>
      </c>
      <c r="Z12" s="6" t="s">
        <v>484</v>
      </c>
      <c r="AA12" s="6" t="s">
        <v>485</v>
      </c>
      <c r="AB12">
        <v>2021</v>
      </c>
      <c r="AC12" t="s">
        <v>486</v>
      </c>
      <c r="AD12" s="34">
        <v>0</v>
      </c>
      <c r="AE12" t="s">
        <v>487</v>
      </c>
      <c r="AF12" t="s">
        <v>487</v>
      </c>
      <c r="AH12" t="s">
        <v>488</v>
      </c>
      <c r="AK12" t="s">
        <v>480</v>
      </c>
    </row>
    <row r="13" spans="1:43" ht="102" hidden="1" x14ac:dyDescent="0.2">
      <c r="A13" t="s">
        <v>489</v>
      </c>
      <c r="B13">
        <v>1</v>
      </c>
      <c r="C13">
        <v>1</v>
      </c>
      <c r="G13" s="15">
        <f t="shared" si="0"/>
        <v>0</v>
      </c>
      <c r="H13" s="27">
        <f>G13/SUM(G:G)</f>
        <v>0</v>
      </c>
      <c r="I13" s="15" t="b">
        <f>G13&gt;='calcs from bibtex'!$B$2</f>
        <v>0</v>
      </c>
      <c r="J13" s="15" t="b">
        <f>AB13&gt;='calcs from bibtex'!$B$3</f>
        <v>1</v>
      </c>
      <c r="K13" s="15" t="b">
        <f t="shared" si="1"/>
        <v>0</v>
      </c>
      <c r="N13" t="s">
        <v>907</v>
      </c>
      <c r="O13" s="34" t="str" cm="1">
        <f t="array" ref="O13">_xlfn.IFS(AD13=1,"w", NOT(ISBLANK(S13)),"j",NOT(ISBLANK(T13)),"c",M13="patent", "pt",M13="thesis","th", TRUE,"o")</f>
        <v>c</v>
      </c>
      <c r="P13" s="33" t="s">
        <v>271</v>
      </c>
      <c r="Q13" s="33" t="s">
        <v>493</v>
      </c>
      <c r="R13" s="33" t="s">
        <v>271</v>
      </c>
      <c r="T13" s="33" t="s">
        <v>494</v>
      </c>
      <c r="Y13" s="6">
        <v>4</v>
      </c>
      <c r="AA13" s="6" t="s">
        <v>495</v>
      </c>
      <c r="AB13">
        <v>2021</v>
      </c>
      <c r="AC13" t="s">
        <v>496</v>
      </c>
      <c r="AD13" s="34">
        <v>0</v>
      </c>
      <c r="AK13" t="s">
        <v>490</v>
      </c>
      <c r="AL13" t="s">
        <v>473</v>
      </c>
      <c r="AM13" t="s">
        <v>491</v>
      </c>
      <c r="AN13" t="s">
        <v>492</v>
      </c>
      <c r="AO13" t="s">
        <v>415</v>
      </c>
    </row>
    <row r="14" spans="1:43" ht="119" hidden="1" x14ac:dyDescent="0.2">
      <c r="A14" t="s">
        <v>497</v>
      </c>
      <c r="B14">
        <v>1</v>
      </c>
      <c r="C14">
        <v>1</v>
      </c>
      <c r="D14" t="s">
        <v>390</v>
      </c>
      <c r="G14" s="15">
        <f t="shared" si="0"/>
        <v>0</v>
      </c>
      <c r="H14" s="27">
        <f>G14/SUM(G:G)</f>
        <v>0</v>
      </c>
      <c r="I14" s="15" t="b">
        <f>G14&gt;='calcs from bibtex'!$B$2</f>
        <v>0</v>
      </c>
      <c r="J14" s="15" t="b">
        <f>AB14&gt;='calcs from bibtex'!$B$3</f>
        <v>1</v>
      </c>
      <c r="K14" s="15" t="b">
        <f t="shared" si="1"/>
        <v>0</v>
      </c>
      <c r="L14">
        <v>2108.1101899999999</v>
      </c>
      <c r="M14" t="s">
        <v>498</v>
      </c>
      <c r="N14" t="s">
        <v>908</v>
      </c>
      <c r="O14" s="34" t="str" cm="1">
        <f t="array" ref="O14">_xlfn.IFS(AD14=1,"w", NOT(ISBLANK(S14)),"j",NOT(ISBLANK(T14)),"c",M14="patent", "pt",M14="thesis","th", TRUE,"o")</f>
        <v>c</v>
      </c>
      <c r="P14" s="33" t="s">
        <v>250</v>
      </c>
      <c r="Q14" s="33" t="s">
        <v>500</v>
      </c>
      <c r="R14" s="33" t="s">
        <v>250</v>
      </c>
      <c r="T14" s="33" t="s">
        <v>501</v>
      </c>
      <c r="Y14" s="6">
        <v>8</v>
      </c>
      <c r="Z14" s="6" t="s">
        <v>475</v>
      </c>
      <c r="AA14" s="6" t="s">
        <v>495</v>
      </c>
      <c r="AB14">
        <v>2021</v>
      </c>
      <c r="AC14" t="s">
        <v>502</v>
      </c>
      <c r="AD14" s="34">
        <v>0</v>
      </c>
      <c r="AE14" t="s">
        <v>503</v>
      </c>
      <c r="AG14" t="s">
        <v>504</v>
      </c>
      <c r="AH14" t="s">
        <v>505</v>
      </c>
      <c r="AK14" t="s">
        <v>499</v>
      </c>
    </row>
    <row r="15" spans="1:43" ht="68" hidden="1" x14ac:dyDescent="0.2">
      <c r="A15" t="s">
        <v>506</v>
      </c>
      <c r="B15">
        <v>1</v>
      </c>
      <c r="C15">
        <v>1</v>
      </c>
      <c r="G15" s="15">
        <f t="shared" si="0"/>
        <v>0</v>
      </c>
      <c r="H15" s="27">
        <f>G15/SUM(G:G)</f>
        <v>0</v>
      </c>
      <c r="I15" s="15" t="b">
        <f>G15&gt;='calcs from bibtex'!$B$2</f>
        <v>0</v>
      </c>
      <c r="J15" s="15" t="b">
        <f>AB15&gt;='calcs from bibtex'!$B$3</f>
        <v>1</v>
      </c>
      <c r="K15" s="15" t="b">
        <f t="shared" si="1"/>
        <v>0</v>
      </c>
      <c r="L15">
        <v>2101.0775699999999</v>
      </c>
      <c r="N15" t="s">
        <v>909</v>
      </c>
      <c r="O15" s="34" t="str" cm="1">
        <f t="array" ref="O15">_xlfn.IFS(AD15=1,"w", NOT(ISBLANK(S15)),"j",NOT(ISBLANK(T15)),"c",M15="patent", "pt",M15="thesis","th", TRUE,"o")</f>
        <v>c</v>
      </c>
      <c r="P15" s="33" t="s">
        <v>509</v>
      </c>
      <c r="Q15" s="33" t="s">
        <v>510</v>
      </c>
      <c r="R15" s="33" t="s">
        <v>509</v>
      </c>
      <c r="T15" s="33" t="s">
        <v>511</v>
      </c>
      <c r="Y15" s="6">
        <v>5</v>
      </c>
      <c r="AA15" s="6" t="s">
        <v>512</v>
      </c>
      <c r="AB15">
        <v>2021</v>
      </c>
      <c r="AD15" s="34">
        <v>0</v>
      </c>
      <c r="AE15" t="s">
        <v>513</v>
      </c>
      <c r="AK15" t="s">
        <v>507</v>
      </c>
      <c r="AL15" t="s">
        <v>508</v>
      </c>
      <c r="AM15" t="s">
        <v>491</v>
      </c>
    </row>
    <row r="16" spans="1:43" ht="119" hidden="1" x14ac:dyDescent="0.2">
      <c r="A16" t="s">
        <v>514</v>
      </c>
      <c r="B16">
        <v>1</v>
      </c>
      <c r="C16">
        <v>1</v>
      </c>
      <c r="G16" s="15">
        <f t="shared" si="0"/>
        <v>0</v>
      </c>
      <c r="H16" s="27">
        <f>G16/SUM(G:G)</f>
        <v>0</v>
      </c>
      <c r="I16" s="15" t="b">
        <f>G16&gt;='calcs from bibtex'!$B$2</f>
        <v>0</v>
      </c>
      <c r="J16" s="15" t="b">
        <f>AB16&gt;='calcs from bibtex'!$B$3</f>
        <v>1</v>
      </c>
      <c r="K16" s="15" t="b">
        <f t="shared" si="1"/>
        <v>0</v>
      </c>
      <c r="L16">
        <v>2012.1579099999999</v>
      </c>
      <c r="N16" t="s">
        <v>910</v>
      </c>
      <c r="O16" s="34" t="str" cm="1">
        <f t="array" ref="O16">_xlfn.IFS(AD16=1,"w", NOT(ISBLANK(S16)),"j",NOT(ISBLANK(T16)),"c",M16="patent", "pt",M16="thesis","th", TRUE,"o")</f>
        <v>c</v>
      </c>
      <c r="P16" s="33" t="s">
        <v>200</v>
      </c>
      <c r="Q16" s="33" t="s">
        <v>397</v>
      </c>
      <c r="R16" s="33" t="s">
        <v>200</v>
      </c>
      <c r="T16" s="33" t="s">
        <v>516</v>
      </c>
      <c r="U16" s="6" t="s">
        <v>517</v>
      </c>
      <c r="X16" s="6" t="s">
        <v>518</v>
      </c>
      <c r="Y16" s="6" t="s">
        <v>202</v>
      </c>
      <c r="Z16" s="6" t="s">
        <v>519</v>
      </c>
      <c r="AA16" s="6" t="s">
        <v>520</v>
      </c>
      <c r="AB16">
        <v>2021</v>
      </c>
      <c r="AD16" s="34">
        <v>0</v>
      </c>
      <c r="AE16" t="s">
        <v>521</v>
      </c>
      <c r="AK16" t="s">
        <v>515</v>
      </c>
      <c r="AL16" t="s">
        <v>473</v>
      </c>
      <c r="AM16" t="s">
        <v>443</v>
      </c>
    </row>
    <row r="17" spans="1:42" ht="85" hidden="1" x14ac:dyDescent="0.2">
      <c r="A17" t="s">
        <v>522</v>
      </c>
      <c r="B17" t="s">
        <v>372</v>
      </c>
      <c r="C17">
        <v>1</v>
      </c>
      <c r="G17" s="15">
        <f t="shared" si="0"/>
        <v>0</v>
      </c>
      <c r="H17" s="27">
        <f>G17/SUM(G:G)</f>
        <v>0</v>
      </c>
      <c r="I17" s="15" t="b">
        <f>G17&gt;='calcs from bibtex'!$B$2</f>
        <v>0</v>
      </c>
      <c r="J17" s="15" t="b">
        <f>AB17&gt;='calcs from bibtex'!$B$3</f>
        <v>1</v>
      </c>
      <c r="K17" s="15" t="b">
        <f t="shared" si="1"/>
        <v>0</v>
      </c>
      <c r="N17" t="s">
        <v>898</v>
      </c>
      <c r="O17" s="34" t="str" cm="1">
        <f t="array" ref="O17">_xlfn.IFS(AD17=1,"w", NOT(ISBLANK(S17)),"j",NOT(ISBLANK(T17)),"c",M17="patent", "pt",M17="thesis","th", TRUE,"o")</f>
        <v>j</v>
      </c>
      <c r="P17" s="33" t="s">
        <v>523</v>
      </c>
      <c r="Q17" s="33" t="s">
        <v>382</v>
      </c>
      <c r="R17" s="33" t="s">
        <v>523</v>
      </c>
      <c r="S17" s="33" t="s">
        <v>524</v>
      </c>
      <c r="AB17">
        <v>2021</v>
      </c>
      <c r="AD17" s="34">
        <v>0</v>
      </c>
      <c r="AK17" t="s">
        <v>472</v>
      </c>
      <c r="AL17" t="s">
        <v>473</v>
      </c>
    </row>
    <row r="18" spans="1:42" ht="102" hidden="1" x14ac:dyDescent="0.2">
      <c r="A18" t="s">
        <v>525</v>
      </c>
      <c r="B18">
        <v>1</v>
      </c>
      <c r="C18">
        <v>1</v>
      </c>
      <c r="G18" s="15">
        <f t="shared" si="0"/>
        <v>0</v>
      </c>
      <c r="H18" s="27">
        <f>G18/SUM(G:G)</f>
        <v>0</v>
      </c>
      <c r="I18" s="15" t="b">
        <f>G18&gt;='calcs from bibtex'!$B$2</f>
        <v>0</v>
      </c>
      <c r="J18" s="15" t="b">
        <f>AB18&gt;='calcs from bibtex'!$B$3</f>
        <v>1</v>
      </c>
      <c r="K18" s="15" t="b">
        <f t="shared" si="1"/>
        <v>0</v>
      </c>
      <c r="L18">
        <v>2007.0561</v>
      </c>
      <c r="N18" t="s">
        <v>911</v>
      </c>
      <c r="O18" s="34" t="str" cm="1">
        <f t="array" ref="O18">_xlfn.IFS(AD18=1,"w", NOT(ISBLANK(S18)),"j",NOT(ISBLANK(T18)),"c",M18="patent", "pt",M18="thesis","th", TRUE,"o")</f>
        <v>c</v>
      </c>
      <c r="P18" s="33" t="s">
        <v>527</v>
      </c>
      <c r="Q18" s="33" t="s">
        <v>510</v>
      </c>
      <c r="R18" s="33" t="s">
        <v>527</v>
      </c>
      <c r="T18" s="33" t="s">
        <v>528</v>
      </c>
      <c r="Y18" s="6">
        <v>7</v>
      </c>
      <c r="Z18" s="6" t="s">
        <v>529</v>
      </c>
      <c r="AA18" s="6" t="s">
        <v>530</v>
      </c>
      <c r="AB18">
        <v>2021</v>
      </c>
      <c r="AD18" s="34">
        <v>0</v>
      </c>
      <c r="AE18" t="s">
        <v>531</v>
      </c>
      <c r="AH18" t="s">
        <v>531</v>
      </c>
      <c r="AK18" t="s">
        <v>507</v>
      </c>
      <c r="AL18" t="s">
        <v>526</v>
      </c>
      <c r="AM18" t="s">
        <v>508</v>
      </c>
      <c r="AN18" t="s">
        <v>491</v>
      </c>
      <c r="AO18" t="s">
        <v>415</v>
      </c>
    </row>
    <row r="19" spans="1:42" ht="170" hidden="1" x14ac:dyDescent="0.2">
      <c r="A19" t="s">
        <v>532</v>
      </c>
      <c r="B19">
        <v>1</v>
      </c>
      <c r="C19">
        <v>1</v>
      </c>
      <c r="D19" t="s">
        <v>390</v>
      </c>
      <c r="G19" s="15">
        <f t="shared" si="0"/>
        <v>0</v>
      </c>
      <c r="H19" s="27">
        <f>G19/SUM(G:G)</f>
        <v>0</v>
      </c>
      <c r="I19" s="15" t="b">
        <f>G19&gt;='calcs from bibtex'!$B$2</f>
        <v>0</v>
      </c>
      <c r="J19" s="15" t="b">
        <f>AB19&gt;='calcs from bibtex'!$B$3</f>
        <v>1</v>
      </c>
      <c r="K19" s="15" t="b">
        <f t="shared" si="1"/>
        <v>0</v>
      </c>
      <c r="L19">
        <v>2005.12697</v>
      </c>
      <c r="M19" t="s">
        <v>533</v>
      </c>
      <c r="N19" t="s">
        <v>912</v>
      </c>
      <c r="O19" s="34" t="str" cm="1">
        <f t="array" ref="O19">_xlfn.IFS(AD19=1,"w", NOT(ISBLANK(S19)),"j",NOT(ISBLANK(T19)),"c",M19="patent", "pt",M19="thesis","th", TRUE,"o")</f>
        <v>c</v>
      </c>
      <c r="P19" s="33" t="s">
        <v>536</v>
      </c>
      <c r="Q19" s="33" t="s">
        <v>537</v>
      </c>
      <c r="R19" s="33" t="s">
        <v>536</v>
      </c>
      <c r="T19" s="33" t="s">
        <v>77</v>
      </c>
      <c r="U19" s="6" t="s">
        <v>538</v>
      </c>
      <c r="Y19" s="6">
        <v>12</v>
      </c>
      <c r="AB19">
        <v>2021</v>
      </c>
      <c r="AD19" s="34">
        <v>0</v>
      </c>
      <c r="AE19" t="s">
        <v>539</v>
      </c>
      <c r="AK19" t="s">
        <v>534</v>
      </c>
      <c r="AL19" t="s">
        <v>492</v>
      </c>
      <c r="AM19" t="s">
        <v>535</v>
      </c>
      <c r="AN19" t="s">
        <v>407</v>
      </c>
      <c r="AO19" t="s">
        <v>408</v>
      </c>
    </row>
    <row r="20" spans="1:42" ht="136" hidden="1" x14ac:dyDescent="0.2">
      <c r="A20" t="s">
        <v>540</v>
      </c>
      <c r="B20">
        <v>1</v>
      </c>
      <c r="C20">
        <v>1</v>
      </c>
      <c r="G20" s="15">
        <f t="shared" si="0"/>
        <v>0</v>
      </c>
      <c r="H20" s="27">
        <f>G20/SUM(G:G)</f>
        <v>0</v>
      </c>
      <c r="I20" s="15" t="b">
        <f>G20&gt;='calcs from bibtex'!$B$2</f>
        <v>0</v>
      </c>
      <c r="J20" s="15" t="b">
        <f>AB20&gt;='calcs from bibtex'!$B$3</f>
        <v>1</v>
      </c>
      <c r="K20" s="15" t="b">
        <f t="shared" si="1"/>
        <v>0</v>
      </c>
      <c r="N20" t="s">
        <v>913</v>
      </c>
      <c r="O20" s="34" t="str" cm="1">
        <f t="array" ref="O20">_xlfn.IFS(AD20=1,"w", NOT(ISBLANK(S20)),"j",NOT(ISBLANK(T20)),"c",M20="patent", "pt",M20="thesis","th", TRUE,"o")</f>
        <v>c</v>
      </c>
      <c r="P20" s="33" t="s">
        <v>542</v>
      </c>
      <c r="Q20" s="33" t="s">
        <v>543</v>
      </c>
      <c r="R20" s="33" t="s">
        <v>542</v>
      </c>
      <c r="T20" s="33" t="s">
        <v>544</v>
      </c>
      <c r="Y20" s="6">
        <v>22</v>
      </c>
      <c r="Z20" s="6" t="s">
        <v>545</v>
      </c>
      <c r="AA20" s="6" t="s">
        <v>546</v>
      </c>
      <c r="AB20">
        <v>2021</v>
      </c>
      <c r="AC20" t="s">
        <v>547</v>
      </c>
      <c r="AD20" s="34">
        <v>0</v>
      </c>
      <c r="AE20" t="s">
        <v>548</v>
      </c>
      <c r="AK20" t="s">
        <v>541</v>
      </c>
      <c r="AL20" t="s">
        <v>473</v>
      </c>
    </row>
    <row r="21" spans="1:42" ht="153" hidden="1" x14ac:dyDescent="0.2">
      <c r="A21" t="s">
        <v>549</v>
      </c>
      <c r="B21">
        <v>1</v>
      </c>
      <c r="C21">
        <v>1</v>
      </c>
      <c r="D21" t="s">
        <v>894</v>
      </c>
      <c r="F21">
        <v>2</v>
      </c>
      <c r="G21" s="15">
        <f t="shared" si="0"/>
        <v>0</v>
      </c>
      <c r="H21" s="27">
        <f>G21/SUM(G:G)</f>
        <v>0</v>
      </c>
      <c r="I21" s="15" t="b">
        <f>G21&gt;='calcs from bibtex'!$B$2</f>
        <v>0</v>
      </c>
      <c r="J21" s="15" t="b">
        <f>AB21&gt;='calcs from bibtex'!$B$3</f>
        <v>1</v>
      </c>
      <c r="K21" s="15" t="b">
        <f t="shared" si="1"/>
        <v>0</v>
      </c>
      <c r="L21">
        <v>2006.11385</v>
      </c>
      <c r="M21" t="s">
        <v>550</v>
      </c>
      <c r="N21" t="s">
        <v>914</v>
      </c>
      <c r="O21" s="34" t="str" cm="1">
        <f t="array" ref="O21">_xlfn.IFS(AD21=1,"w", NOT(ISBLANK(S21)),"j",NOT(ISBLANK(T21)),"c",M21="patent", "pt",M21="thesis","th", TRUE,"o")</f>
        <v>j</v>
      </c>
      <c r="P21" s="33" t="s">
        <v>552</v>
      </c>
      <c r="Q21" s="33" t="s">
        <v>553</v>
      </c>
      <c r="R21" s="33" t="s">
        <v>552</v>
      </c>
      <c r="S21" s="33" t="s">
        <v>554</v>
      </c>
      <c r="V21" s="6">
        <v>6</v>
      </c>
      <c r="AB21">
        <v>2021</v>
      </c>
      <c r="AC21" t="s">
        <v>555</v>
      </c>
      <c r="AD21" s="34">
        <v>0</v>
      </c>
      <c r="AE21" t="s">
        <v>556</v>
      </c>
      <c r="AH21" t="s">
        <v>557</v>
      </c>
      <c r="AI21" t="s">
        <v>557</v>
      </c>
      <c r="AK21" t="s">
        <v>551</v>
      </c>
    </row>
    <row r="22" spans="1:42" ht="119" hidden="1" x14ac:dyDescent="0.2">
      <c r="A22" t="s">
        <v>558</v>
      </c>
      <c r="B22">
        <v>1</v>
      </c>
      <c r="C22">
        <v>1</v>
      </c>
      <c r="D22" t="s">
        <v>892</v>
      </c>
      <c r="E22" s="15">
        <v>5</v>
      </c>
      <c r="F22">
        <v>3</v>
      </c>
      <c r="G22" s="15">
        <f t="shared" si="0"/>
        <v>2</v>
      </c>
      <c r="H22" s="27">
        <f>G22/SUM(G:G)</f>
        <v>5.6497175141242938E-3</v>
      </c>
      <c r="I22" s="15" t="b">
        <f>G22&gt;='calcs from bibtex'!$B$2</f>
        <v>0</v>
      </c>
      <c r="J22" s="15" t="b">
        <f>AB22&gt;='calcs from bibtex'!$B$3</f>
        <v>1</v>
      </c>
      <c r="K22" s="15" t="b">
        <f t="shared" si="1"/>
        <v>0</v>
      </c>
      <c r="N22" t="s">
        <v>915</v>
      </c>
      <c r="O22" s="34" t="str" cm="1">
        <f t="array" ref="O22">_xlfn.IFS(AD22=1,"w", NOT(ISBLANK(S22)),"j",NOT(ISBLANK(T22)),"c",M22="patent", "pt",M22="thesis","th", TRUE,"o")</f>
        <v>j</v>
      </c>
      <c r="P22" s="33" t="s">
        <v>189</v>
      </c>
      <c r="Q22" s="33" t="s">
        <v>560</v>
      </c>
      <c r="R22" s="33" t="s">
        <v>189</v>
      </c>
      <c r="S22" s="33" t="s">
        <v>370</v>
      </c>
      <c r="V22" s="6">
        <v>6</v>
      </c>
      <c r="W22" s="6">
        <v>1</v>
      </c>
      <c r="Y22" s="6">
        <v>5</v>
      </c>
      <c r="AA22" s="6" t="s">
        <v>530</v>
      </c>
      <c r="AB22">
        <v>2021</v>
      </c>
      <c r="AC22" t="s">
        <v>561</v>
      </c>
      <c r="AD22" s="34">
        <v>0</v>
      </c>
      <c r="AE22" t="s">
        <v>562</v>
      </c>
      <c r="AH22" t="s">
        <v>563</v>
      </c>
      <c r="AI22" t="s">
        <v>564</v>
      </c>
      <c r="AK22" t="s">
        <v>559</v>
      </c>
    </row>
    <row r="23" spans="1:42" ht="102" hidden="1" x14ac:dyDescent="0.2">
      <c r="A23" t="s">
        <v>565</v>
      </c>
      <c r="B23">
        <v>1</v>
      </c>
      <c r="C23">
        <v>1</v>
      </c>
      <c r="G23" s="15">
        <f t="shared" si="0"/>
        <v>0</v>
      </c>
      <c r="H23" s="27">
        <f>G23/SUM(G:G)</f>
        <v>0</v>
      </c>
      <c r="I23" s="15" t="b">
        <f>G23&gt;='calcs from bibtex'!$B$2</f>
        <v>0</v>
      </c>
      <c r="J23" s="15" t="b">
        <f>AB23&gt;='calcs from bibtex'!$B$3</f>
        <v>1</v>
      </c>
      <c r="K23" s="15" t="b">
        <f t="shared" si="1"/>
        <v>0</v>
      </c>
      <c r="N23" t="s">
        <v>916</v>
      </c>
      <c r="O23" s="34" t="str" cm="1">
        <f t="array" ref="O23">_xlfn.IFS(AD23=1,"w", NOT(ISBLANK(S23)),"j",NOT(ISBLANK(T23)),"c",M23="patent", "pt",M23="thesis","th", TRUE,"o")</f>
        <v>c</v>
      </c>
      <c r="P23" s="33" t="s">
        <v>191</v>
      </c>
      <c r="Q23" s="33" t="s">
        <v>382</v>
      </c>
      <c r="R23" s="33" t="s">
        <v>191</v>
      </c>
      <c r="T23" s="33" t="s">
        <v>567</v>
      </c>
      <c r="U23" s="6" t="s">
        <v>568</v>
      </c>
      <c r="Y23" s="6" t="s">
        <v>569</v>
      </c>
      <c r="Z23" s="6" t="s">
        <v>570</v>
      </c>
      <c r="AB23">
        <v>2020</v>
      </c>
      <c r="AC23" t="s">
        <v>571</v>
      </c>
      <c r="AD23" s="34">
        <v>0</v>
      </c>
      <c r="AH23" t="s">
        <v>572</v>
      </c>
      <c r="AI23" t="s">
        <v>573</v>
      </c>
      <c r="AK23" t="s">
        <v>566</v>
      </c>
      <c r="AL23" t="s">
        <v>473</v>
      </c>
    </row>
    <row r="24" spans="1:42" ht="102" hidden="1" x14ac:dyDescent="0.2">
      <c r="A24" t="s">
        <v>574</v>
      </c>
      <c r="B24">
        <v>1</v>
      </c>
      <c r="C24">
        <v>1</v>
      </c>
      <c r="G24" s="15">
        <f t="shared" si="0"/>
        <v>0</v>
      </c>
      <c r="H24" s="27">
        <f>G24/SUM(G:G)</f>
        <v>0</v>
      </c>
      <c r="I24" s="15" t="b">
        <f>G24&gt;='calcs from bibtex'!$B$2</f>
        <v>0</v>
      </c>
      <c r="J24" s="15" t="b">
        <f>AB24&gt;='calcs from bibtex'!$B$3</f>
        <v>1</v>
      </c>
      <c r="K24" s="15" t="b">
        <f t="shared" si="1"/>
        <v>0</v>
      </c>
      <c r="L24">
        <v>2007.0219999999999</v>
      </c>
      <c r="N24" t="s">
        <v>917</v>
      </c>
      <c r="O24" s="34" t="str" cm="1">
        <f t="array" ref="O24">_xlfn.IFS(AD24=1,"w", NOT(ISBLANK(S24)),"j",NOT(ISBLANK(T24)),"c",M24="patent", "pt",M24="thesis","th", TRUE,"o")</f>
        <v>c</v>
      </c>
      <c r="P24" s="33" t="s">
        <v>576</v>
      </c>
      <c r="Q24" s="33" t="s">
        <v>577</v>
      </c>
      <c r="R24" s="33" t="s">
        <v>576</v>
      </c>
      <c r="T24" s="33" t="s">
        <v>578</v>
      </c>
      <c r="X24" s="6" t="s">
        <v>579</v>
      </c>
      <c r="Y24" s="6" t="s">
        <v>580</v>
      </c>
      <c r="Z24" s="6" t="s">
        <v>581</v>
      </c>
      <c r="AA24" s="6" t="s">
        <v>582</v>
      </c>
      <c r="AB24">
        <v>2020</v>
      </c>
      <c r="AD24" s="34">
        <v>0</v>
      </c>
      <c r="AE24" t="s">
        <v>583</v>
      </c>
      <c r="AH24" t="s">
        <v>584</v>
      </c>
      <c r="AK24" t="s">
        <v>575</v>
      </c>
      <c r="AL24" t="s">
        <v>473</v>
      </c>
      <c r="AM24" t="s">
        <v>491</v>
      </c>
    </row>
    <row r="25" spans="1:42" ht="119" hidden="1" x14ac:dyDescent="0.2">
      <c r="A25" t="s">
        <v>585</v>
      </c>
      <c r="B25">
        <v>1</v>
      </c>
      <c r="C25">
        <v>1</v>
      </c>
      <c r="D25" t="s">
        <v>892</v>
      </c>
      <c r="G25" s="15">
        <f t="shared" si="0"/>
        <v>0</v>
      </c>
      <c r="H25" s="27">
        <f>G25/SUM(G:G)</f>
        <v>0</v>
      </c>
      <c r="I25" s="15" t="b">
        <f>G25&gt;='calcs from bibtex'!$B$2</f>
        <v>0</v>
      </c>
      <c r="J25" s="15" t="b">
        <f>AB25&gt;='calcs from bibtex'!$B$3</f>
        <v>1</v>
      </c>
      <c r="K25" s="15" t="b">
        <f t="shared" si="1"/>
        <v>0</v>
      </c>
      <c r="L25">
        <v>2005.08629</v>
      </c>
      <c r="N25" t="s">
        <v>907</v>
      </c>
      <c r="O25" s="34" t="str" cm="1">
        <f t="array" ref="O25">_xlfn.IFS(AD25=1,"w", NOT(ISBLANK(S25)),"j",NOT(ISBLANK(T25)),"c",M25="patent", "pt",M25="thesis","th", TRUE,"o")</f>
        <v>c</v>
      </c>
      <c r="P25" s="33" t="s">
        <v>587</v>
      </c>
      <c r="Q25" s="33" t="s">
        <v>588</v>
      </c>
      <c r="R25" s="33" t="s">
        <v>587</v>
      </c>
      <c r="T25" s="33" t="s">
        <v>589</v>
      </c>
      <c r="Y25" s="6">
        <v>4</v>
      </c>
      <c r="Z25" s="6" t="s">
        <v>590</v>
      </c>
      <c r="AA25" s="6" t="s">
        <v>485</v>
      </c>
      <c r="AB25">
        <v>2020</v>
      </c>
      <c r="AD25" s="34">
        <v>0</v>
      </c>
      <c r="AE25" t="s">
        <v>591</v>
      </c>
      <c r="AK25" t="s">
        <v>586</v>
      </c>
      <c r="AL25" t="s">
        <v>473</v>
      </c>
    </row>
    <row r="26" spans="1:42" ht="102" hidden="1" x14ac:dyDescent="0.2">
      <c r="A26" t="s">
        <v>592</v>
      </c>
      <c r="B26">
        <v>1</v>
      </c>
      <c r="C26">
        <v>1</v>
      </c>
      <c r="G26" s="15">
        <f t="shared" si="0"/>
        <v>0</v>
      </c>
      <c r="H26" s="27">
        <f>G26/SUM(G:G)</f>
        <v>0</v>
      </c>
      <c r="I26" s="15" t="b">
        <f>G26&gt;='calcs from bibtex'!$B$2</f>
        <v>0</v>
      </c>
      <c r="J26" s="15" t="b">
        <f>AB26&gt;='calcs from bibtex'!$B$3</f>
        <v>1</v>
      </c>
      <c r="K26" s="15" t="b">
        <f t="shared" si="1"/>
        <v>0</v>
      </c>
      <c r="N26" t="s">
        <v>918</v>
      </c>
      <c r="O26" s="34" t="str" cm="1">
        <f t="array" ref="O26">_xlfn.IFS(AD26=1,"w", NOT(ISBLANK(S26)),"j",NOT(ISBLANK(T26)),"c",M26="patent", "pt",M26="thesis","th", TRUE,"o")</f>
        <v>c</v>
      </c>
      <c r="P26" s="33" t="s">
        <v>150</v>
      </c>
      <c r="Q26" s="33" t="s">
        <v>593</v>
      </c>
      <c r="R26" s="33" t="s">
        <v>150</v>
      </c>
      <c r="T26" s="33" t="s">
        <v>594</v>
      </c>
      <c r="Z26" s="6" t="s">
        <v>595</v>
      </c>
      <c r="AA26" s="6" t="s">
        <v>485</v>
      </c>
      <c r="AB26">
        <v>2020</v>
      </c>
      <c r="AD26" s="34">
        <v>0</v>
      </c>
      <c r="AK26" t="s">
        <v>507</v>
      </c>
      <c r="AL26" t="s">
        <v>508</v>
      </c>
      <c r="AM26" t="s">
        <v>491</v>
      </c>
    </row>
    <row r="27" spans="1:42" ht="85" hidden="1" x14ac:dyDescent="0.2">
      <c r="A27" t="s">
        <v>596</v>
      </c>
      <c r="B27">
        <v>1</v>
      </c>
      <c r="C27">
        <v>1</v>
      </c>
      <c r="G27" s="15">
        <f t="shared" si="0"/>
        <v>0</v>
      </c>
      <c r="H27" s="27">
        <f>G27/SUM(G:G)</f>
        <v>0</v>
      </c>
      <c r="I27" s="15" t="b">
        <f>G27&gt;='calcs from bibtex'!$B$2</f>
        <v>0</v>
      </c>
      <c r="J27" s="15" t="b">
        <f>AB27&gt;='calcs from bibtex'!$B$3</f>
        <v>1</v>
      </c>
      <c r="K27" s="15" t="b">
        <f t="shared" si="1"/>
        <v>0</v>
      </c>
      <c r="N27" t="s">
        <v>919</v>
      </c>
      <c r="O27" s="34" t="str" cm="1">
        <f t="array" ref="O27">_xlfn.IFS(AD27=1,"w", NOT(ISBLANK(S27)),"j",NOT(ISBLANK(T27)),"c",M27="patent", "pt",M27="thesis","th", TRUE,"o")</f>
        <v>c</v>
      </c>
      <c r="P27" s="33" t="s">
        <v>144</v>
      </c>
      <c r="Q27" s="33" t="s">
        <v>598</v>
      </c>
      <c r="R27" s="33" t="s">
        <v>144</v>
      </c>
      <c r="T27" s="33" t="s">
        <v>599</v>
      </c>
      <c r="Y27" s="6">
        <v>9</v>
      </c>
      <c r="Z27" s="6" t="s">
        <v>600</v>
      </c>
      <c r="AA27" s="6" t="s">
        <v>601</v>
      </c>
      <c r="AB27">
        <v>2020</v>
      </c>
      <c r="AD27" s="34">
        <v>0</v>
      </c>
      <c r="AK27" t="s">
        <v>597</v>
      </c>
      <c r="AL27" t="s">
        <v>508</v>
      </c>
      <c r="AM27" t="s">
        <v>491</v>
      </c>
    </row>
    <row r="28" spans="1:42" ht="102" hidden="1" x14ac:dyDescent="0.2">
      <c r="A28" t="s">
        <v>602</v>
      </c>
      <c r="B28">
        <v>1</v>
      </c>
      <c r="C28">
        <v>1</v>
      </c>
      <c r="G28" s="15">
        <f t="shared" si="0"/>
        <v>0</v>
      </c>
      <c r="H28" s="27">
        <f>G28/SUM(G:G)</f>
        <v>0</v>
      </c>
      <c r="I28" s="15" t="b">
        <f>G28&gt;='calcs from bibtex'!$B$2</f>
        <v>0</v>
      </c>
      <c r="J28" s="15" t="b">
        <f>AB28&gt;='calcs from bibtex'!$B$3</f>
        <v>1</v>
      </c>
      <c r="K28" s="15" t="b">
        <f t="shared" si="1"/>
        <v>0</v>
      </c>
      <c r="N28" t="s">
        <v>919</v>
      </c>
      <c r="O28" s="34" t="str" cm="1">
        <f t="array" ref="O28">_xlfn.IFS(AD28=1,"w", NOT(ISBLANK(S28)),"j",NOT(ISBLANK(T28)),"c",M28="patent", "pt",M28="thesis","th", TRUE,"o")</f>
        <v>c</v>
      </c>
      <c r="P28" s="33" t="s">
        <v>147</v>
      </c>
      <c r="Q28" s="33" t="s">
        <v>553</v>
      </c>
      <c r="R28" s="33" t="s">
        <v>147</v>
      </c>
      <c r="T28" s="33" t="s">
        <v>599</v>
      </c>
      <c r="Y28" s="6">
        <v>9</v>
      </c>
      <c r="Z28" s="6" t="s">
        <v>600</v>
      </c>
      <c r="AA28" s="6" t="s">
        <v>601</v>
      </c>
      <c r="AB28">
        <v>2020</v>
      </c>
      <c r="AD28" s="34">
        <v>0</v>
      </c>
      <c r="AK28" t="s">
        <v>507</v>
      </c>
      <c r="AL28" t="s">
        <v>492</v>
      </c>
    </row>
    <row r="29" spans="1:42" ht="119" hidden="1" x14ac:dyDescent="0.2">
      <c r="A29" t="s">
        <v>603</v>
      </c>
      <c r="B29">
        <v>1</v>
      </c>
      <c r="C29">
        <v>1</v>
      </c>
      <c r="G29" s="15">
        <f t="shared" si="0"/>
        <v>0</v>
      </c>
      <c r="H29" s="27">
        <f>G29/SUM(G:G)</f>
        <v>0</v>
      </c>
      <c r="I29" s="15" t="b">
        <f>G29&gt;='calcs from bibtex'!$B$2</f>
        <v>0</v>
      </c>
      <c r="J29" s="15" t="b">
        <f>AB29&gt;='calcs from bibtex'!$B$3</f>
        <v>1</v>
      </c>
      <c r="K29" s="15" t="b">
        <f t="shared" si="1"/>
        <v>0</v>
      </c>
      <c r="N29" t="s">
        <v>919</v>
      </c>
      <c r="O29" s="34" t="str" cm="1">
        <f t="array" ref="O29">_xlfn.IFS(AD29=1,"w", NOT(ISBLANK(S29)),"j",NOT(ISBLANK(T29)),"c",M29="patent", "pt",M29="thesis","th", TRUE,"o")</f>
        <v>c</v>
      </c>
      <c r="P29" s="33" t="s">
        <v>145</v>
      </c>
      <c r="Q29" s="33" t="s">
        <v>553</v>
      </c>
      <c r="R29" s="33" t="s">
        <v>145</v>
      </c>
      <c r="T29" s="33" t="s">
        <v>599</v>
      </c>
      <c r="Y29" s="6">
        <v>9</v>
      </c>
      <c r="Z29" s="6" t="s">
        <v>600</v>
      </c>
      <c r="AA29" s="6" t="s">
        <v>601</v>
      </c>
      <c r="AB29">
        <v>2020</v>
      </c>
      <c r="AD29" s="34">
        <v>0</v>
      </c>
      <c r="AK29" t="s">
        <v>604</v>
      </c>
      <c r="AL29" t="s">
        <v>473</v>
      </c>
    </row>
    <row r="30" spans="1:42" ht="85" hidden="1" x14ac:dyDescent="0.2">
      <c r="A30" t="s">
        <v>605</v>
      </c>
      <c r="B30">
        <v>1</v>
      </c>
      <c r="C30">
        <v>1</v>
      </c>
      <c r="G30" s="15">
        <f t="shared" si="0"/>
        <v>0</v>
      </c>
      <c r="H30" s="27">
        <f>G30/SUM(G:G)</f>
        <v>0</v>
      </c>
      <c r="I30" s="15" t="b">
        <f>G30&gt;='calcs from bibtex'!$B$2</f>
        <v>0</v>
      </c>
      <c r="J30" s="15" t="b">
        <f>AB30&gt;='calcs from bibtex'!$B$3</f>
        <v>1</v>
      </c>
      <c r="K30" s="15" t="b">
        <f t="shared" si="1"/>
        <v>0</v>
      </c>
      <c r="N30" t="s">
        <v>919</v>
      </c>
      <c r="O30" s="34" t="str" cm="1">
        <f t="array" ref="O30">_xlfn.IFS(AD30=1,"w", NOT(ISBLANK(S30)),"j",NOT(ISBLANK(T30)),"c",M30="patent", "pt",M30="thesis","th", TRUE,"o")</f>
        <v>c</v>
      </c>
      <c r="P30" s="33" t="s">
        <v>162</v>
      </c>
      <c r="Q30" s="33" t="s">
        <v>553</v>
      </c>
      <c r="R30" s="33" t="s">
        <v>162</v>
      </c>
      <c r="T30" s="33" t="s">
        <v>599</v>
      </c>
      <c r="Y30" s="6">
        <v>9</v>
      </c>
      <c r="Z30" s="6" t="s">
        <v>600</v>
      </c>
      <c r="AA30" s="6" t="s">
        <v>601</v>
      </c>
      <c r="AB30">
        <v>2020</v>
      </c>
      <c r="AD30" s="34">
        <v>0</v>
      </c>
      <c r="AH30" t="s">
        <v>607</v>
      </c>
      <c r="AK30" t="s">
        <v>606</v>
      </c>
      <c r="AL30" t="s">
        <v>473</v>
      </c>
    </row>
    <row r="31" spans="1:42" ht="85" hidden="1" x14ac:dyDescent="0.2">
      <c r="A31" t="s">
        <v>608</v>
      </c>
      <c r="B31">
        <v>1</v>
      </c>
      <c r="C31">
        <v>1</v>
      </c>
      <c r="G31" s="15">
        <f t="shared" si="0"/>
        <v>0</v>
      </c>
      <c r="H31" s="27">
        <f>G31/SUM(G:G)</f>
        <v>0</v>
      </c>
      <c r="I31" s="15" t="b">
        <f>G31&gt;='calcs from bibtex'!$B$2</f>
        <v>0</v>
      </c>
      <c r="J31" s="15" t="b">
        <f>AB31&gt;='calcs from bibtex'!$B$3</f>
        <v>1</v>
      </c>
      <c r="K31" s="15" t="b">
        <f t="shared" si="1"/>
        <v>0</v>
      </c>
      <c r="N31" t="s">
        <v>912</v>
      </c>
      <c r="O31" s="34" t="str" cm="1">
        <f t="array" ref="O31">_xlfn.IFS(AD31=1,"w", NOT(ISBLANK(S31)),"j",NOT(ISBLANK(T31)),"c",M31="patent", "pt",M31="thesis","th", TRUE,"o")</f>
        <v>c</v>
      </c>
      <c r="P31" s="33" t="s">
        <v>142</v>
      </c>
      <c r="Q31" s="33" t="s">
        <v>553</v>
      </c>
      <c r="R31" s="33" t="s">
        <v>142</v>
      </c>
      <c r="T31" s="33" t="s">
        <v>77</v>
      </c>
      <c r="U31" s="6" t="s">
        <v>610</v>
      </c>
      <c r="Y31" s="6">
        <v>10</v>
      </c>
      <c r="Z31" s="6" t="s">
        <v>611</v>
      </c>
      <c r="AB31">
        <v>2020</v>
      </c>
      <c r="AD31" s="34">
        <v>0</v>
      </c>
      <c r="AK31" t="s">
        <v>609</v>
      </c>
      <c r="AL31" t="s">
        <v>473</v>
      </c>
    </row>
    <row r="32" spans="1:42" ht="85" hidden="1" x14ac:dyDescent="0.2">
      <c r="A32" t="s">
        <v>612</v>
      </c>
      <c r="B32">
        <v>1</v>
      </c>
      <c r="C32">
        <v>1</v>
      </c>
      <c r="G32" s="15">
        <f t="shared" si="0"/>
        <v>0</v>
      </c>
      <c r="H32" s="27">
        <f>G32/SUM(G:G)</f>
        <v>0</v>
      </c>
      <c r="I32" s="15" t="b">
        <f>G32&gt;='calcs from bibtex'!$B$2</f>
        <v>0</v>
      </c>
      <c r="J32" s="15" t="b">
        <f>AB32&gt;='calcs from bibtex'!$B$3</f>
        <v>1</v>
      </c>
      <c r="K32" s="15" t="b">
        <f t="shared" si="1"/>
        <v>0</v>
      </c>
      <c r="N32" t="s">
        <v>912</v>
      </c>
      <c r="O32" s="34" t="str" cm="1">
        <f t="array" ref="O32">_xlfn.IFS(AD32=1,"w", NOT(ISBLANK(S32)),"j",NOT(ISBLANK(T32)),"c",M32="patent", "pt",M32="thesis","th", TRUE,"o")</f>
        <v>c</v>
      </c>
      <c r="P32" s="33" t="s">
        <v>153</v>
      </c>
      <c r="Q32" s="33" t="s">
        <v>537</v>
      </c>
      <c r="R32" s="33" t="s">
        <v>153</v>
      </c>
      <c r="T32" s="33" t="s">
        <v>77</v>
      </c>
      <c r="U32" s="6" t="s">
        <v>538</v>
      </c>
      <c r="V32" s="6">
        <v>12109</v>
      </c>
      <c r="X32" s="6" t="s">
        <v>615</v>
      </c>
      <c r="Y32" s="6" t="s">
        <v>154</v>
      </c>
      <c r="Z32" s="6" t="s">
        <v>616</v>
      </c>
      <c r="AA32" s="6" t="s">
        <v>617</v>
      </c>
      <c r="AB32">
        <v>2020</v>
      </c>
      <c r="AD32" s="34">
        <v>0</v>
      </c>
      <c r="AK32" t="s">
        <v>613</v>
      </c>
      <c r="AL32" t="s">
        <v>614</v>
      </c>
      <c r="AM32" t="s">
        <v>405</v>
      </c>
      <c r="AN32" t="s">
        <v>535</v>
      </c>
      <c r="AO32" t="s">
        <v>407</v>
      </c>
      <c r="AP32" t="s">
        <v>408</v>
      </c>
    </row>
    <row r="33" spans="1:44" ht="102" hidden="1" x14ac:dyDescent="0.2">
      <c r="A33" t="s">
        <v>618</v>
      </c>
      <c r="B33">
        <v>1</v>
      </c>
      <c r="C33">
        <v>1</v>
      </c>
      <c r="E33" s="15">
        <v>74</v>
      </c>
      <c r="G33" s="15">
        <f t="shared" si="0"/>
        <v>74</v>
      </c>
      <c r="H33" s="27">
        <f>G33/SUM(G:G)</f>
        <v>0.20903954802259886</v>
      </c>
      <c r="I33" s="15" t="b">
        <f>G33&gt;='calcs from bibtex'!$B$2</f>
        <v>1</v>
      </c>
      <c r="J33" s="15" t="b">
        <f>AB33&gt;='calcs from bibtex'!$B$3</f>
        <v>1</v>
      </c>
      <c r="K33" s="15" t="b">
        <f t="shared" si="1"/>
        <v>1</v>
      </c>
      <c r="L33">
        <v>2003.0064600000001</v>
      </c>
      <c r="N33" t="s">
        <v>920</v>
      </c>
      <c r="O33" s="34" t="str" cm="1">
        <f t="array" ref="O33">_xlfn.IFS(AD33=1,"w", NOT(ISBLANK(S33)),"j",NOT(ISBLANK(T33)),"c",M33="patent", "pt",M33="thesis","th", TRUE,"o")</f>
        <v>j</v>
      </c>
      <c r="P33" s="33" t="s">
        <v>620</v>
      </c>
      <c r="Q33" s="33" t="s">
        <v>621</v>
      </c>
      <c r="R33" s="33" t="s">
        <v>620</v>
      </c>
      <c r="S33" s="33" t="s">
        <v>177</v>
      </c>
      <c r="V33" s="6">
        <v>28</v>
      </c>
      <c r="W33" s="6">
        <v>3</v>
      </c>
      <c r="AA33" s="6" t="s">
        <v>485</v>
      </c>
      <c r="AB33">
        <v>2020</v>
      </c>
      <c r="AC33" t="s">
        <v>622</v>
      </c>
      <c r="AD33" s="34">
        <v>0</v>
      </c>
      <c r="AE33" t="s">
        <v>623</v>
      </c>
      <c r="AF33" t="s">
        <v>624</v>
      </c>
      <c r="AH33" t="s">
        <v>625</v>
      </c>
      <c r="AI33" t="s">
        <v>626</v>
      </c>
      <c r="AK33" t="s">
        <v>619</v>
      </c>
      <c r="AL33" t="s">
        <v>473</v>
      </c>
      <c r="AM33" t="s">
        <v>455</v>
      </c>
      <c r="AN33" t="s">
        <v>455</v>
      </c>
      <c r="AO33" t="s">
        <v>405</v>
      </c>
    </row>
    <row r="34" spans="1:44" ht="85" hidden="1" x14ac:dyDescent="0.2">
      <c r="A34" t="s">
        <v>627</v>
      </c>
      <c r="B34">
        <v>1</v>
      </c>
      <c r="C34">
        <v>1</v>
      </c>
      <c r="E34" s="15">
        <v>14</v>
      </c>
      <c r="F34">
        <v>0</v>
      </c>
      <c r="G34" s="15">
        <f t="shared" si="0"/>
        <v>14</v>
      </c>
      <c r="H34" s="27">
        <f>G34/SUM(G:G)</f>
        <v>3.954802259887006E-2</v>
      </c>
      <c r="I34" s="15" t="b">
        <f>G34&gt;='calcs from bibtex'!$B$2</f>
        <v>1</v>
      </c>
      <c r="J34" s="15" t="b">
        <f>AB34&gt;='calcs from bibtex'!$B$3</f>
        <v>1</v>
      </c>
      <c r="K34" s="15" t="b">
        <f t="shared" si="1"/>
        <v>1</v>
      </c>
      <c r="N34" t="s">
        <v>912</v>
      </c>
      <c r="O34" s="34" t="str" cm="1">
        <f t="array" ref="O34">_xlfn.IFS(AD34=1,"w", NOT(ISBLANK(S34)),"j",NOT(ISBLANK(T34)),"c",M34="patent", "pt",M34="thesis","th", TRUE,"o")</f>
        <v>c</v>
      </c>
      <c r="P34" s="33" t="s">
        <v>630</v>
      </c>
      <c r="Q34" s="33" t="s">
        <v>631</v>
      </c>
      <c r="R34" s="33" t="s">
        <v>630</v>
      </c>
      <c r="T34" s="33" t="s">
        <v>77</v>
      </c>
      <c r="U34" s="6" t="s">
        <v>538</v>
      </c>
      <c r="Y34" s="6" t="s">
        <v>632</v>
      </c>
      <c r="AA34" s="6" t="s">
        <v>633</v>
      </c>
      <c r="AB34">
        <v>2020</v>
      </c>
      <c r="AD34" s="34">
        <v>0</v>
      </c>
      <c r="AE34" t="s">
        <v>634</v>
      </c>
      <c r="AH34" t="s">
        <v>635</v>
      </c>
      <c r="AK34" t="s">
        <v>628</v>
      </c>
      <c r="AL34" t="s">
        <v>473</v>
      </c>
      <c r="AM34" t="s">
        <v>629</v>
      </c>
    </row>
    <row r="35" spans="1:44" ht="136" hidden="1" x14ac:dyDescent="0.2">
      <c r="A35" t="s">
        <v>636</v>
      </c>
      <c r="B35">
        <v>1</v>
      </c>
      <c r="C35">
        <v>1</v>
      </c>
      <c r="E35" s="15">
        <v>7</v>
      </c>
      <c r="G35" s="15">
        <f t="shared" si="0"/>
        <v>7</v>
      </c>
      <c r="H35" s="27">
        <f>G35/SUM(G:G)</f>
        <v>1.977401129943503E-2</v>
      </c>
      <c r="I35" s="15" t="b">
        <f>G35&gt;='calcs from bibtex'!$B$2</f>
        <v>1</v>
      </c>
      <c r="J35" s="15" t="b">
        <f>AB35&gt;='calcs from bibtex'!$B$3</f>
        <v>1</v>
      </c>
      <c r="K35" s="15" t="b">
        <f t="shared" si="1"/>
        <v>1</v>
      </c>
      <c r="N35" t="s">
        <v>921</v>
      </c>
      <c r="O35" s="34" t="str" cm="1">
        <f t="array" ref="O35">_xlfn.IFS(AD35=1,"w", NOT(ISBLANK(S35)),"j",NOT(ISBLANK(T35)),"c",M35="patent", "pt",M35="thesis","th", TRUE,"o")</f>
        <v>j</v>
      </c>
      <c r="P35" s="33" t="s">
        <v>637</v>
      </c>
      <c r="Q35" s="33" t="s">
        <v>638</v>
      </c>
      <c r="R35" s="33" t="s">
        <v>637</v>
      </c>
      <c r="S35" s="33" t="s">
        <v>639</v>
      </c>
      <c r="T35" s="33" t="s">
        <v>640</v>
      </c>
      <c r="Y35" s="6" t="s">
        <v>141</v>
      </c>
      <c r="Z35" s="6" t="s">
        <v>641</v>
      </c>
      <c r="AA35" s="6" t="s">
        <v>450</v>
      </c>
      <c r="AB35">
        <v>2020</v>
      </c>
      <c r="AD35" s="34">
        <v>0</v>
      </c>
      <c r="AK35" t="s">
        <v>619</v>
      </c>
      <c r="AL35" t="s">
        <v>473</v>
      </c>
    </row>
    <row r="36" spans="1:44" ht="85" hidden="1" x14ac:dyDescent="0.2">
      <c r="A36" t="s">
        <v>642</v>
      </c>
      <c r="B36">
        <v>1</v>
      </c>
      <c r="C36">
        <v>1</v>
      </c>
      <c r="E36" s="15">
        <v>6</v>
      </c>
      <c r="F36">
        <v>1</v>
      </c>
      <c r="G36" s="15">
        <f t="shared" si="0"/>
        <v>5</v>
      </c>
      <c r="H36" s="27">
        <f>G36/SUM(G:G)</f>
        <v>1.4124293785310734E-2</v>
      </c>
      <c r="I36" s="15" t="b">
        <f>G36&gt;='calcs from bibtex'!$B$2</f>
        <v>1</v>
      </c>
      <c r="J36" s="15" t="b">
        <f>AB36&gt;='calcs from bibtex'!$B$3</f>
        <v>1</v>
      </c>
      <c r="K36" s="15" t="b">
        <f t="shared" si="1"/>
        <v>1</v>
      </c>
      <c r="M36" t="s">
        <v>643</v>
      </c>
      <c r="N36" t="s">
        <v>922</v>
      </c>
      <c r="O36" s="34" t="str" cm="1">
        <f t="array" ref="O36">_xlfn.IFS(AD36=1,"w", NOT(ISBLANK(S36)),"j",NOT(ISBLANK(T36)),"c",M36="patent", "pt",M36="thesis","th", TRUE,"o")</f>
        <v>c</v>
      </c>
      <c r="P36" s="33" t="s">
        <v>135</v>
      </c>
      <c r="Q36" s="33" t="s">
        <v>649</v>
      </c>
      <c r="R36" s="33" t="s">
        <v>135</v>
      </c>
      <c r="T36" s="33" t="s">
        <v>650</v>
      </c>
      <c r="Y36" s="6">
        <v>7</v>
      </c>
      <c r="Z36" s="6" t="s">
        <v>651</v>
      </c>
      <c r="AA36" s="6" t="s">
        <v>582</v>
      </c>
      <c r="AB36">
        <v>2020</v>
      </c>
      <c r="AC36" t="s">
        <v>652</v>
      </c>
      <c r="AD36" s="34">
        <v>0</v>
      </c>
      <c r="AE36" t="s">
        <v>653</v>
      </c>
      <c r="AK36" t="s">
        <v>619</v>
      </c>
      <c r="AL36" t="s">
        <v>473</v>
      </c>
      <c r="AM36" t="s">
        <v>644</v>
      </c>
      <c r="AN36" t="s">
        <v>405</v>
      </c>
      <c r="AO36" t="s">
        <v>645</v>
      </c>
      <c r="AP36" t="s">
        <v>646</v>
      </c>
      <c r="AQ36" t="s">
        <v>647</v>
      </c>
      <c r="AR36" t="s">
        <v>648</v>
      </c>
    </row>
    <row r="37" spans="1:44" ht="170" hidden="1" x14ac:dyDescent="0.2">
      <c r="A37" t="s">
        <v>654</v>
      </c>
      <c r="B37">
        <v>1</v>
      </c>
      <c r="C37">
        <v>1</v>
      </c>
      <c r="E37" s="15">
        <v>1</v>
      </c>
      <c r="G37" s="15">
        <f t="shared" si="0"/>
        <v>1</v>
      </c>
      <c r="H37" s="27">
        <f>G37/SUM(G:G)</f>
        <v>2.8248587570621469E-3</v>
      </c>
      <c r="I37" s="15" t="b">
        <f>G37&gt;='calcs from bibtex'!$B$2</f>
        <v>0</v>
      </c>
      <c r="J37" s="15" t="b">
        <f>AB37&gt;='calcs from bibtex'!$B$3</f>
        <v>1</v>
      </c>
      <c r="K37" s="15" t="b">
        <f t="shared" si="1"/>
        <v>0</v>
      </c>
      <c r="M37" t="s">
        <v>314</v>
      </c>
      <c r="N37" t="s">
        <v>923</v>
      </c>
      <c r="O37" s="34" t="str" cm="1">
        <f t="array" ref="O37">_xlfn.IFS(AD37=1,"w", NOT(ISBLANK(S37)),"j",NOT(ISBLANK(T37)),"c",M37="patent", "pt",M37="thesis","th", TRUE,"o")</f>
        <v>pt</v>
      </c>
      <c r="P37" s="33" t="s">
        <v>161</v>
      </c>
      <c r="Q37" s="33" t="s">
        <v>656</v>
      </c>
      <c r="R37" s="33" t="s">
        <v>161</v>
      </c>
      <c r="AA37" s="6" t="s">
        <v>601</v>
      </c>
      <c r="AB37">
        <v>2020</v>
      </c>
      <c r="AD37" s="34">
        <v>0</v>
      </c>
      <c r="AE37" t="s">
        <v>657</v>
      </c>
      <c r="AH37" t="s">
        <v>658</v>
      </c>
      <c r="AK37" t="s">
        <v>655</v>
      </c>
      <c r="AL37" t="s">
        <v>473</v>
      </c>
      <c r="AM37" t="s">
        <v>415</v>
      </c>
    </row>
    <row r="38" spans="1:44" ht="170" hidden="1" x14ac:dyDescent="0.2">
      <c r="A38" t="s">
        <v>659</v>
      </c>
      <c r="B38">
        <v>1</v>
      </c>
      <c r="C38">
        <v>1</v>
      </c>
      <c r="G38" s="15">
        <f t="shared" si="0"/>
        <v>0</v>
      </c>
      <c r="H38" s="27">
        <f>G38/SUM(G:G)</f>
        <v>0</v>
      </c>
      <c r="I38" s="15" t="b">
        <f>G38&gt;='calcs from bibtex'!$B$2</f>
        <v>0</v>
      </c>
      <c r="J38" s="15" t="b">
        <f>AB38&gt;='calcs from bibtex'!$B$3</f>
        <v>1</v>
      </c>
      <c r="K38" s="15" t="b">
        <f t="shared" si="1"/>
        <v>0</v>
      </c>
      <c r="N38" t="s">
        <v>924</v>
      </c>
      <c r="O38" s="34" t="str" cm="1">
        <f t="array" ref="O38">_xlfn.IFS(AD38=1,"w", NOT(ISBLANK(S38)),"j",NOT(ISBLANK(T38)),"c",M38="patent", "pt",M38="thesis","th", TRUE,"o")</f>
        <v>w</v>
      </c>
      <c r="P38" s="33" t="s">
        <v>230</v>
      </c>
      <c r="Q38" s="33" t="s">
        <v>661</v>
      </c>
      <c r="R38" s="33" t="s">
        <v>230</v>
      </c>
      <c r="T38" s="33" t="s">
        <v>662</v>
      </c>
      <c r="U38" s="6" t="s">
        <v>663</v>
      </c>
      <c r="X38" s="6" t="s">
        <v>664</v>
      </c>
      <c r="Y38" s="6">
        <v>6</v>
      </c>
      <c r="Z38" s="6" t="s">
        <v>665</v>
      </c>
      <c r="AB38">
        <v>2019</v>
      </c>
      <c r="AD38" s="34">
        <v>1</v>
      </c>
      <c r="AK38" t="s">
        <v>660</v>
      </c>
      <c r="AL38" t="s">
        <v>473</v>
      </c>
    </row>
    <row r="39" spans="1:44" ht="102" hidden="1" x14ac:dyDescent="0.2">
      <c r="A39" t="s">
        <v>666</v>
      </c>
      <c r="B39">
        <v>1</v>
      </c>
      <c r="C39">
        <v>1</v>
      </c>
      <c r="G39" s="15">
        <f t="shared" si="0"/>
        <v>0</v>
      </c>
      <c r="H39" s="27">
        <f>G39/SUM(G:G)</f>
        <v>0</v>
      </c>
      <c r="I39" s="15" t="b">
        <f>G39&gt;='calcs from bibtex'!$B$2</f>
        <v>0</v>
      </c>
      <c r="J39" s="15" t="b">
        <f>AB39&gt;='calcs from bibtex'!$B$3</f>
        <v>1</v>
      </c>
      <c r="K39" s="15" t="b">
        <f t="shared" si="1"/>
        <v>0</v>
      </c>
      <c r="N39" t="s">
        <v>912</v>
      </c>
      <c r="O39" s="34" t="str" cm="1">
        <f t="array" ref="O39">_xlfn.IFS(AD39=1,"w", NOT(ISBLANK(S39)),"j",NOT(ISBLANK(T39)),"c",M39="patent", "pt",M39="thesis","th", TRUE,"o")</f>
        <v>c</v>
      </c>
      <c r="P39" s="33" t="s">
        <v>668</v>
      </c>
      <c r="Q39" s="33" t="s">
        <v>669</v>
      </c>
      <c r="R39" s="33" t="s">
        <v>668</v>
      </c>
      <c r="T39" s="33" t="s">
        <v>77</v>
      </c>
      <c r="U39" s="6" t="s">
        <v>538</v>
      </c>
      <c r="Y39" s="6">
        <v>12</v>
      </c>
      <c r="Z39" s="6" t="s">
        <v>670</v>
      </c>
      <c r="AB39">
        <v>2019</v>
      </c>
      <c r="AD39" s="34">
        <v>0</v>
      </c>
      <c r="AK39" t="s">
        <v>667</v>
      </c>
    </row>
    <row r="40" spans="1:44" ht="85" hidden="1" x14ac:dyDescent="0.2">
      <c r="A40" t="s">
        <v>671</v>
      </c>
      <c r="B40">
        <v>1</v>
      </c>
      <c r="C40">
        <v>1</v>
      </c>
      <c r="G40" s="15">
        <f t="shared" si="0"/>
        <v>0</v>
      </c>
      <c r="H40" s="27">
        <f>G40/SUM(G:G)</f>
        <v>0</v>
      </c>
      <c r="I40" s="15" t="b">
        <f>G40&gt;='calcs from bibtex'!$B$2</f>
        <v>0</v>
      </c>
      <c r="J40" s="15" t="b">
        <f>AB40&gt;='calcs from bibtex'!$B$3</f>
        <v>1</v>
      </c>
      <c r="K40" s="15" t="b">
        <f t="shared" si="1"/>
        <v>0</v>
      </c>
      <c r="N40" t="s">
        <v>925</v>
      </c>
      <c r="O40" s="34" t="str" cm="1">
        <f t="array" ref="O40">_xlfn.IFS(AD40=1,"w", NOT(ISBLANK(S40)),"j",NOT(ISBLANK(T40)),"c",M40="patent", "pt",M40="thesis","th", TRUE,"o")</f>
        <v>c</v>
      </c>
      <c r="P40" s="33" t="s">
        <v>673</v>
      </c>
      <c r="Q40" s="33" t="s">
        <v>631</v>
      </c>
      <c r="R40" s="33" t="s">
        <v>673</v>
      </c>
      <c r="T40" s="33" t="s">
        <v>674</v>
      </c>
      <c r="Y40" s="6">
        <v>4</v>
      </c>
      <c r="Z40" s="6" t="s">
        <v>675</v>
      </c>
      <c r="AB40">
        <v>2019</v>
      </c>
      <c r="AD40" s="34">
        <v>0</v>
      </c>
      <c r="AK40" t="s">
        <v>672</v>
      </c>
    </row>
    <row r="41" spans="1:44" ht="85" hidden="1" x14ac:dyDescent="0.2">
      <c r="A41" t="s">
        <v>676</v>
      </c>
      <c r="B41">
        <v>1</v>
      </c>
      <c r="C41">
        <v>1</v>
      </c>
      <c r="G41" s="15">
        <f t="shared" si="0"/>
        <v>0</v>
      </c>
      <c r="H41" s="27">
        <f>G41/SUM(G:G)</f>
        <v>0</v>
      </c>
      <c r="I41" s="15" t="b">
        <f>G41&gt;='calcs from bibtex'!$B$2</f>
        <v>0</v>
      </c>
      <c r="J41" s="15" t="b">
        <f>AB41&gt;='calcs from bibtex'!$B$3</f>
        <v>1</v>
      </c>
      <c r="K41" s="15" t="b">
        <f t="shared" si="1"/>
        <v>0</v>
      </c>
      <c r="N41" t="s">
        <v>919</v>
      </c>
      <c r="O41" s="34" t="str" cm="1">
        <f t="array" ref="O41">_xlfn.IFS(AD41=1,"w", NOT(ISBLANK(S41)),"j",NOT(ISBLANK(T41)),"c",M41="patent", "pt",M41="thesis","th", TRUE,"o")</f>
        <v>c</v>
      </c>
      <c r="P41" s="33" t="s">
        <v>117</v>
      </c>
      <c r="Q41" s="33" t="s">
        <v>553</v>
      </c>
      <c r="R41" s="33" t="s">
        <v>117</v>
      </c>
      <c r="T41" s="33" t="s">
        <v>677</v>
      </c>
      <c r="Y41" s="6" t="s">
        <v>678</v>
      </c>
      <c r="Z41" s="6" t="s">
        <v>484</v>
      </c>
      <c r="AB41">
        <v>2019</v>
      </c>
      <c r="AD41" s="34">
        <v>0</v>
      </c>
      <c r="AK41" t="s">
        <v>606</v>
      </c>
    </row>
    <row r="42" spans="1:44" ht="85" hidden="1" x14ac:dyDescent="0.2">
      <c r="A42" t="s">
        <v>679</v>
      </c>
      <c r="B42">
        <v>1</v>
      </c>
      <c r="C42">
        <v>1</v>
      </c>
      <c r="G42" s="15">
        <f t="shared" si="0"/>
        <v>0</v>
      </c>
      <c r="H42" s="27">
        <f>G42/SUM(G:G)</f>
        <v>0</v>
      </c>
      <c r="I42" s="15" t="b">
        <f>G42&gt;='calcs from bibtex'!$B$2</f>
        <v>0</v>
      </c>
      <c r="J42" s="15" t="b">
        <f>AB42&gt;='calcs from bibtex'!$B$3</f>
        <v>1</v>
      </c>
      <c r="K42" s="15" t="b">
        <f t="shared" si="1"/>
        <v>0</v>
      </c>
      <c r="N42" t="s">
        <v>919</v>
      </c>
      <c r="O42" s="34" t="str" cm="1">
        <f t="array" ref="O42">_xlfn.IFS(AD42=1,"w", NOT(ISBLANK(S42)),"j",NOT(ISBLANK(T42)),"c",M42="patent", "pt",M42="thesis","th", TRUE,"o")</f>
        <v>c</v>
      </c>
      <c r="P42" s="33" t="s">
        <v>680</v>
      </c>
      <c r="Q42" s="33" t="s">
        <v>553</v>
      </c>
      <c r="R42" s="33" t="s">
        <v>680</v>
      </c>
      <c r="T42" s="33" t="s">
        <v>677</v>
      </c>
      <c r="Y42" s="6" t="s">
        <v>681</v>
      </c>
      <c r="Z42" s="6" t="s">
        <v>484</v>
      </c>
      <c r="AB42">
        <v>2019</v>
      </c>
      <c r="AD42" s="34">
        <v>0</v>
      </c>
      <c r="AK42" t="s">
        <v>606</v>
      </c>
    </row>
    <row r="43" spans="1:44" ht="85" hidden="1" x14ac:dyDescent="0.2">
      <c r="A43" t="s">
        <v>682</v>
      </c>
      <c r="B43">
        <v>1</v>
      </c>
      <c r="C43">
        <v>1</v>
      </c>
      <c r="G43" s="15">
        <f t="shared" si="0"/>
        <v>0</v>
      </c>
      <c r="H43" s="27">
        <f>G43/SUM(G:G)</f>
        <v>0</v>
      </c>
      <c r="I43" s="15" t="b">
        <f>G43&gt;='calcs from bibtex'!$B$2</f>
        <v>0</v>
      </c>
      <c r="J43" s="15" t="b">
        <f>AB43&gt;='calcs from bibtex'!$B$3</f>
        <v>1</v>
      </c>
      <c r="K43" s="15" t="b">
        <f t="shared" si="1"/>
        <v>0</v>
      </c>
      <c r="N43" t="s">
        <v>919</v>
      </c>
      <c r="O43" s="34" t="str" cm="1">
        <f t="array" ref="O43">_xlfn.IFS(AD43=1,"w", NOT(ISBLANK(S43)),"j",NOT(ISBLANK(T43)),"c",M43="patent", "pt",M43="thesis","th", TRUE,"o")</f>
        <v>c</v>
      </c>
      <c r="P43" s="33" t="s">
        <v>119</v>
      </c>
      <c r="Q43" s="33" t="s">
        <v>553</v>
      </c>
      <c r="R43" s="33" t="s">
        <v>119</v>
      </c>
      <c r="T43" s="33" t="s">
        <v>677</v>
      </c>
      <c r="Y43" s="6" t="s">
        <v>683</v>
      </c>
      <c r="Z43" s="6" t="s">
        <v>484</v>
      </c>
      <c r="AB43">
        <v>2019</v>
      </c>
      <c r="AD43" s="34">
        <v>0</v>
      </c>
      <c r="AK43" t="s">
        <v>667</v>
      </c>
    </row>
    <row r="44" spans="1:44" ht="119" hidden="1" x14ac:dyDescent="0.2">
      <c r="A44" t="s">
        <v>684</v>
      </c>
      <c r="B44">
        <v>1</v>
      </c>
      <c r="C44">
        <v>1</v>
      </c>
      <c r="G44" s="15">
        <f t="shared" si="0"/>
        <v>0</v>
      </c>
      <c r="H44" s="27">
        <f>G44/SUM(G:G)</f>
        <v>0</v>
      </c>
      <c r="I44" s="15" t="b">
        <f>G44&gt;='calcs from bibtex'!$B$2</f>
        <v>0</v>
      </c>
      <c r="J44" s="15" t="b">
        <f>AB44&gt;='calcs from bibtex'!$B$3</f>
        <v>1</v>
      </c>
      <c r="K44" s="15" t="b">
        <f t="shared" si="1"/>
        <v>0</v>
      </c>
      <c r="N44" t="s">
        <v>910</v>
      </c>
      <c r="O44" s="34" t="str" cm="1">
        <f t="array" ref="O44">_xlfn.IFS(AD44=1,"w", NOT(ISBLANK(S44)),"j",NOT(ISBLANK(T44)),"c",M44="patent", "pt",M44="thesis","th", TRUE,"o")</f>
        <v>c</v>
      </c>
      <c r="P44" s="33" t="s">
        <v>101</v>
      </c>
      <c r="Q44" s="33" t="s">
        <v>631</v>
      </c>
      <c r="R44" s="33" t="s">
        <v>101</v>
      </c>
      <c r="T44" s="33" t="s">
        <v>685</v>
      </c>
      <c r="X44" s="6" t="s">
        <v>686</v>
      </c>
      <c r="Z44" s="6" t="s">
        <v>675</v>
      </c>
      <c r="AB44">
        <v>2019</v>
      </c>
      <c r="AD44" s="34">
        <v>0</v>
      </c>
      <c r="AK44" t="s">
        <v>628</v>
      </c>
      <c r="AL44" t="s">
        <v>473</v>
      </c>
      <c r="AM44" t="s">
        <v>629</v>
      </c>
    </row>
    <row r="45" spans="1:44" ht="119" hidden="1" x14ac:dyDescent="0.2">
      <c r="A45" t="s">
        <v>687</v>
      </c>
      <c r="B45">
        <v>1</v>
      </c>
      <c r="C45">
        <v>1</v>
      </c>
      <c r="G45" s="15">
        <f t="shared" si="0"/>
        <v>0</v>
      </c>
      <c r="H45" s="27">
        <f>G45/SUM(G:G)</f>
        <v>0</v>
      </c>
      <c r="I45" s="15" t="b">
        <f>G45&gt;='calcs from bibtex'!$B$2</f>
        <v>0</v>
      </c>
      <c r="J45" s="15" t="b">
        <f>AB45&gt;='calcs from bibtex'!$B$3</f>
        <v>1</v>
      </c>
      <c r="K45" s="15" t="b">
        <f t="shared" si="1"/>
        <v>0</v>
      </c>
      <c r="N45" t="s">
        <v>926</v>
      </c>
      <c r="O45" s="34" t="str" cm="1">
        <f t="array" ref="O45">_xlfn.IFS(AD45=1,"w", NOT(ISBLANK(S45)),"j",NOT(ISBLANK(T45)),"c",M45="patent", "pt",M45="thesis","th", TRUE,"o")</f>
        <v>c</v>
      </c>
      <c r="P45" s="33" t="s">
        <v>689</v>
      </c>
      <c r="Q45" s="33" t="s">
        <v>690</v>
      </c>
      <c r="R45" s="33" t="s">
        <v>689</v>
      </c>
      <c r="T45" s="33" t="s">
        <v>186</v>
      </c>
      <c r="Y45" s="6">
        <v>4</v>
      </c>
      <c r="Z45" s="6" t="s">
        <v>691</v>
      </c>
      <c r="AB45">
        <v>2019</v>
      </c>
      <c r="AD45" s="34">
        <v>0</v>
      </c>
      <c r="AH45" t="s">
        <v>692</v>
      </c>
      <c r="AK45" t="s">
        <v>688</v>
      </c>
      <c r="AL45" t="s">
        <v>492</v>
      </c>
    </row>
    <row r="46" spans="1:44" ht="119" hidden="1" x14ac:dyDescent="0.2">
      <c r="A46" t="s">
        <v>693</v>
      </c>
      <c r="B46">
        <v>1</v>
      </c>
      <c r="C46">
        <v>1</v>
      </c>
      <c r="E46" s="15">
        <v>7</v>
      </c>
      <c r="G46" s="15">
        <f t="shared" si="0"/>
        <v>7</v>
      </c>
      <c r="H46" s="27">
        <f>G46/SUM(G:G)</f>
        <v>1.977401129943503E-2</v>
      </c>
      <c r="I46" s="15" t="b">
        <f>G46&gt;='calcs from bibtex'!$B$2</f>
        <v>1</v>
      </c>
      <c r="J46" s="15" t="b">
        <f>AB46&gt;='calcs from bibtex'!$B$3</f>
        <v>1</v>
      </c>
      <c r="K46" s="15" t="b">
        <f t="shared" si="1"/>
        <v>1</v>
      </c>
      <c r="N46" t="s">
        <v>927</v>
      </c>
      <c r="O46" s="34" t="str" cm="1">
        <f t="array" ref="O46">_xlfn.IFS(AD46=1,"w", NOT(ISBLANK(S46)),"j",NOT(ISBLANK(T46)),"c",M46="patent", "pt",M46="thesis","th", TRUE,"o")</f>
        <v>c</v>
      </c>
      <c r="P46" s="33" t="s">
        <v>695</v>
      </c>
      <c r="Q46" s="33" t="s">
        <v>696</v>
      </c>
      <c r="R46" s="33" t="s">
        <v>695</v>
      </c>
      <c r="T46" s="33" t="s">
        <v>697</v>
      </c>
      <c r="Z46" s="6" t="s">
        <v>698</v>
      </c>
      <c r="AB46">
        <v>2019</v>
      </c>
      <c r="AD46" s="34">
        <v>0</v>
      </c>
      <c r="AE46" t="s">
        <v>699</v>
      </c>
      <c r="AF46" t="s">
        <v>700</v>
      </c>
      <c r="AG46" t="s">
        <v>701</v>
      </c>
      <c r="AK46" t="s">
        <v>694</v>
      </c>
      <c r="AL46" t="s">
        <v>408</v>
      </c>
      <c r="AM46" t="s">
        <v>407</v>
      </c>
      <c r="AN46" t="s">
        <v>614</v>
      </c>
      <c r="AO46" t="s">
        <v>405</v>
      </c>
    </row>
    <row r="47" spans="1:44" ht="85" hidden="1" x14ac:dyDescent="0.2">
      <c r="A47" t="s">
        <v>702</v>
      </c>
      <c r="B47">
        <v>1</v>
      </c>
      <c r="C47">
        <v>1</v>
      </c>
      <c r="E47" s="15">
        <v>5</v>
      </c>
      <c r="F47">
        <v>1</v>
      </c>
      <c r="G47" s="15">
        <f t="shared" si="0"/>
        <v>4</v>
      </c>
      <c r="H47" s="27">
        <f>G47/SUM(G:G)</f>
        <v>1.1299435028248588E-2</v>
      </c>
      <c r="I47" s="15" t="b">
        <f>G47&gt;='calcs from bibtex'!$B$2</f>
        <v>0</v>
      </c>
      <c r="J47" s="15" t="b">
        <f>AB47&gt;='calcs from bibtex'!$B$3</f>
        <v>1</v>
      </c>
      <c r="K47" s="15" t="b">
        <f t="shared" si="1"/>
        <v>0</v>
      </c>
      <c r="N47" t="s">
        <v>928</v>
      </c>
      <c r="O47" s="34" t="str" cm="1">
        <f t="array" ref="O47">_xlfn.IFS(AD47=1,"w", NOT(ISBLANK(S47)),"j",NOT(ISBLANK(T47)),"c",M47="patent", "pt",M47="thesis","th", TRUE,"o")</f>
        <v>c</v>
      </c>
      <c r="P47" s="33" t="s">
        <v>704</v>
      </c>
      <c r="Q47" s="33" t="s">
        <v>705</v>
      </c>
      <c r="R47" s="33" t="s">
        <v>704</v>
      </c>
      <c r="T47" s="33" t="s">
        <v>706</v>
      </c>
      <c r="U47" s="6" t="s">
        <v>292</v>
      </c>
      <c r="Y47" s="6">
        <v>8</v>
      </c>
      <c r="Z47" s="6" t="s">
        <v>707</v>
      </c>
      <c r="AB47">
        <v>2019</v>
      </c>
      <c r="AD47" s="34">
        <v>0</v>
      </c>
      <c r="AK47" t="s">
        <v>703</v>
      </c>
    </row>
    <row r="48" spans="1:44" ht="136" hidden="1" x14ac:dyDescent="0.2">
      <c r="A48" t="s">
        <v>708</v>
      </c>
      <c r="B48">
        <v>1</v>
      </c>
      <c r="C48">
        <v>1</v>
      </c>
      <c r="E48" s="15">
        <v>1</v>
      </c>
      <c r="G48" s="15">
        <f t="shared" si="0"/>
        <v>1</v>
      </c>
      <c r="H48" s="27">
        <f>G48/SUM(G:G)</f>
        <v>2.8248587570621469E-3</v>
      </c>
      <c r="I48" s="15" t="b">
        <f>G48&gt;='calcs from bibtex'!$B$2</f>
        <v>0</v>
      </c>
      <c r="J48" s="15" t="b">
        <f>AB48&gt;='calcs from bibtex'!$B$3</f>
        <v>1</v>
      </c>
      <c r="K48" s="15" t="b">
        <f t="shared" si="1"/>
        <v>0</v>
      </c>
      <c r="N48" t="s">
        <v>929</v>
      </c>
      <c r="O48" s="34" t="str" cm="1">
        <f t="array" ref="O48">_xlfn.IFS(AD48=1,"w", NOT(ISBLANK(S48)),"j",NOT(ISBLANK(T48)),"c",M48="patent", "pt",M48="thesis","th", TRUE,"o")</f>
        <v>c</v>
      </c>
      <c r="P48" s="33" t="s">
        <v>132</v>
      </c>
      <c r="Q48" s="33" t="s">
        <v>710</v>
      </c>
      <c r="R48" s="33" t="s">
        <v>132</v>
      </c>
      <c r="T48" s="33" t="s">
        <v>711</v>
      </c>
      <c r="Y48" s="6">
        <v>17</v>
      </c>
      <c r="Z48" s="6" t="s">
        <v>712</v>
      </c>
      <c r="AB48">
        <v>2019</v>
      </c>
      <c r="AD48" s="34">
        <v>0</v>
      </c>
      <c r="AH48" t="s">
        <v>713</v>
      </c>
      <c r="AK48" t="s">
        <v>709</v>
      </c>
    </row>
    <row r="49" spans="1:42" ht="68" hidden="1" x14ac:dyDescent="0.2">
      <c r="A49" t="s">
        <v>714</v>
      </c>
      <c r="B49">
        <v>1</v>
      </c>
      <c r="C49">
        <v>1</v>
      </c>
      <c r="G49" s="15">
        <f t="shared" si="0"/>
        <v>0</v>
      </c>
      <c r="H49" s="27">
        <f>G49/SUM(G:G)</f>
        <v>0</v>
      </c>
      <c r="I49" s="15" t="b">
        <f>G49&gt;='calcs from bibtex'!$B$2</f>
        <v>0</v>
      </c>
      <c r="J49" s="15" t="b">
        <f>AB49&gt;='calcs from bibtex'!$B$3</f>
        <v>0</v>
      </c>
      <c r="K49" s="15" t="b">
        <f t="shared" si="1"/>
        <v>0</v>
      </c>
      <c r="N49" t="s">
        <v>930</v>
      </c>
      <c r="O49" s="34" t="str" cm="1">
        <f t="array" ref="O49">_xlfn.IFS(AD49=1,"w", NOT(ISBLANK(S49)),"j",NOT(ISBLANK(T49)),"c",M49="patent", "pt",M49="thesis","th", TRUE,"o")</f>
        <v>w</v>
      </c>
      <c r="P49" s="33" t="s">
        <v>718</v>
      </c>
      <c r="Q49" s="33" t="s">
        <v>719</v>
      </c>
      <c r="R49" s="33" t="s">
        <v>718</v>
      </c>
      <c r="T49" s="33" t="s">
        <v>353</v>
      </c>
      <c r="Z49" s="6" t="s">
        <v>720</v>
      </c>
      <c r="AB49">
        <v>2018</v>
      </c>
      <c r="AD49" s="34">
        <v>1</v>
      </c>
      <c r="AE49" t="s">
        <v>721</v>
      </c>
      <c r="AH49" t="s">
        <v>722</v>
      </c>
      <c r="AK49" t="s">
        <v>403</v>
      </c>
      <c r="AL49" t="s">
        <v>405</v>
      </c>
      <c r="AM49" t="s">
        <v>715</v>
      </c>
      <c r="AN49" t="s">
        <v>716</v>
      </c>
      <c r="AO49" t="s">
        <v>455</v>
      </c>
      <c r="AP49" t="s">
        <v>717</v>
      </c>
    </row>
    <row r="50" spans="1:42" ht="85" hidden="1" x14ac:dyDescent="0.2">
      <c r="A50" t="s">
        <v>723</v>
      </c>
      <c r="B50">
        <v>1</v>
      </c>
      <c r="C50">
        <v>1</v>
      </c>
      <c r="G50" s="15">
        <f t="shared" si="0"/>
        <v>0</v>
      </c>
      <c r="H50" s="27">
        <f>G50/SUM(G:G)</f>
        <v>0</v>
      </c>
      <c r="I50" s="15" t="b">
        <f>G50&gt;='calcs from bibtex'!$B$2</f>
        <v>0</v>
      </c>
      <c r="J50" s="15" t="b">
        <f>AB50&gt;='calcs from bibtex'!$B$3</f>
        <v>0</v>
      </c>
      <c r="K50" s="15" t="b">
        <f t="shared" si="1"/>
        <v>0</v>
      </c>
      <c r="N50" t="s">
        <v>912</v>
      </c>
      <c r="O50" s="34" t="str" cm="1">
        <f t="array" ref="O50">_xlfn.IFS(AD50=1,"w", NOT(ISBLANK(S50)),"j",NOT(ISBLANK(T50)),"c",M50="patent", "pt",M50="thesis","th", TRUE,"o")</f>
        <v>c</v>
      </c>
      <c r="P50" s="33" t="s">
        <v>725</v>
      </c>
      <c r="Q50" s="33" t="s">
        <v>726</v>
      </c>
      <c r="R50" s="33" t="s">
        <v>725</v>
      </c>
      <c r="T50" s="33" t="s">
        <v>77</v>
      </c>
      <c r="U50" s="6" t="s">
        <v>538</v>
      </c>
      <c r="V50" s="6" t="s">
        <v>727</v>
      </c>
      <c r="Y50" s="6" t="s">
        <v>728</v>
      </c>
      <c r="Z50" s="6" t="s">
        <v>729</v>
      </c>
      <c r="AB50">
        <v>2018</v>
      </c>
      <c r="AC50">
        <v>2</v>
      </c>
      <c r="AD50" s="34">
        <v>0</v>
      </c>
      <c r="AH50" t="s">
        <v>730</v>
      </c>
      <c r="AI50" t="s">
        <v>731</v>
      </c>
      <c r="AK50" t="s">
        <v>724</v>
      </c>
    </row>
    <row r="51" spans="1:42" ht="136" hidden="1" x14ac:dyDescent="0.2">
      <c r="A51" t="s">
        <v>732</v>
      </c>
      <c r="B51">
        <v>1</v>
      </c>
      <c r="C51">
        <v>1</v>
      </c>
      <c r="E51" s="15">
        <v>21</v>
      </c>
      <c r="G51" s="15">
        <f t="shared" si="0"/>
        <v>21</v>
      </c>
      <c r="H51" s="27">
        <f>G51/SUM(G:G)</f>
        <v>5.9322033898305086E-2</v>
      </c>
      <c r="I51" s="15" t="b">
        <f>G51&gt;='calcs from bibtex'!$B$2</f>
        <v>1</v>
      </c>
      <c r="J51" s="15" t="b">
        <f>AB51&gt;='calcs from bibtex'!$B$3</f>
        <v>0</v>
      </c>
      <c r="K51" s="15" t="b">
        <f t="shared" si="1"/>
        <v>0</v>
      </c>
      <c r="N51" t="s">
        <v>931</v>
      </c>
      <c r="O51" s="34" t="str" cm="1">
        <f t="array" ref="O51">_xlfn.IFS(AD51=1,"w", NOT(ISBLANK(S51)),"j",NOT(ISBLANK(T51)),"c",M51="patent", "pt",M51="thesis","th", TRUE,"o")</f>
        <v>j</v>
      </c>
      <c r="P51" s="33" t="s">
        <v>62</v>
      </c>
      <c r="Q51" s="33" t="s">
        <v>735</v>
      </c>
      <c r="R51" s="33" t="s">
        <v>62</v>
      </c>
      <c r="S51" s="33" t="s">
        <v>63</v>
      </c>
      <c r="T51" s="33" t="s">
        <v>63</v>
      </c>
      <c r="V51" s="6">
        <v>3</v>
      </c>
      <c r="W51" s="6">
        <v>4</v>
      </c>
      <c r="Y51" s="6" t="s">
        <v>736</v>
      </c>
      <c r="Z51" s="6" t="s">
        <v>737</v>
      </c>
      <c r="AA51" s="6" t="s">
        <v>394</v>
      </c>
      <c r="AB51">
        <v>2018</v>
      </c>
      <c r="AD51" s="34">
        <v>0</v>
      </c>
      <c r="AH51" t="s">
        <v>738</v>
      </c>
      <c r="AI51" t="s">
        <v>739</v>
      </c>
      <c r="AK51" t="s">
        <v>733</v>
      </c>
      <c r="AL51" t="s">
        <v>734</v>
      </c>
    </row>
    <row r="52" spans="1:42" ht="119" hidden="1" x14ac:dyDescent="0.2">
      <c r="A52" t="s">
        <v>740</v>
      </c>
      <c r="B52">
        <v>1</v>
      </c>
      <c r="C52">
        <v>1</v>
      </c>
      <c r="E52" s="15">
        <v>21</v>
      </c>
      <c r="F52">
        <v>2</v>
      </c>
      <c r="G52" s="15">
        <f t="shared" si="0"/>
        <v>19</v>
      </c>
      <c r="H52" s="27">
        <f>G52/SUM(G:G)</f>
        <v>5.3672316384180789E-2</v>
      </c>
      <c r="I52" s="15" t="b">
        <f>G52&gt;='calcs from bibtex'!$B$2</f>
        <v>1</v>
      </c>
      <c r="J52" s="15" t="b">
        <f>AB52&gt;='calcs from bibtex'!$B$3</f>
        <v>0</v>
      </c>
      <c r="K52" s="15" t="b">
        <f t="shared" si="1"/>
        <v>0</v>
      </c>
      <c r="N52" t="s">
        <v>932</v>
      </c>
      <c r="O52" s="34" t="str" cm="1">
        <f t="array" ref="O52">_xlfn.IFS(AD52=1,"w", NOT(ISBLANK(S52)),"j",NOT(ISBLANK(T52)),"c",M52="patent", "pt",M52="thesis","th", TRUE,"o")</f>
        <v>j</v>
      </c>
      <c r="P52" s="33" t="s">
        <v>742</v>
      </c>
      <c r="Q52" s="33" t="s">
        <v>743</v>
      </c>
      <c r="R52" s="33" t="s">
        <v>742</v>
      </c>
      <c r="S52" s="33" t="s">
        <v>68</v>
      </c>
      <c r="V52" s="6">
        <v>5</v>
      </c>
      <c r="W52" s="6">
        <v>6</v>
      </c>
      <c r="Y52" s="6">
        <v>12</v>
      </c>
      <c r="AA52" s="6" t="s">
        <v>512</v>
      </c>
      <c r="AB52">
        <v>2018</v>
      </c>
      <c r="AD52" s="34">
        <v>0</v>
      </c>
      <c r="AE52" t="s">
        <v>744</v>
      </c>
      <c r="AH52" t="s">
        <v>745</v>
      </c>
      <c r="AI52" t="s">
        <v>746</v>
      </c>
      <c r="AK52" t="s">
        <v>741</v>
      </c>
      <c r="AL52" t="s">
        <v>455</v>
      </c>
    </row>
    <row r="53" spans="1:42" ht="102" hidden="1" x14ac:dyDescent="0.2">
      <c r="A53" t="s">
        <v>747</v>
      </c>
      <c r="B53">
        <v>1</v>
      </c>
      <c r="C53">
        <v>1</v>
      </c>
      <c r="D53" t="s">
        <v>892</v>
      </c>
      <c r="E53" s="15">
        <v>2</v>
      </c>
      <c r="G53" s="15">
        <f t="shared" si="0"/>
        <v>2</v>
      </c>
      <c r="H53" s="27">
        <f>G53/SUM(G:G)</f>
        <v>5.6497175141242938E-3</v>
      </c>
      <c r="I53" s="15" t="b">
        <f>G53&gt;='calcs from bibtex'!$B$2</f>
        <v>0</v>
      </c>
      <c r="J53" s="15" t="b">
        <f>AB53&gt;='calcs from bibtex'!$B$3</f>
        <v>0</v>
      </c>
      <c r="K53" s="15" t="b">
        <f t="shared" si="1"/>
        <v>0</v>
      </c>
      <c r="M53" t="s">
        <v>748</v>
      </c>
      <c r="N53" t="s">
        <v>912</v>
      </c>
      <c r="O53" s="34" t="str" cm="1">
        <f t="array" ref="O53">_xlfn.IFS(AD53=1,"w", NOT(ISBLANK(S53)),"j",NOT(ISBLANK(T53)),"c",M53="patent", "pt",M53="thesis","th", TRUE,"o")</f>
        <v>c</v>
      </c>
      <c r="P53" s="33" t="s">
        <v>76</v>
      </c>
      <c r="Q53" s="33" t="s">
        <v>743</v>
      </c>
      <c r="R53" s="33" t="s">
        <v>76</v>
      </c>
      <c r="T53" s="33" t="s">
        <v>77</v>
      </c>
      <c r="U53" s="6" t="s">
        <v>538</v>
      </c>
      <c r="V53" s="6" t="s">
        <v>727</v>
      </c>
      <c r="Y53" s="6" t="s">
        <v>750</v>
      </c>
      <c r="Z53" s="6" t="s">
        <v>729</v>
      </c>
      <c r="AB53">
        <v>2018</v>
      </c>
      <c r="AD53" s="34">
        <v>0</v>
      </c>
      <c r="AE53" t="s">
        <v>751</v>
      </c>
      <c r="AH53" t="s">
        <v>752</v>
      </c>
      <c r="AI53" t="s">
        <v>753</v>
      </c>
      <c r="AK53" t="s">
        <v>749</v>
      </c>
      <c r="AL53" t="s">
        <v>455</v>
      </c>
    </row>
    <row r="54" spans="1:42" ht="68" hidden="1" x14ac:dyDescent="0.2">
      <c r="A54" t="s">
        <v>754</v>
      </c>
      <c r="B54">
        <v>1</v>
      </c>
      <c r="C54">
        <v>1</v>
      </c>
      <c r="E54" s="15">
        <v>2</v>
      </c>
      <c r="F54">
        <v>5</v>
      </c>
      <c r="G54" s="15">
        <f t="shared" si="0"/>
        <v>0</v>
      </c>
      <c r="H54" s="27">
        <f>G54/SUM(G:G)</f>
        <v>0</v>
      </c>
      <c r="I54" s="15" t="b">
        <f>G54&gt;='calcs from bibtex'!$B$2</f>
        <v>0</v>
      </c>
      <c r="J54" s="15" t="b">
        <f>AB54&gt;='calcs from bibtex'!$B$3</f>
        <v>0</v>
      </c>
      <c r="K54" s="15" t="b">
        <f t="shared" si="1"/>
        <v>0</v>
      </c>
      <c r="N54" t="s">
        <v>933</v>
      </c>
      <c r="O54" s="34" t="str" cm="1">
        <f t="array" ref="O54">_xlfn.IFS(AD54=1,"w", NOT(ISBLANK(S54)),"j",NOT(ISBLANK(T54)),"c",M54="patent", "pt",M54="thesis","th", TRUE,"o")</f>
        <v>c</v>
      </c>
      <c r="P54" s="33" t="s">
        <v>755</v>
      </c>
      <c r="Q54" s="33" t="s">
        <v>669</v>
      </c>
      <c r="R54" s="33" t="s">
        <v>755</v>
      </c>
      <c r="T54" s="33" t="s">
        <v>87</v>
      </c>
      <c r="Y54" s="6" t="s">
        <v>756</v>
      </c>
      <c r="Z54" s="6" t="s">
        <v>757</v>
      </c>
      <c r="AB54">
        <v>2018</v>
      </c>
      <c r="AD54" s="34">
        <v>0</v>
      </c>
      <c r="AK54" t="s">
        <v>606</v>
      </c>
    </row>
    <row r="55" spans="1:42" ht="68" hidden="1" x14ac:dyDescent="0.2">
      <c r="A55" t="s">
        <v>758</v>
      </c>
      <c r="B55">
        <v>1</v>
      </c>
      <c r="C55">
        <v>1</v>
      </c>
      <c r="G55" s="15">
        <f t="shared" si="0"/>
        <v>0</v>
      </c>
      <c r="H55" s="27">
        <f>G55/SUM(G:G)</f>
        <v>0</v>
      </c>
      <c r="I55" s="15" t="b">
        <f>G55&gt;='calcs from bibtex'!$B$2</f>
        <v>0</v>
      </c>
      <c r="J55" s="15" t="b">
        <f>AB55&gt;='calcs from bibtex'!$B$3</f>
        <v>0</v>
      </c>
      <c r="K55" s="15" t="b">
        <f t="shared" si="1"/>
        <v>0</v>
      </c>
      <c r="N55" t="s">
        <v>934</v>
      </c>
      <c r="O55" s="34" t="str" cm="1">
        <f t="array" ref="O55">_xlfn.IFS(AD55=1,"w", NOT(ISBLANK(S55)),"j",NOT(ISBLANK(T55)),"c",M55="patent", "pt",M55="thesis","th", TRUE,"o")</f>
        <v>c</v>
      </c>
      <c r="P55" s="33" t="s">
        <v>763</v>
      </c>
      <c r="Q55" s="33" t="s">
        <v>764</v>
      </c>
      <c r="R55" s="33" t="s">
        <v>763</v>
      </c>
      <c r="T55" s="33" t="s">
        <v>765</v>
      </c>
      <c r="Y55" s="6">
        <v>8</v>
      </c>
      <c r="Z55" s="6" t="s">
        <v>766</v>
      </c>
      <c r="AB55">
        <v>2017</v>
      </c>
      <c r="AD55" s="34">
        <v>0</v>
      </c>
      <c r="AK55" t="s">
        <v>759</v>
      </c>
      <c r="AL55" t="s">
        <v>760</v>
      </c>
      <c r="AM55" t="s">
        <v>761</v>
      </c>
      <c r="AN55" t="s">
        <v>762</v>
      </c>
    </row>
    <row r="56" spans="1:42" ht="119" hidden="1" x14ac:dyDescent="0.2">
      <c r="A56" t="s">
        <v>767</v>
      </c>
      <c r="B56">
        <v>1</v>
      </c>
      <c r="C56">
        <v>1</v>
      </c>
      <c r="G56" s="15">
        <f t="shared" si="0"/>
        <v>0</v>
      </c>
      <c r="H56" s="27">
        <f>G56/SUM(G:G)</f>
        <v>0</v>
      </c>
      <c r="I56" s="15" t="b">
        <f>G56&gt;='calcs from bibtex'!$B$2</f>
        <v>0</v>
      </c>
      <c r="J56" s="15" t="b">
        <f>AB56&gt;='calcs from bibtex'!$B$3</f>
        <v>0</v>
      </c>
      <c r="K56" s="15" t="b">
        <f t="shared" si="1"/>
        <v>0</v>
      </c>
      <c r="N56" t="s">
        <v>935</v>
      </c>
      <c r="O56" s="34" t="str" cm="1">
        <f t="array" ref="O56">_xlfn.IFS(AD56=1,"w", NOT(ISBLANK(S56)),"j",NOT(ISBLANK(T56)),"c",M56="patent", "pt",M56="thesis","th", TRUE,"o")</f>
        <v>c</v>
      </c>
      <c r="P56" s="33" t="s">
        <v>769</v>
      </c>
      <c r="Q56" s="33" t="s">
        <v>770</v>
      </c>
      <c r="R56" s="33" t="s">
        <v>769</v>
      </c>
      <c r="T56" s="33" t="s">
        <v>771</v>
      </c>
      <c r="X56" s="6" t="s">
        <v>772</v>
      </c>
      <c r="AA56" s="6" t="s">
        <v>476</v>
      </c>
      <c r="AB56">
        <v>2017</v>
      </c>
      <c r="AD56" s="34">
        <v>0</v>
      </c>
      <c r="AH56" t="s">
        <v>773</v>
      </c>
      <c r="AI56" t="s">
        <v>774</v>
      </c>
      <c r="AK56" t="s">
        <v>768</v>
      </c>
    </row>
    <row r="57" spans="1:42" ht="102" hidden="1" x14ac:dyDescent="0.2">
      <c r="A57" t="s">
        <v>775</v>
      </c>
      <c r="B57">
        <v>1</v>
      </c>
      <c r="C57">
        <v>1</v>
      </c>
      <c r="G57" s="15">
        <f t="shared" si="0"/>
        <v>0</v>
      </c>
      <c r="H57" s="27">
        <f>G57/SUM(G:G)</f>
        <v>0</v>
      </c>
      <c r="I57" s="15" t="b">
        <f>G57&gt;='calcs from bibtex'!$B$2</f>
        <v>0</v>
      </c>
      <c r="J57" s="15" t="b">
        <f>AB57&gt;='calcs from bibtex'!$B$3</f>
        <v>0</v>
      </c>
      <c r="K57" s="15" t="b">
        <f t="shared" si="1"/>
        <v>0</v>
      </c>
      <c r="N57" t="s">
        <v>936</v>
      </c>
      <c r="O57" s="34" t="str" cm="1">
        <f t="array" ref="O57">_xlfn.IFS(AD57=1,"w", NOT(ISBLANK(S57)),"j",NOT(ISBLANK(T57)),"c",M57="patent", "pt",M57="thesis","th", TRUE,"o")</f>
        <v>c</v>
      </c>
      <c r="P57" s="33" t="s">
        <v>776</v>
      </c>
      <c r="Q57" s="33" t="s">
        <v>482</v>
      </c>
      <c r="R57" s="33" t="s">
        <v>776</v>
      </c>
      <c r="T57" s="33" t="s">
        <v>777</v>
      </c>
      <c r="Z57" s="6" t="s">
        <v>778</v>
      </c>
      <c r="AB57">
        <v>2017</v>
      </c>
      <c r="AD57" s="34">
        <v>0</v>
      </c>
      <c r="AK57" t="s">
        <v>619</v>
      </c>
    </row>
    <row r="58" spans="1:42" ht="102" hidden="1" x14ac:dyDescent="0.2">
      <c r="A58" t="s">
        <v>779</v>
      </c>
      <c r="B58">
        <v>1</v>
      </c>
      <c r="C58">
        <v>1</v>
      </c>
      <c r="E58" s="15">
        <v>11</v>
      </c>
      <c r="F58">
        <v>5</v>
      </c>
      <c r="G58" s="15">
        <f t="shared" si="0"/>
        <v>6</v>
      </c>
      <c r="H58" s="27">
        <f>G58/SUM(G:G)</f>
        <v>1.6949152542372881E-2</v>
      </c>
      <c r="I58" s="15" t="b">
        <f>G58&gt;='calcs from bibtex'!$B$2</f>
        <v>1</v>
      </c>
      <c r="J58" s="15" t="b">
        <f>AB58&gt;='calcs from bibtex'!$B$3</f>
        <v>0</v>
      </c>
      <c r="K58" s="15" t="b">
        <f t="shared" si="1"/>
        <v>0</v>
      </c>
      <c r="N58" t="s">
        <v>925</v>
      </c>
      <c r="O58" s="34" t="str" cm="1">
        <f t="array" ref="O58">_xlfn.IFS(AD58=1,"w", NOT(ISBLANK(S58)),"j",NOT(ISBLANK(T58)),"c",M58="patent", "pt",M58="thesis","th", TRUE,"o")</f>
        <v>c</v>
      </c>
      <c r="P58" s="33" t="s">
        <v>57</v>
      </c>
      <c r="Q58" s="33" t="s">
        <v>719</v>
      </c>
      <c r="R58" s="33" t="s">
        <v>57</v>
      </c>
      <c r="T58" s="33" t="s">
        <v>58</v>
      </c>
      <c r="Y58" s="6" t="s">
        <v>781</v>
      </c>
      <c r="Z58" s="6" t="s">
        <v>782</v>
      </c>
      <c r="AB58">
        <v>2017</v>
      </c>
      <c r="AD58" s="34">
        <v>0</v>
      </c>
      <c r="AK58" t="s">
        <v>780</v>
      </c>
      <c r="AL58" t="s">
        <v>455</v>
      </c>
    </row>
    <row r="59" spans="1:42" ht="85" hidden="1" x14ac:dyDescent="0.2">
      <c r="A59" t="s">
        <v>783</v>
      </c>
      <c r="B59">
        <v>1</v>
      </c>
      <c r="C59">
        <v>1</v>
      </c>
      <c r="G59" s="15">
        <f t="shared" si="0"/>
        <v>0</v>
      </c>
      <c r="H59" s="27">
        <f>G59/SUM(G:G)</f>
        <v>0</v>
      </c>
      <c r="I59" s="15" t="b">
        <f>G59&gt;='calcs from bibtex'!$B$2</f>
        <v>0</v>
      </c>
      <c r="J59" s="15" t="b">
        <f>AB59&gt;='calcs from bibtex'!$B$3</f>
        <v>0</v>
      </c>
      <c r="K59" s="15" t="b">
        <f t="shared" si="1"/>
        <v>0</v>
      </c>
      <c r="N59" t="s">
        <v>937</v>
      </c>
      <c r="O59" s="34" t="str" cm="1">
        <f t="array" ref="O59">_xlfn.IFS(AD59=1,"w", NOT(ISBLANK(S59)),"j",NOT(ISBLANK(T59)),"c",M59="patent", "pt",M59="thesis","th", TRUE,"o")</f>
        <v>c</v>
      </c>
      <c r="P59" s="33" t="s">
        <v>59</v>
      </c>
      <c r="Q59" s="33" t="s">
        <v>785</v>
      </c>
      <c r="R59" s="33" t="s">
        <v>59</v>
      </c>
      <c r="T59" s="33" t="s">
        <v>786</v>
      </c>
      <c r="Z59" s="6" t="s">
        <v>787</v>
      </c>
      <c r="AB59">
        <v>2016</v>
      </c>
      <c r="AD59" s="34">
        <v>0</v>
      </c>
      <c r="AK59" t="s">
        <v>784</v>
      </c>
    </row>
    <row r="60" spans="1:42" ht="68" hidden="1" x14ac:dyDescent="0.2">
      <c r="A60" t="s">
        <v>788</v>
      </c>
      <c r="B60">
        <v>1</v>
      </c>
      <c r="C60">
        <v>1</v>
      </c>
      <c r="E60" s="15">
        <v>28</v>
      </c>
      <c r="G60" s="15">
        <f t="shared" si="0"/>
        <v>28</v>
      </c>
      <c r="H60" s="27">
        <f>G60/SUM(G:G)</f>
        <v>7.909604519774012E-2</v>
      </c>
      <c r="I60" s="15" t="b">
        <f>G60&gt;='calcs from bibtex'!$B$2</f>
        <v>1</v>
      </c>
      <c r="J60" s="15" t="b">
        <f>AB60&gt;='calcs from bibtex'!$B$3</f>
        <v>0</v>
      </c>
      <c r="K60" s="15" t="b">
        <f t="shared" si="1"/>
        <v>0</v>
      </c>
      <c r="N60" t="s">
        <v>937</v>
      </c>
      <c r="O60" s="34" t="str" cm="1">
        <f t="array" ref="O60">_xlfn.IFS(AD60=1,"w", NOT(ISBLANK(S60)),"j",NOT(ISBLANK(T60)),"c",M60="patent", "pt",M60="thesis","th", TRUE,"o")</f>
        <v>c</v>
      </c>
      <c r="P60" s="33" t="s">
        <v>790</v>
      </c>
      <c r="Q60" s="33" t="s">
        <v>785</v>
      </c>
      <c r="R60" s="33" t="s">
        <v>790</v>
      </c>
      <c r="T60" s="33" t="s">
        <v>791</v>
      </c>
      <c r="Y60" s="6" t="s">
        <v>792</v>
      </c>
      <c r="Z60" s="6" t="s">
        <v>787</v>
      </c>
      <c r="AA60" s="6" t="s">
        <v>793</v>
      </c>
      <c r="AB60">
        <v>2016</v>
      </c>
      <c r="AD60" s="34">
        <v>0</v>
      </c>
      <c r="AH60" t="s">
        <v>794</v>
      </c>
      <c r="AI60" t="s">
        <v>795</v>
      </c>
      <c r="AK60" t="s">
        <v>789</v>
      </c>
    </row>
    <row r="61" spans="1:42" ht="102" hidden="1" x14ac:dyDescent="0.2">
      <c r="A61" t="s">
        <v>796</v>
      </c>
      <c r="B61">
        <v>1</v>
      </c>
      <c r="C61">
        <v>1</v>
      </c>
      <c r="G61" s="15">
        <f t="shared" si="0"/>
        <v>0</v>
      </c>
      <c r="H61" s="27">
        <f>G61/SUM(G:G)</f>
        <v>0</v>
      </c>
      <c r="I61" s="15" t="b">
        <f>G61&gt;='calcs from bibtex'!$B$2</f>
        <v>0</v>
      </c>
      <c r="J61" s="15" t="b">
        <f>AB61&gt;='calcs from bibtex'!$B$3</f>
        <v>0</v>
      </c>
      <c r="K61" s="15" t="b">
        <f t="shared" si="1"/>
        <v>0</v>
      </c>
      <c r="N61" t="s">
        <v>938</v>
      </c>
      <c r="O61" s="34" t="str" cm="1">
        <f t="array" ref="O61">_xlfn.IFS(AD61=1,"w", NOT(ISBLANK(S61)),"j",NOT(ISBLANK(T61)),"c",M61="patent", "pt",M61="thesis","th", TRUE,"o")</f>
        <v>c</v>
      </c>
      <c r="P61" s="33" t="s">
        <v>798</v>
      </c>
      <c r="Q61" s="33" t="s">
        <v>482</v>
      </c>
      <c r="R61" s="33" t="s">
        <v>798</v>
      </c>
      <c r="T61" s="33" t="s">
        <v>799</v>
      </c>
      <c r="AB61">
        <v>2015</v>
      </c>
      <c r="AD61" s="34">
        <v>0</v>
      </c>
      <c r="AK61" t="s">
        <v>797</v>
      </c>
    </row>
    <row r="62" spans="1:42" ht="85" hidden="1" x14ac:dyDescent="0.2">
      <c r="A62" t="s">
        <v>800</v>
      </c>
      <c r="B62">
        <v>1</v>
      </c>
      <c r="C62">
        <v>1</v>
      </c>
      <c r="E62" s="15">
        <v>25</v>
      </c>
      <c r="G62" s="15">
        <f t="shared" si="0"/>
        <v>25</v>
      </c>
      <c r="H62" s="27">
        <f>G62/SUM(G:G)</f>
        <v>7.0621468926553674E-2</v>
      </c>
      <c r="I62" s="15" t="b">
        <f>G62&gt;='calcs from bibtex'!$B$2</f>
        <v>1</v>
      </c>
      <c r="J62" s="15" t="b">
        <f>AB62&gt;='calcs from bibtex'!$B$3</f>
        <v>0</v>
      </c>
      <c r="K62" s="15" t="b">
        <f t="shared" si="1"/>
        <v>0</v>
      </c>
      <c r="N62" t="s">
        <v>939</v>
      </c>
      <c r="O62" s="34" t="str" cm="1">
        <f t="array" ref="O62">_xlfn.IFS(AD62=1,"w", NOT(ISBLANK(S62)),"j",NOT(ISBLANK(T62)),"c",M62="patent", "pt",M62="thesis","th", TRUE,"o")</f>
        <v>j</v>
      </c>
      <c r="P62" s="33" t="s">
        <v>802</v>
      </c>
      <c r="Q62" s="33" t="s">
        <v>803</v>
      </c>
      <c r="R62" s="33" t="s">
        <v>802</v>
      </c>
      <c r="S62" s="33" t="s">
        <v>804</v>
      </c>
      <c r="V62" s="6">
        <v>16</v>
      </c>
      <c r="Y62" s="6" t="s">
        <v>805</v>
      </c>
      <c r="AB62">
        <v>2015</v>
      </c>
      <c r="AD62" s="34">
        <v>0</v>
      </c>
      <c r="AH62" t="s">
        <v>806</v>
      </c>
      <c r="AK62" t="s">
        <v>801</v>
      </c>
    </row>
    <row r="63" spans="1:42" ht="102" hidden="1" x14ac:dyDescent="0.2">
      <c r="A63" t="s">
        <v>807</v>
      </c>
      <c r="B63">
        <v>1</v>
      </c>
      <c r="C63">
        <v>1</v>
      </c>
      <c r="E63" s="15">
        <v>7</v>
      </c>
      <c r="F63">
        <v>2</v>
      </c>
      <c r="G63" s="15">
        <f t="shared" si="0"/>
        <v>5</v>
      </c>
      <c r="H63" s="27">
        <f>G63/SUM(G:G)</f>
        <v>1.4124293785310734E-2</v>
      </c>
      <c r="I63" s="15" t="b">
        <f>G63&gt;='calcs from bibtex'!$B$2</f>
        <v>1</v>
      </c>
      <c r="J63" s="15" t="b">
        <f>AB63&gt;='calcs from bibtex'!$B$3</f>
        <v>0</v>
      </c>
      <c r="K63" s="15" t="b">
        <f t="shared" si="1"/>
        <v>0</v>
      </c>
      <c r="N63" t="s">
        <v>940</v>
      </c>
      <c r="O63" s="34" t="str" cm="1">
        <f t="array" ref="O63">_xlfn.IFS(AD63=1,"w", NOT(ISBLANK(S63)),"j",NOT(ISBLANK(T63)),"c",M63="patent", "pt",M63="thesis","th", TRUE,"o")</f>
        <v>j</v>
      </c>
      <c r="P63" s="33" t="s">
        <v>809</v>
      </c>
      <c r="Q63" s="33" t="s">
        <v>482</v>
      </c>
      <c r="R63" s="33" t="s">
        <v>809</v>
      </c>
      <c r="S63" s="33" t="s">
        <v>30</v>
      </c>
      <c r="V63" s="6">
        <v>63</v>
      </c>
      <c r="W63" s="6">
        <v>1</v>
      </c>
      <c r="Y63" s="6" t="s">
        <v>810</v>
      </c>
      <c r="AB63">
        <v>2014</v>
      </c>
      <c r="AD63" s="34">
        <v>0</v>
      </c>
      <c r="AH63" t="s">
        <v>811</v>
      </c>
      <c r="AI63" t="s">
        <v>812</v>
      </c>
      <c r="AK63" t="s">
        <v>808</v>
      </c>
    </row>
    <row r="64" spans="1:42" ht="85" hidden="1" x14ac:dyDescent="0.2">
      <c r="A64" t="s">
        <v>813</v>
      </c>
      <c r="B64">
        <v>1</v>
      </c>
      <c r="C64">
        <v>1</v>
      </c>
      <c r="G64" s="15">
        <f t="shared" si="0"/>
        <v>0</v>
      </c>
      <c r="H64" s="27">
        <f>G64/SUM(G:G)</f>
        <v>0</v>
      </c>
      <c r="I64" s="15" t="b">
        <f>G64&gt;='calcs from bibtex'!$B$2</f>
        <v>0</v>
      </c>
      <c r="J64" s="15" t="b">
        <f>AB64&gt;='calcs from bibtex'!$B$3</f>
        <v>0</v>
      </c>
      <c r="K64" s="15" t="b">
        <f t="shared" si="1"/>
        <v>0</v>
      </c>
      <c r="N64" t="s">
        <v>941</v>
      </c>
      <c r="O64" s="34" t="str" cm="1">
        <f t="array" ref="O64">_xlfn.IFS(AD64=1,"w", NOT(ISBLANK(S64)),"j",NOT(ISBLANK(T64)),"c",M64="patent", "pt",M64="thesis","th", TRUE,"o")</f>
        <v>c</v>
      </c>
      <c r="P64" s="33" t="s">
        <v>816</v>
      </c>
      <c r="Q64" s="33" t="s">
        <v>482</v>
      </c>
      <c r="R64" s="33" t="s">
        <v>816</v>
      </c>
      <c r="T64" s="33" t="s">
        <v>817</v>
      </c>
      <c r="Z64" s="6" t="s">
        <v>818</v>
      </c>
      <c r="AB64">
        <v>2013</v>
      </c>
      <c r="AD64" s="34">
        <v>0</v>
      </c>
      <c r="AK64" t="s">
        <v>403</v>
      </c>
      <c r="AL64" t="s">
        <v>405</v>
      </c>
      <c r="AM64" t="s">
        <v>717</v>
      </c>
      <c r="AN64" t="s">
        <v>814</v>
      </c>
      <c r="AO64" t="s">
        <v>815</v>
      </c>
    </row>
    <row r="65" spans="1:38" ht="119" hidden="1" x14ac:dyDescent="0.2">
      <c r="A65" t="s">
        <v>819</v>
      </c>
      <c r="B65">
        <v>1</v>
      </c>
      <c r="C65">
        <v>1</v>
      </c>
      <c r="E65" s="15">
        <v>82</v>
      </c>
      <c r="F65">
        <v>3</v>
      </c>
      <c r="G65" s="15">
        <f t="shared" ref="G65:G74" si="2">MAX(E65-F65,0)</f>
        <v>79</v>
      </c>
      <c r="H65" s="27">
        <f>G65/SUM(G:G)</f>
        <v>0.2231638418079096</v>
      </c>
      <c r="I65" s="15" t="b">
        <f>G65&gt;='calcs from bibtex'!$B$2</f>
        <v>1</v>
      </c>
      <c r="J65" s="15" t="b">
        <f>AB65&gt;='calcs from bibtex'!$B$3</f>
        <v>0</v>
      </c>
      <c r="K65" s="15" t="b">
        <f t="shared" ref="K65:K74" si="3">AND(I65,J65)</f>
        <v>0</v>
      </c>
      <c r="N65" t="s">
        <v>942</v>
      </c>
      <c r="O65" s="34" t="str" cm="1">
        <f t="array" ref="O65">_xlfn.IFS(AD65=1,"w", NOT(ISBLANK(S65)),"j",NOT(ISBLANK(T65)),"c",M65="patent", "pt",M65="thesis","th", TRUE,"o")</f>
        <v>j</v>
      </c>
      <c r="P65" s="33" t="s">
        <v>27</v>
      </c>
      <c r="Q65" s="33" t="s">
        <v>821</v>
      </c>
      <c r="R65" s="33" t="s">
        <v>27</v>
      </c>
      <c r="S65" s="33" t="s">
        <v>28</v>
      </c>
      <c r="V65" s="6">
        <v>22</v>
      </c>
      <c r="W65" s="6">
        <v>7</v>
      </c>
      <c r="Y65" s="6" t="s">
        <v>822</v>
      </c>
      <c r="AB65">
        <v>2013</v>
      </c>
      <c r="AD65" s="34">
        <v>0</v>
      </c>
      <c r="AE65" t="s">
        <v>823</v>
      </c>
      <c r="AH65" t="s">
        <v>824</v>
      </c>
      <c r="AI65" t="s">
        <v>825</v>
      </c>
      <c r="AK65" t="s">
        <v>820</v>
      </c>
      <c r="AL65" t="s">
        <v>455</v>
      </c>
    </row>
    <row r="66" spans="1:38" ht="170" hidden="1" x14ac:dyDescent="0.2">
      <c r="A66" t="s">
        <v>826</v>
      </c>
      <c r="B66">
        <v>1</v>
      </c>
      <c r="C66">
        <v>1</v>
      </c>
      <c r="E66" s="15">
        <v>22</v>
      </c>
      <c r="F66">
        <v>2</v>
      </c>
      <c r="G66" s="15">
        <f t="shared" si="2"/>
        <v>20</v>
      </c>
      <c r="H66" s="27">
        <f>G66/SUM(G:G)</f>
        <v>5.6497175141242938E-2</v>
      </c>
      <c r="I66" s="15" t="b">
        <f>G66&gt;='calcs from bibtex'!$B$2</f>
        <v>1</v>
      </c>
      <c r="J66" s="15" t="b">
        <f>AB66&gt;='calcs from bibtex'!$B$3</f>
        <v>0</v>
      </c>
      <c r="K66" s="15" t="b">
        <f t="shared" si="3"/>
        <v>0</v>
      </c>
      <c r="N66" t="s">
        <v>36</v>
      </c>
      <c r="O66" s="34" t="str" cm="1">
        <f t="array" ref="O66">_xlfn.IFS(AD66=1,"w", NOT(ISBLANK(S66)),"j",NOT(ISBLANK(T66)),"c",M66="patent", "pt",M66="thesis","th", TRUE,"o")</f>
        <v>c</v>
      </c>
      <c r="P66" s="33" t="s">
        <v>34</v>
      </c>
      <c r="Q66" s="33" t="s">
        <v>828</v>
      </c>
      <c r="R66" s="33" t="s">
        <v>34</v>
      </c>
      <c r="T66" s="33" t="s">
        <v>829</v>
      </c>
      <c r="Y66" s="6">
        <v>7</v>
      </c>
      <c r="Z66" s="6" t="s">
        <v>830</v>
      </c>
      <c r="AB66">
        <v>2013</v>
      </c>
      <c r="AD66" s="34">
        <v>0</v>
      </c>
      <c r="AH66" t="s">
        <v>831</v>
      </c>
      <c r="AK66" t="s">
        <v>827</v>
      </c>
    </row>
    <row r="67" spans="1:38" ht="119" hidden="1" x14ac:dyDescent="0.2">
      <c r="A67" t="s">
        <v>832</v>
      </c>
      <c r="B67">
        <v>1</v>
      </c>
      <c r="C67">
        <v>1</v>
      </c>
      <c r="E67" s="15">
        <v>15</v>
      </c>
      <c r="G67" s="15">
        <f t="shared" si="2"/>
        <v>15</v>
      </c>
      <c r="H67" s="27">
        <f>G67/SUM(G:G)</f>
        <v>4.2372881355932202E-2</v>
      </c>
      <c r="I67" s="15" t="b">
        <f>G67&gt;='calcs from bibtex'!$B$2</f>
        <v>1</v>
      </c>
      <c r="J67" s="15" t="b">
        <f>AB67&gt;='calcs from bibtex'!$B$3</f>
        <v>0</v>
      </c>
      <c r="K67" s="15" t="b">
        <f t="shared" si="3"/>
        <v>0</v>
      </c>
      <c r="N67" t="s">
        <v>897</v>
      </c>
      <c r="O67" s="34" t="str" cm="1">
        <f t="array" ref="O67">_xlfn.IFS(AD67=1,"w", NOT(ISBLANK(S67)),"j",NOT(ISBLANK(T67)),"c",M67="patent", "pt",M67="thesis","th", TRUE,"o")</f>
        <v>c</v>
      </c>
      <c r="P67" s="33" t="s">
        <v>834</v>
      </c>
      <c r="Q67" s="33" t="s">
        <v>835</v>
      </c>
      <c r="R67" s="33" t="s">
        <v>834</v>
      </c>
      <c r="T67" s="33" t="s">
        <v>836</v>
      </c>
      <c r="Y67" s="6" t="s">
        <v>837</v>
      </c>
      <c r="Z67" s="6" t="s">
        <v>838</v>
      </c>
      <c r="AB67">
        <v>2013</v>
      </c>
      <c r="AD67" s="34">
        <v>0</v>
      </c>
      <c r="AH67" t="s">
        <v>839</v>
      </c>
      <c r="AK67" t="s">
        <v>833</v>
      </c>
    </row>
    <row r="68" spans="1:38" ht="85" hidden="1" x14ac:dyDescent="0.2">
      <c r="A68" t="s">
        <v>840</v>
      </c>
      <c r="B68">
        <v>1</v>
      </c>
      <c r="C68">
        <v>1</v>
      </c>
      <c r="G68" s="15">
        <f t="shared" si="2"/>
        <v>0</v>
      </c>
      <c r="H68" s="27">
        <f>G68/SUM(G:G)</f>
        <v>0</v>
      </c>
      <c r="I68" s="15" t="b">
        <f>G68&gt;='calcs from bibtex'!$B$2</f>
        <v>0</v>
      </c>
      <c r="J68" s="15" t="b">
        <f>AB68&gt;='calcs from bibtex'!$B$3</f>
        <v>0</v>
      </c>
      <c r="K68" s="15" t="b">
        <f t="shared" si="3"/>
        <v>0</v>
      </c>
      <c r="N68" t="s">
        <v>943</v>
      </c>
      <c r="O68" s="34" t="str" cm="1">
        <f t="array" ref="O68">_xlfn.IFS(AD68=1,"w", NOT(ISBLANK(S68)),"j",NOT(ISBLANK(T68)),"c",M68="patent", "pt",M68="thesis","th", TRUE,"o")</f>
        <v>c</v>
      </c>
      <c r="P68" s="33" t="s">
        <v>24</v>
      </c>
      <c r="Q68" s="33" t="s">
        <v>842</v>
      </c>
      <c r="R68" s="33" t="s">
        <v>24</v>
      </c>
      <c r="T68" s="33" t="s">
        <v>843</v>
      </c>
      <c r="Z68" s="6" t="s">
        <v>844</v>
      </c>
      <c r="AB68">
        <v>2012</v>
      </c>
      <c r="AD68" s="34">
        <v>0</v>
      </c>
      <c r="AH68" t="s">
        <v>845</v>
      </c>
      <c r="AK68" t="s">
        <v>841</v>
      </c>
    </row>
    <row r="69" spans="1:38" ht="68" hidden="1" x14ac:dyDescent="0.2">
      <c r="A69" t="s">
        <v>846</v>
      </c>
      <c r="B69">
        <v>1</v>
      </c>
      <c r="C69">
        <v>1</v>
      </c>
      <c r="G69" s="15">
        <f t="shared" si="2"/>
        <v>0</v>
      </c>
      <c r="H69" s="27">
        <f>G69/SUM(G:G)</f>
        <v>0</v>
      </c>
      <c r="I69" s="15" t="b">
        <f>G69&gt;='calcs from bibtex'!$B$2</f>
        <v>0</v>
      </c>
      <c r="J69" s="15" t="b">
        <f>AB69&gt;='calcs from bibtex'!$B$3</f>
        <v>0</v>
      </c>
      <c r="K69" s="15" t="b">
        <f t="shared" si="3"/>
        <v>0</v>
      </c>
      <c r="M69" t="s">
        <v>847</v>
      </c>
      <c r="O69" s="34" t="str" cm="1">
        <f t="array" ref="O69">_xlfn.IFS(AD69=1,"w", NOT(ISBLANK(S69)),"j",NOT(ISBLANK(T69)),"c",M69="patent", "pt",M69="thesis","th", TRUE,"o")</f>
        <v>th</v>
      </c>
      <c r="P69" s="33" t="s">
        <v>849</v>
      </c>
      <c r="Q69" s="33" t="s">
        <v>482</v>
      </c>
      <c r="R69" s="33" t="s">
        <v>849</v>
      </c>
      <c r="Y69" s="6" t="s">
        <v>850</v>
      </c>
      <c r="AB69">
        <v>2011</v>
      </c>
      <c r="AD69" s="34">
        <v>0</v>
      </c>
      <c r="AH69" t="s">
        <v>851</v>
      </c>
      <c r="AK69" t="s">
        <v>848</v>
      </c>
    </row>
    <row r="70" spans="1:38" ht="102" hidden="1" x14ac:dyDescent="0.2">
      <c r="A70" t="s">
        <v>852</v>
      </c>
      <c r="B70">
        <v>1</v>
      </c>
      <c r="C70">
        <v>1</v>
      </c>
      <c r="E70" s="15">
        <v>14</v>
      </c>
      <c r="G70" s="15">
        <f t="shared" si="2"/>
        <v>14</v>
      </c>
      <c r="H70" s="27">
        <f>G70/SUM(G:G)</f>
        <v>3.954802259887006E-2</v>
      </c>
      <c r="I70" s="15" t="b">
        <f>G70&gt;='calcs from bibtex'!$B$2</f>
        <v>1</v>
      </c>
      <c r="J70" s="15" t="b">
        <f>AB70&gt;='calcs from bibtex'!$B$3</f>
        <v>0</v>
      </c>
      <c r="K70" s="15" t="b">
        <f t="shared" si="3"/>
        <v>0</v>
      </c>
      <c r="N70" t="s">
        <v>36</v>
      </c>
      <c r="O70" s="34" t="str" cm="1">
        <f t="array" ref="O70">_xlfn.IFS(AD70=1,"w", NOT(ISBLANK(S70)),"j",NOT(ISBLANK(T70)),"c",M70="patent", "pt",M70="thesis","th", TRUE,"o")</f>
        <v>c</v>
      </c>
      <c r="P70" s="33" t="s">
        <v>12</v>
      </c>
      <c r="Q70" s="33" t="s">
        <v>854</v>
      </c>
      <c r="R70" s="33" t="s">
        <v>12</v>
      </c>
      <c r="T70" s="33" t="s">
        <v>855</v>
      </c>
      <c r="V70" s="6">
        <v>2</v>
      </c>
      <c r="W70" s="6">
        <v>1</v>
      </c>
      <c r="Y70" s="6" t="s">
        <v>856</v>
      </c>
      <c r="Z70" s="6" t="s">
        <v>857</v>
      </c>
      <c r="AB70">
        <v>2011</v>
      </c>
      <c r="AC70" t="s">
        <v>858</v>
      </c>
      <c r="AD70" s="34">
        <v>0</v>
      </c>
      <c r="AH70" t="s">
        <v>859</v>
      </c>
      <c r="AK70" t="s">
        <v>853</v>
      </c>
    </row>
    <row r="71" spans="1:38" ht="85" hidden="1" x14ac:dyDescent="0.2">
      <c r="A71" t="s">
        <v>860</v>
      </c>
      <c r="B71">
        <v>1</v>
      </c>
      <c r="C71">
        <v>1</v>
      </c>
      <c r="G71" s="15">
        <f t="shared" si="2"/>
        <v>0</v>
      </c>
      <c r="H71" s="27">
        <f>G71/SUM(G:G)</f>
        <v>0</v>
      </c>
      <c r="I71" s="15" t="b">
        <f>G71&gt;='calcs from bibtex'!$B$2</f>
        <v>0</v>
      </c>
      <c r="J71" s="15" t="b">
        <f>AB71&gt;='calcs from bibtex'!$B$3</f>
        <v>0</v>
      </c>
      <c r="K71" s="15" t="b">
        <f t="shared" si="3"/>
        <v>0</v>
      </c>
      <c r="N71" t="s">
        <v>944</v>
      </c>
      <c r="O71" s="34" t="str" cm="1">
        <f t="array" ref="O71">_xlfn.IFS(AD71=1,"w", NOT(ISBLANK(S71)),"j",NOT(ISBLANK(T71)),"c",M71="patent", "pt",M71="thesis","th", TRUE,"o")</f>
        <v>c</v>
      </c>
      <c r="P71" s="33" t="s">
        <v>862</v>
      </c>
      <c r="Q71" s="33" t="s">
        <v>863</v>
      </c>
      <c r="R71" s="33" t="s">
        <v>862</v>
      </c>
      <c r="T71" s="33" t="s">
        <v>864</v>
      </c>
      <c r="Y71" s="6">
        <v>5</v>
      </c>
      <c r="Z71" s="6" t="s">
        <v>865</v>
      </c>
      <c r="AB71">
        <v>2010</v>
      </c>
      <c r="AD71" s="34">
        <v>0</v>
      </c>
      <c r="AH71" t="s">
        <v>866</v>
      </c>
      <c r="AI71" t="s">
        <v>867</v>
      </c>
      <c r="AK71" t="s">
        <v>861</v>
      </c>
    </row>
    <row r="72" spans="1:38" ht="85" hidden="1" x14ac:dyDescent="0.2">
      <c r="A72" t="s">
        <v>868</v>
      </c>
      <c r="B72">
        <v>1</v>
      </c>
      <c r="C72">
        <v>1</v>
      </c>
      <c r="G72" s="15">
        <f t="shared" si="2"/>
        <v>0</v>
      </c>
      <c r="H72" s="27">
        <f>G72/SUM(G:G)</f>
        <v>0</v>
      </c>
      <c r="I72" s="15" t="b">
        <f>G72&gt;='calcs from bibtex'!$B$2</f>
        <v>0</v>
      </c>
      <c r="J72" s="15" t="b">
        <f>AB72&gt;='calcs from bibtex'!$B$3</f>
        <v>0</v>
      </c>
      <c r="K72" s="15" t="b">
        <f t="shared" si="3"/>
        <v>0</v>
      </c>
      <c r="N72" t="s">
        <v>945</v>
      </c>
      <c r="O72" s="34" t="str" cm="1">
        <f t="array" ref="O72">_xlfn.IFS(AD72=1,"w", NOT(ISBLANK(S72)),"j",NOT(ISBLANK(T72)),"c",M72="patent", "pt",M72="thesis","th", TRUE,"o")</f>
        <v>c</v>
      </c>
      <c r="P72" s="33" t="s">
        <v>870</v>
      </c>
      <c r="Q72" s="33" t="s">
        <v>871</v>
      </c>
      <c r="R72" s="33" t="s">
        <v>870</v>
      </c>
      <c r="T72" s="33" t="s">
        <v>872</v>
      </c>
      <c r="Y72" s="6" t="s">
        <v>873</v>
      </c>
      <c r="Z72" s="6" t="s">
        <v>675</v>
      </c>
      <c r="AB72">
        <v>2009</v>
      </c>
      <c r="AD72" s="34">
        <v>0</v>
      </c>
      <c r="AH72" t="s">
        <v>874</v>
      </c>
      <c r="AK72" t="s">
        <v>869</v>
      </c>
    </row>
    <row r="73" spans="1:38" ht="68" hidden="1" x14ac:dyDescent="0.2">
      <c r="A73" t="s">
        <v>875</v>
      </c>
      <c r="B73">
        <v>1</v>
      </c>
      <c r="C73">
        <v>1</v>
      </c>
      <c r="E73" s="15">
        <v>6</v>
      </c>
      <c r="F73">
        <v>1</v>
      </c>
      <c r="G73" s="15">
        <f t="shared" si="2"/>
        <v>5</v>
      </c>
      <c r="H73" s="27">
        <f>G73/SUM(G:G)</f>
        <v>1.4124293785310734E-2</v>
      </c>
      <c r="I73" s="15" t="b">
        <f>G73&gt;='calcs from bibtex'!$B$2</f>
        <v>1</v>
      </c>
      <c r="J73" s="15" t="b">
        <f>AB73&gt;='calcs from bibtex'!$B$3</f>
        <v>0</v>
      </c>
      <c r="K73" s="15" t="b">
        <f t="shared" si="3"/>
        <v>0</v>
      </c>
      <c r="N73" t="s">
        <v>912</v>
      </c>
      <c r="O73" s="34" t="str" cm="1">
        <f t="array" ref="O73">_xlfn.IFS(AD73=1,"w", NOT(ISBLANK(S73)),"j",NOT(ISBLANK(T73)),"c",M73="patent", "pt",M73="thesis","th", TRUE,"o")</f>
        <v>c</v>
      </c>
      <c r="P73" s="33" t="s">
        <v>877</v>
      </c>
      <c r="Q73" s="33" t="s">
        <v>878</v>
      </c>
      <c r="R73" s="33" t="s">
        <v>877</v>
      </c>
      <c r="T73" s="33" t="s">
        <v>20</v>
      </c>
      <c r="U73" s="6" t="s">
        <v>879</v>
      </c>
      <c r="V73" s="6">
        <v>4509</v>
      </c>
      <c r="X73" s="6" t="s">
        <v>880</v>
      </c>
      <c r="Y73" s="6" t="s">
        <v>881</v>
      </c>
      <c r="Z73" s="6" t="s">
        <v>882</v>
      </c>
      <c r="AB73">
        <v>2007</v>
      </c>
      <c r="AD73" s="34">
        <v>0</v>
      </c>
      <c r="AH73" t="s">
        <v>883</v>
      </c>
      <c r="AI73" t="s">
        <v>884</v>
      </c>
      <c r="AK73" t="s">
        <v>876</v>
      </c>
    </row>
    <row r="74" spans="1:38" ht="68" hidden="1" x14ac:dyDescent="0.2">
      <c r="A74" t="s">
        <v>885</v>
      </c>
      <c r="B74">
        <v>1</v>
      </c>
      <c r="C74">
        <v>1</v>
      </c>
      <c r="G74" s="15">
        <f t="shared" si="2"/>
        <v>0</v>
      </c>
      <c r="H74" s="27">
        <f>G74/SUM(G:G)</f>
        <v>0</v>
      </c>
      <c r="I74" s="15" t="b">
        <f>G74&gt;='calcs from bibtex'!$B$2</f>
        <v>0</v>
      </c>
      <c r="J74" s="15" t="b">
        <f>AB74&gt;='calcs from bibtex'!$B$3</f>
        <v>0</v>
      </c>
      <c r="K74" s="15" t="b">
        <f t="shared" si="3"/>
        <v>0</v>
      </c>
      <c r="M74" t="s">
        <v>847</v>
      </c>
      <c r="O74" s="34" t="str" cm="1">
        <f t="array" ref="O74">_xlfn.IFS(AD74=1,"w", NOT(ISBLANK(S74)),"j",NOT(ISBLANK(T74)),"c",M74="patent", "pt",M74="thesis","th", TRUE,"o")</f>
        <v>th</v>
      </c>
      <c r="P74" s="33" t="s">
        <v>887</v>
      </c>
      <c r="Q74" s="33" t="s">
        <v>888</v>
      </c>
      <c r="R74" s="33" t="s">
        <v>887</v>
      </c>
      <c r="W74" s="6" t="s">
        <v>582</v>
      </c>
      <c r="AB74">
        <v>2005</v>
      </c>
      <c r="AD74" s="34">
        <v>0</v>
      </c>
      <c r="AK74" t="s">
        <v>886</v>
      </c>
    </row>
  </sheetData>
  <autoFilter ref="A1:AR74" xr:uid="{8D869F75-972F-AD40-864C-086B7215805A}">
    <filterColumn colId="27">
      <filters>
        <filter val="2022"/>
      </filters>
    </filterColumn>
  </autoFilter>
  <conditionalFormatting sqref="I1:K1048576">
    <cfRule type="containsText" dxfId="1" priority="1" operator="containsText" text="True">
      <formula>NOT(ISERROR(SEARCH("True",I1)))</formula>
    </cfRule>
    <cfRule type="containsText" dxfId="0" priority="2" operator="containsText" text="False">
      <formula>NOT(ISERROR(SEARCH("False",I1)))</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1FBAF-EE93-8940-A1C8-A84476FBD6B3}">
  <dimension ref="A1:D20"/>
  <sheetViews>
    <sheetView zoomScale="150" zoomScaleNormal="150" workbookViewId="0">
      <selection activeCell="C6" sqref="C6"/>
    </sheetView>
  </sheetViews>
  <sheetFormatPr baseColWidth="10" defaultRowHeight="16" x14ac:dyDescent="0.2"/>
  <cols>
    <col min="1" max="1" width="10.83203125" bestFit="1" customWidth="1"/>
    <col min="2" max="5" width="19.33203125" bestFit="1" customWidth="1"/>
    <col min="6" max="6" width="19.6640625" bestFit="1" customWidth="1"/>
    <col min="7" max="7" width="23.1640625" bestFit="1" customWidth="1"/>
    <col min="8" max="8" width="24.1640625" bestFit="1" customWidth="1"/>
    <col min="9" max="9" width="18.33203125" bestFit="1" customWidth="1"/>
    <col min="10" max="10" width="18.5" bestFit="1" customWidth="1"/>
    <col min="11" max="11" width="23.33203125" bestFit="1" customWidth="1"/>
    <col min="12" max="14" width="18.5" bestFit="1" customWidth="1"/>
    <col min="15" max="15" width="23.33203125" bestFit="1" customWidth="1"/>
    <col min="16" max="18" width="18.5" bestFit="1" customWidth="1"/>
    <col min="19" max="19" width="23.33203125" bestFit="1" customWidth="1"/>
    <col min="20" max="22" width="18.5" bestFit="1" customWidth="1"/>
    <col min="23" max="23" width="23.33203125" bestFit="1" customWidth="1"/>
    <col min="24" max="26" width="18.5" bestFit="1" customWidth="1"/>
    <col min="27" max="27" width="23.33203125" bestFit="1" customWidth="1"/>
    <col min="28" max="30" width="18.5" bestFit="1" customWidth="1"/>
    <col min="31" max="31" width="23.33203125" bestFit="1" customWidth="1"/>
    <col min="32" max="34" width="18.5" bestFit="1" customWidth="1"/>
    <col min="35" max="35" width="23.33203125" bestFit="1" customWidth="1"/>
    <col min="36" max="38" width="18.5" bestFit="1" customWidth="1"/>
    <col min="39" max="39" width="23.33203125" bestFit="1" customWidth="1"/>
    <col min="40" max="42" width="18.5" bestFit="1" customWidth="1"/>
    <col min="43" max="43" width="23.33203125" bestFit="1" customWidth="1"/>
    <col min="44" max="46" width="18.5" bestFit="1" customWidth="1"/>
    <col min="47" max="47" width="23.33203125" bestFit="1" customWidth="1"/>
    <col min="48" max="50" width="18.5" bestFit="1" customWidth="1"/>
    <col min="51" max="51" width="23.33203125" bestFit="1" customWidth="1"/>
    <col min="52" max="54" width="18.5" bestFit="1" customWidth="1"/>
    <col min="55" max="55" width="23.33203125" bestFit="1" customWidth="1"/>
    <col min="56" max="60" width="18.5" bestFit="1" customWidth="1"/>
    <col min="61" max="61" width="23.33203125" bestFit="1" customWidth="1"/>
    <col min="62" max="66" width="18.5" bestFit="1" customWidth="1"/>
    <col min="67" max="67" width="23.33203125" bestFit="1" customWidth="1"/>
    <col min="68" max="70" width="18.5" bestFit="1" customWidth="1"/>
    <col min="71" max="71" width="24.83203125" bestFit="1" customWidth="1"/>
    <col min="72" max="72" width="20" bestFit="1" customWidth="1"/>
    <col min="73" max="73" width="23.33203125" bestFit="1" customWidth="1"/>
    <col min="74" max="74" width="18.33203125" bestFit="1" customWidth="1"/>
  </cols>
  <sheetData>
    <row r="1" spans="1:4" x14ac:dyDescent="0.2">
      <c r="B1" s="10" t="s">
        <v>417</v>
      </c>
      <c r="C1" s="10" t="s">
        <v>967</v>
      </c>
    </row>
    <row r="2" spans="1:4" x14ac:dyDescent="0.2">
      <c r="B2">
        <v>1</v>
      </c>
    </row>
    <row r="3" spans="1:4" x14ac:dyDescent="0.2">
      <c r="A3" s="10" t="s">
        <v>6</v>
      </c>
      <c r="B3" t="s">
        <v>889</v>
      </c>
      <c r="C3" t="s">
        <v>964</v>
      </c>
      <c r="D3" t="s">
        <v>966</v>
      </c>
    </row>
    <row r="4" spans="1:4" x14ac:dyDescent="0.2">
      <c r="A4">
        <v>2022</v>
      </c>
      <c r="B4" s="9">
        <v>2</v>
      </c>
      <c r="C4" s="9">
        <v>0</v>
      </c>
      <c r="D4" s="29">
        <v>0</v>
      </c>
    </row>
    <row r="5" spans="1:4" x14ac:dyDescent="0.2">
      <c r="A5">
        <v>2021</v>
      </c>
      <c r="B5" s="9">
        <v>12</v>
      </c>
      <c r="C5" s="9">
        <v>2</v>
      </c>
      <c r="D5" s="29">
        <v>5.6497175141242938E-3</v>
      </c>
    </row>
    <row r="6" spans="1:4" x14ac:dyDescent="0.2">
      <c r="A6">
        <v>2020</v>
      </c>
      <c r="B6" s="9">
        <v>15</v>
      </c>
      <c r="C6" s="9">
        <v>101</v>
      </c>
      <c r="D6" s="29">
        <v>0.28531073446327682</v>
      </c>
    </row>
    <row r="7" spans="1:4" x14ac:dyDescent="0.2">
      <c r="A7">
        <v>2019</v>
      </c>
      <c r="B7" s="9">
        <v>11</v>
      </c>
      <c r="C7" s="9">
        <v>12</v>
      </c>
      <c r="D7" s="29">
        <v>3.3898305084745763E-2</v>
      </c>
    </row>
    <row r="8" spans="1:4" x14ac:dyDescent="0.2">
      <c r="A8">
        <v>2018</v>
      </c>
      <c r="B8" s="9">
        <v>6</v>
      </c>
      <c r="C8" s="9">
        <v>42</v>
      </c>
      <c r="D8" s="29">
        <v>0.11864406779661017</v>
      </c>
    </row>
    <row r="9" spans="1:4" x14ac:dyDescent="0.2">
      <c r="A9">
        <v>2017</v>
      </c>
      <c r="B9" s="9">
        <v>4</v>
      </c>
      <c r="C9" s="9">
        <v>6</v>
      </c>
      <c r="D9" s="29">
        <v>1.6949152542372881E-2</v>
      </c>
    </row>
    <row r="10" spans="1:4" x14ac:dyDescent="0.2">
      <c r="A10">
        <v>2016</v>
      </c>
      <c r="B10" s="9">
        <v>2</v>
      </c>
      <c r="C10" s="9">
        <v>28</v>
      </c>
      <c r="D10" s="29">
        <v>7.909604519774012E-2</v>
      </c>
    </row>
    <row r="11" spans="1:4" x14ac:dyDescent="0.2">
      <c r="A11">
        <v>2015</v>
      </c>
      <c r="B11" s="9">
        <v>2</v>
      </c>
      <c r="C11" s="9">
        <v>25</v>
      </c>
      <c r="D11" s="29">
        <v>7.0621468926553674E-2</v>
      </c>
    </row>
    <row r="12" spans="1:4" x14ac:dyDescent="0.2">
      <c r="A12">
        <v>2014</v>
      </c>
      <c r="B12" s="9">
        <v>1</v>
      </c>
      <c r="C12" s="9">
        <v>5</v>
      </c>
      <c r="D12" s="29">
        <v>1.4124293785310734E-2</v>
      </c>
    </row>
    <row r="13" spans="1:4" x14ac:dyDescent="0.2">
      <c r="A13">
        <v>2013</v>
      </c>
      <c r="B13" s="9">
        <v>4</v>
      </c>
      <c r="C13" s="9">
        <v>114</v>
      </c>
      <c r="D13" s="29">
        <v>0.32203389830508472</v>
      </c>
    </row>
    <row r="14" spans="1:4" x14ac:dyDescent="0.2">
      <c r="A14">
        <v>2012</v>
      </c>
      <c r="B14" s="9">
        <v>1</v>
      </c>
      <c r="C14" s="9">
        <v>0</v>
      </c>
      <c r="D14" s="29">
        <v>0</v>
      </c>
    </row>
    <row r="15" spans="1:4" x14ac:dyDescent="0.2">
      <c r="A15">
        <v>2011</v>
      </c>
      <c r="B15" s="9">
        <v>2</v>
      </c>
      <c r="C15" s="9">
        <v>14</v>
      </c>
      <c r="D15" s="29">
        <v>3.954802259887006E-2</v>
      </c>
    </row>
    <row r="16" spans="1:4" x14ac:dyDescent="0.2">
      <c r="A16">
        <v>2010</v>
      </c>
      <c r="B16" s="9">
        <v>1</v>
      </c>
      <c r="C16" s="9">
        <v>0</v>
      </c>
      <c r="D16" s="29">
        <v>0</v>
      </c>
    </row>
    <row r="17" spans="1:4" x14ac:dyDescent="0.2">
      <c r="A17">
        <v>2009</v>
      </c>
      <c r="B17" s="9">
        <v>1</v>
      </c>
      <c r="C17" s="9">
        <v>0</v>
      </c>
      <c r="D17" s="29">
        <v>0</v>
      </c>
    </row>
    <row r="18" spans="1:4" x14ac:dyDescent="0.2">
      <c r="A18">
        <v>2007</v>
      </c>
      <c r="B18" s="9">
        <v>1</v>
      </c>
      <c r="C18" s="9">
        <v>5</v>
      </c>
      <c r="D18" s="29">
        <v>1.4124293785310734E-2</v>
      </c>
    </row>
    <row r="19" spans="1:4" x14ac:dyDescent="0.2">
      <c r="A19">
        <v>2005</v>
      </c>
      <c r="B19" s="9">
        <v>1</v>
      </c>
      <c r="C19" s="9">
        <v>0</v>
      </c>
      <c r="D19" s="29">
        <v>0</v>
      </c>
    </row>
    <row r="20" spans="1:4" x14ac:dyDescent="0.2">
      <c r="A20" t="s">
        <v>301</v>
      </c>
      <c r="B20" s="9">
        <v>66</v>
      </c>
      <c r="C20" s="9">
        <v>354</v>
      </c>
      <c r="D20" s="29">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E1AB6-7011-C644-AA82-1FBA88D02C5C}">
  <dimension ref="A1:F10"/>
  <sheetViews>
    <sheetView zoomScale="150" zoomScaleNormal="150" workbookViewId="0">
      <selection activeCell="H19" sqref="H19"/>
    </sheetView>
  </sheetViews>
  <sheetFormatPr baseColWidth="10" defaultRowHeight="16" x14ac:dyDescent="0.2"/>
  <cols>
    <col min="1" max="1" width="15.6640625" customWidth="1"/>
    <col min="2" max="3" width="7.33203125" bestFit="1" customWidth="1"/>
    <col min="4" max="11" width="19.33203125" bestFit="1" customWidth="1"/>
    <col min="12" max="12" width="16.5" bestFit="1" customWidth="1"/>
    <col min="13" max="13" width="19.83203125" bestFit="1" customWidth="1"/>
    <col min="14" max="14" width="20.83203125" bestFit="1" customWidth="1"/>
    <col min="15" max="15" width="16.5" bestFit="1" customWidth="1"/>
    <col min="16" max="16" width="19.83203125" bestFit="1" customWidth="1"/>
    <col min="17" max="17" width="20.83203125" bestFit="1" customWidth="1"/>
    <col min="18" max="18" width="18.5" bestFit="1" customWidth="1"/>
    <col min="19" max="19" width="23.33203125" bestFit="1" customWidth="1"/>
    <col min="20" max="22" width="18.5" bestFit="1" customWidth="1"/>
    <col min="23" max="23" width="23.33203125" bestFit="1" customWidth="1"/>
    <col min="24" max="26" width="18.5" bestFit="1" customWidth="1"/>
    <col min="27" max="27" width="23.33203125" bestFit="1" customWidth="1"/>
    <col min="28" max="30" width="18.5" bestFit="1" customWidth="1"/>
    <col min="31" max="31" width="23.33203125" bestFit="1" customWidth="1"/>
    <col min="32" max="34" width="18.5" bestFit="1" customWidth="1"/>
    <col min="35" max="35" width="23.33203125" bestFit="1" customWidth="1"/>
    <col min="36" max="38" width="18.5" bestFit="1" customWidth="1"/>
    <col min="39" max="39" width="23.33203125" bestFit="1" customWidth="1"/>
    <col min="40" max="42" width="18.5" bestFit="1" customWidth="1"/>
    <col min="43" max="43" width="23.33203125" bestFit="1" customWidth="1"/>
    <col min="44" max="46" width="18.5" bestFit="1" customWidth="1"/>
    <col min="47" max="47" width="23.33203125" bestFit="1" customWidth="1"/>
    <col min="48" max="50" width="18.5" bestFit="1" customWidth="1"/>
    <col min="51" max="51" width="23.33203125" bestFit="1" customWidth="1"/>
    <col min="52" max="54" width="18.5" bestFit="1" customWidth="1"/>
    <col min="55" max="55" width="23.33203125" bestFit="1" customWidth="1"/>
    <col min="56" max="60" width="18.5" bestFit="1" customWidth="1"/>
    <col min="61" max="61" width="23.33203125" bestFit="1" customWidth="1"/>
    <col min="62" max="66" width="18.5" bestFit="1" customWidth="1"/>
    <col min="67" max="67" width="23.33203125" bestFit="1" customWidth="1"/>
    <col min="68" max="70" width="18.5" bestFit="1" customWidth="1"/>
    <col min="71" max="71" width="24.83203125" bestFit="1" customWidth="1"/>
    <col min="72" max="72" width="20" bestFit="1" customWidth="1"/>
    <col min="73" max="73" width="23.33203125" bestFit="1" customWidth="1"/>
    <col min="74" max="74" width="18.33203125" bestFit="1" customWidth="1"/>
  </cols>
  <sheetData>
    <row r="1" spans="1:6" x14ac:dyDescent="0.2">
      <c r="D1" s="10" t="s">
        <v>417</v>
      </c>
      <c r="E1" s="10" t="s">
        <v>967</v>
      </c>
    </row>
    <row r="2" spans="1:6" x14ac:dyDescent="0.2">
      <c r="D2">
        <v>1</v>
      </c>
    </row>
    <row r="3" spans="1:6" x14ac:dyDescent="0.2">
      <c r="A3" s="10" t="s">
        <v>973</v>
      </c>
      <c r="B3" s="10" t="s">
        <v>896</v>
      </c>
      <c r="C3" s="10" t="s">
        <v>6</v>
      </c>
      <c r="D3" t="s">
        <v>889</v>
      </c>
      <c r="E3" t="s">
        <v>964</v>
      </c>
      <c r="F3" t="s">
        <v>966</v>
      </c>
    </row>
    <row r="4" spans="1:6" x14ac:dyDescent="0.2">
      <c r="A4" t="s">
        <v>290</v>
      </c>
      <c r="D4" s="9">
        <v>48</v>
      </c>
      <c r="E4" s="9">
        <v>121</v>
      </c>
      <c r="F4" s="29">
        <v>0.34277620396600567</v>
      </c>
    </row>
    <row r="5" spans="1:6" x14ac:dyDescent="0.2">
      <c r="D5" s="9"/>
      <c r="E5" s="9"/>
      <c r="F5" s="29"/>
    </row>
    <row r="6" spans="1:6" x14ac:dyDescent="0.2">
      <c r="A6" t="s">
        <v>291</v>
      </c>
      <c r="D6" s="9">
        <v>10</v>
      </c>
      <c r="E6" s="9">
        <v>232</v>
      </c>
      <c r="F6" s="29">
        <v>0.65722379603399439</v>
      </c>
    </row>
    <row r="7" spans="1:6" x14ac:dyDescent="0.2">
      <c r="D7" s="9"/>
      <c r="E7" s="9"/>
      <c r="F7" s="29"/>
    </row>
    <row r="8" spans="1:6" x14ac:dyDescent="0.2">
      <c r="A8" t="s">
        <v>292</v>
      </c>
      <c r="D8" s="9">
        <v>5</v>
      </c>
      <c r="E8" s="9">
        <v>0</v>
      </c>
      <c r="F8" s="29">
        <v>0</v>
      </c>
    </row>
    <row r="9" spans="1:6" x14ac:dyDescent="0.2">
      <c r="D9" s="9"/>
      <c r="E9" s="9"/>
      <c r="F9" s="29"/>
    </row>
    <row r="10" spans="1:6" x14ac:dyDescent="0.2">
      <c r="A10" t="s">
        <v>301</v>
      </c>
      <c r="D10" s="9">
        <v>63</v>
      </c>
      <c r="E10" s="9">
        <v>353</v>
      </c>
      <c r="F10" s="2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3A033-A05C-6449-8279-9CF044CCD8F3}">
  <dimension ref="A1:E20"/>
  <sheetViews>
    <sheetView tabSelected="1" zoomScale="150" zoomScaleNormal="150" workbookViewId="0">
      <selection activeCell="I23" sqref="I23"/>
    </sheetView>
  </sheetViews>
  <sheetFormatPr baseColWidth="10" defaultRowHeight="16" x14ac:dyDescent="0.2"/>
  <cols>
    <col min="1" max="1" width="15" bestFit="1" customWidth="1"/>
    <col min="2" max="5" width="14.83203125" customWidth="1"/>
    <col min="6" max="7" width="19.33203125" bestFit="1" customWidth="1"/>
    <col min="8" max="8" width="16.5" bestFit="1" customWidth="1"/>
    <col min="9" max="9" width="20.83203125" bestFit="1" customWidth="1"/>
    <col min="10" max="11" width="19.33203125" bestFit="1" customWidth="1"/>
    <col min="12" max="12" width="16.5" bestFit="1" customWidth="1"/>
    <col min="13" max="13" width="19.83203125" bestFit="1" customWidth="1"/>
    <col min="14" max="14" width="20.83203125" bestFit="1" customWidth="1"/>
    <col min="15" max="15" width="16.5" bestFit="1" customWidth="1"/>
    <col min="16" max="16" width="19.83203125" bestFit="1" customWidth="1"/>
    <col min="17" max="17" width="20.83203125" bestFit="1" customWidth="1"/>
    <col min="18" max="18" width="18.5" bestFit="1" customWidth="1"/>
    <col min="19" max="19" width="23.33203125" bestFit="1" customWidth="1"/>
    <col min="20" max="22" width="18.5" bestFit="1" customWidth="1"/>
    <col min="23" max="23" width="23.33203125" bestFit="1" customWidth="1"/>
    <col min="24" max="26" width="18.5" bestFit="1" customWidth="1"/>
    <col min="27" max="27" width="23.33203125" bestFit="1" customWidth="1"/>
    <col min="28" max="30" width="18.5" bestFit="1" customWidth="1"/>
    <col min="31" max="31" width="23.33203125" bestFit="1" customWidth="1"/>
    <col min="32" max="34" width="18.5" bestFit="1" customWidth="1"/>
    <col min="35" max="35" width="23.33203125" bestFit="1" customWidth="1"/>
    <col min="36" max="38" width="18.5" bestFit="1" customWidth="1"/>
    <col min="39" max="39" width="23.33203125" bestFit="1" customWidth="1"/>
    <col min="40" max="42" width="18.5" bestFit="1" customWidth="1"/>
    <col min="43" max="43" width="23.33203125" bestFit="1" customWidth="1"/>
    <col min="44" max="46" width="18.5" bestFit="1" customWidth="1"/>
    <col min="47" max="47" width="23.33203125" bestFit="1" customWidth="1"/>
    <col min="48" max="50" width="18.5" bestFit="1" customWidth="1"/>
    <col min="51" max="51" width="23.33203125" bestFit="1" customWidth="1"/>
    <col min="52" max="54" width="18.5" bestFit="1" customWidth="1"/>
    <col min="55" max="55" width="23.33203125" bestFit="1" customWidth="1"/>
    <col min="56" max="60" width="18.5" bestFit="1" customWidth="1"/>
    <col min="61" max="61" width="23.33203125" bestFit="1" customWidth="1"/>
    <col min="62" max="66" width="18.5" bestFit="1" customWidth="1"/>
    <col min="67" max="67" width="23.33203125" bestFit="1" customWidth="1"/>
    <col min="68" max="70" width="18.5" bestFit="1" customWidth="1"/>
    <col min="71" max="71" width="24.83203125" bestFit="1" customWidth="1"/>
    <col min="72" max="72" width="20" bestFit="1" customWidth="1"/>
    <col min="73" max="73" width="23.33203125" bestFit="1" customWidth="1"/>
    <col min="74" max="74" width="18.33203125" bestFit="1" customWidth="1"/>
  </cols>
  <sheetData>
    <row r="1" spans="1:5" x14ac:dyDescent="0.2">
      <c r="A1" s="40" t="s">
        <v>974</v>
      </c>
      <c r="B1" s="40"/>
      <c r="C1" s="40"/>
      <c r="D1" s="40"/>
      <c r="E1" s="40"/>
    </row>
    <row r="2" spans="1:5" x14ac:dyDescent="0.2">
      <c r="A2" s="10" t="s">
        <v>889</v>
      </c>
      <c r="B2" s="10" t="s">
        <v>417</v>
      </c>
      <c r="C2" s="10" t="s">
        <v>973</v>
      </c>
    </row>
    <row r="3" spans="1:5" x14ac:dyDescent="0.2">
      <c r="B3">
        <v>1</v>
      </c>
      <c r="E3" t="s">
        <v>895</v>
      </c>
    </row>
    <row r="4" spans="1:5" x14ac:dyDescent="0.2">
      <c r="A4" s="10" t="s">
        <v>6</v>
      </c>
      <c r="B4" t="s">
        <v>290</v>
      </c>
      <c r="C4" t="s">
        <v>291</v>
      </c>
      <c r="D4" t="s">
        <v>292</v>
      </c>
    </row>
    <row r="5" spans="1:5" x14ac:dyDescent="0.2">
      <c r="A5">
        <v>2022</v>
      </c>
      <c r="B5" s="9">
        <v>1</v>
      </c>
      <c r="C5" s="9"/>
      <c r="D5" s="9">
        <v>1</v>
      </c>
      <c r="E5" s="9">
        <v>2</v>
      </c>
    </row>
    <row r="6" spans="1:5" x14ac:dyDescent="0.2">
      <c r="A6">
        <v>2021</v>
      </c>
      <c r="B6" s="9">
        <v>7</v>
      </c>
      <c r="C6" s="9">
        <v>3</v>
      </c>
      <c r="D6" s="9">
        <v>2</v>
      </c>
      <c r="E6" s="9">
        <v>12</v>
      </c>
    </row>
    <row r="7" spans="1:5" x14ac:dyDescent="0.2">
      <c r="A7">
        <v>2020</v>
      </c>
      <c r="B7" s="9">
        <v>12</v>
      </c>
      <c r="C7" s="9">
        <v>2</v>
      </c>
      <c r="D7" s="9"/>
      <c r="E7" s="9">
        <v>14</v>
      </c>
    </row>
    <row r="8" spans="1:5" x14ac:dyDescent="0.2">
      <c r="A8">
        <v>2019</v>
      </c>
      <c r="B8" s="9">
        <v>10</v>
      </c>
      <c r="C8" s="9"/>
      <c r="D8" s="9">
        <v>1</v>
      </c>
      <c r="E8" s="9">
        <v>11</v>
      </c>
    </row>
    <row r="9" spans="1:5" x14ac:dyDescent="0.2">
      <c r="A9">
        <v>2018</v>
      </c>
      <c r="B9" s="9">
        <v>3</v>
      </c>
      <c r="C9" s="9">
        <v>2</v>
      </c>
      <c r="D9" s="9">
        <v>1</v>
      </c>
      <c r="E9" s="9">
        <v>6</v>
      </c>
    </row>
    <row r="10" spans="1:5" x14ac:dyDescent="0.2">
      <c r="A10">
        <v>2017</v>
      </c>
      <c r="B10" s="9">
        <v>4</v>
      </c>
      <c r="C10" s="9"/>
      <c r="D10" s="9"/>
      <c r="E10" s="9">
        <v>4</v>
      </c>
    </row>
    <row r="11" spans="1:5" x14ac:dyDescent="0.2">
      <c r="A11">
        <v>2016</v>
      </c>
      <c r="B11" s="9">
        <v>2</v>
      </c>
      <c r="C11" s="9"/>
      <c r="D11" s="9"/>
      <c r="E11" s="9">
        <v>2</v>
      </c>
    </row>
    <row r="12" spans="1:5" x14ac:dyDescent="0.2">
      <c r="A12">
        <v>2015</v>
      </c>
      <c r="B12" s="9">
        <v>1</v>
      </c>
      <c r="C12" s="9">
        <v>1</v>
      </c>
      <c r="D12" s="9"/>
      <c r="E12" s="9">
        <v>2</v>
      </c>
    </row>
    <row r="13" spans="1:5" x14ac:dyDescent="0.2">
      <c r="A13">
        <v>2014</v>
      </c>
      <c r="B13" s="9"/>
      <c r="C13" s="9">
        <v>1</v>
      </c>
      <c r="D13" s="9"/>
      <c r="E13" s="9">
        <v>1</v>
      </c>
    </row>
    <row r="14" spans="1:5" x14ac:dyDescent="0.2">
      <c r="A14">
        <v>2013</v>
      </c>
      <c r="B14" s="9">
        <v>3</v>
      </c>
      <c r="C14" s="9">
        <v>1</v>
      </c>
      <c r="D14" s="9"/>
      <c r="E14" s="9">
        <v>4</v>
      </c>
    </row>
    <row r="15" spans="1:5" x14ac:dyDescent="0.2">
      <c r="A15">
        <v>2012</v>
      </c>
      <c r="B15" s="9">
        <v>1</v>
      </c>
      <c r="C15" s="9"/>
      <c r="D15" s="9"/>
      <c r="E15" s="9">
        <v>1</v>
      </c>
    </row>
    <row r="16" spans="1:5" x14ac:dyDescent="0.2">
      <c r="A16">
        <v>2011</v>
      </c>
      <c r="B16" s="9">
        <v>1</v>
      </c>
      <c r="C16" s="9"/>
      <c r="D16" s="9"/>
      <c r="E16" s="9">
        <v>1</v>
      </c>
    </row>
    <row r="17" spans="1:5" x14ac:dyDescent="0.2">
      <c r="A17">
        <v>2010</v>
      </c>
      <c r="B17" s="9">
        <v>1</v>
      </c>
      <c r="C17" s="9"/>
      <c r="D17" s="9"/>
      <c r="E17" s="9">
        <v>1</v>
      </c>
    </row>
    <row r="18" spans="1:5" x14ac:dyDescent="0.2">
      <c r="A18">
        <v>2009</v>
      </c>
      <c r="B18" s="9">
        <v>1</v>
      </c>
      <c r="C18" s="9"/>
      <c r="D18" s="9"/>
      <c r="E18" s="9">
        <v>1</v>
      </c>
    </row>
    <row r="19" spans="1:5" x14ac:dyDescent="0.2">
      <c r="A19">
        <v>2007</v>
      </c>
      <c r="B19" s="9">
        <v>1</v>
      </c>
      <c r="C19" s="9"/>
      <c r="D19" s="9"/>
      <c r="E19" s="9">
        <v>1</v>
      </c>
    </row>
    <row r="20" spans="1:5" x14ac:dyDescent="0.2">
      <c r="A20" t="s">
        <v>301</v>
      </c>
      <c r="B20" s="9">
        <v>48</v>
      </c>
      <c r="C20" s="9">
        <v>10</v>
      </c>
      <c r="D20" s="9">
        <v>5</v>
      </c>
      <c r="E20" s="9">
        <v>63</v>
      </c>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BD77B-FA32-7D43-A531-DB685BDD0A1E}">
  <dimension ref="A1:I9"/>
  <sheetViews>
    <sheetView zoomScale="150" zoomScaleNormal="150" workbookViewId="0">
      <selection activeCell="C5" sqref="C5"/>
    </sheetView>
  </sheetViews>
  <sheetFormatPr baseColWidth="10" defaultRowHeight="16" x14ac:dyDescent="0.2"/>
  <cols>
    <col min="1" max="1" width="24.83203125" bestFit="1" customWidth="1"/>
    <col min="2" max="2" width="21.33203125" customWidth="1"/>
    <col min="3" max="3" width="14.5" bestFit="1" customWidth="1"/>
  </cols>
  <sheetData>
    <row r="1" spans="1:9" x14ac:dyDescent="0.2">
      <c r="A1" s="17" t="s">
        <v>954</v>
      </c>
      <c r="B1" s="18" t="s">
        <v>949</v>
      </c>
      <c r="C1" s="18" t="s">
        <v>956</v>
      </c>
      <c r="D1" s="18" t="s">
        <v>950</v>
      </c>
      <c r="E1" s="18" t="s">
        <v>951</v>
      </c>
      <c r="F1" s="18" t="s">
        <v>958</v>
      </c>
    </row>
    <row r="2" spans="1:9" x14ac:dyDescent="0.2">
      <c r="A2" s="16" t="s">
        <v>946</v>
      </c>
      <c r="B2" s="21">
        <v>5</v>
      </c>
      <c r="C2" s="20">
        <v>10</v>
      </c>
      <c r="D2" s="20">
        <v>7</v>
      </c>
      <c r="E2" s="20">
        <v>6</v>
      </c>
      <c r="F2" s="20">
        <v>5</v>
      </c>
    </row>
    <row r="3" spans="1:9" x14ac:dyDescent="0.2">
      <c r="A3" s="16" t="s">
        <v>947</v>
      </c>
      <c r="B3" s="22">
        <v>2019</v>
      </c>
    </row>
    <row r="4" spans="1:9" x14ac:dyDescent="0.2">
      <c r="A4" s="19" t="s">
        <v>957</v>
      </c>
      <c r="B4" s="23">
        <f>COUNTIF('bibtext csvfullexport'!K:K,TRUE)</f>
        <v>5</v>
      </c>
    </row>
    <row r="5" spans="1:9" x14ac:dyDescent="0.2">
      <c r="A5" s="25" t="s">
        <v>952</v>
      </c>
      <c r="B5" s="24"/>
      <c r="C5" s="20">
        <v>10</v>
      </c>
      <c r="D5" s="20">
        <v>6</v>
      </c>
      <c r="E5" s="20">
        <v>4</v>
      </c>
      <c r="F5" s="20">
        <v>2</v>
      </c>
    </row>
    <row r="6" spans="1:9" x14ac:dyDescent="0.2">
      <c r="A6" s="16" t="s">
        <v>953</v>
      </c>
      <c r="B6" s="24"/>
      <c r="C6" s="26">
        <f>SUM('bibtext csvfullexport'!E:E)</f>
        <v>376</v>
      </c>
    </row>
    <row r="7" spans="1:9" x14ac:dyDescent="0.2">
      <c r="A7" s="16" t="s">
        <v>955</v>
      </c>
      <c r="B7" s="24"/>
      <c r="C7" s="26">
        <f>SUM('bibtext csvfullexport'!G:G)</f>
        <v>354</v>
      </c>
    </row>
    <row r="8" spans="1:9" x14ac:dyDescent="0.2">
      <c r="A8" s="16" t="s">
        <v>960</v>
      </c>
      <c r="B8" s="24"/>
      <c r="C8" s="2">
        <v>75</v>
      </c>
      <c r="D8" s="2">
        <v>63</v>
      </c>
      <c r="E8" s="2">
        <v>59</v>
      </c>
      <c r="F8" s="2">
        <v>49</v>
      </c>
    </row>
    <row r="9" spans="1:9" x14ac:dyDescent="0.2">
      <c r="A9" s="16" t="s">
        <v>959</v>
      </c>
      <c r="C9" s="27">
        <f>C8/$C$7</f>
        <v>0.21186440677966101</v>
      </c>
      <c r="D9" s="27">
        <f>D8/$C$7</f>
        <v>0.17796610169491525</v>
      </c>
      <c r="E9" s="27">
        <f>E8/$C$7</f>
        <v>0.16666666666666666</v>
      </c>
      <c r="F9" s="27">
        <f>F8/$C$7</f>
        <v>0.1384180790960452</v>
      </c>
      <c r="H9" s="28">
        <f>SUM(C9:G9)</f>
        <v>0.69491525423728806</v>
      </c>
      <c r="I9" t="s">
        <v>968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F88AF-2CA6-7744-948D-7EA327147E5B}">
  <dimension ref="A1:AI12"/>
  <sheetViews>
    <sheetView topLeftCell="B1" zoomScale="130" zoomScaleNormal="130" workbookViewId="0">
      <selection activeCell="I15" sqref="I15"/>
    </sheetView>
  </sheetViews>
  <sheetFormatPr baseColWidth="10" defaultRowHeight="16" x14ac:dyDescent="0.2"/>
  <sheetData>
    <row r="1" spans="1:35" x14ac:dyDescent="0.2">
      <c r="A1" s="5" t="s">
        <v>416</v>
      </c>
      <c r="B1" t="s">
        <v>417</v>
      </c>
      <c r="C1" t="s">
        <v>418</v>
      </c>
      <c r="D1" t="s">
        <v>419</v>
      </c>
      <c r="E1" s="15" t="s">
        <v>420</v>
      </c>
      <c r="F1" t="s">
        <v>421</v>
      </c>
      <c r="G1" t="s">
        <v>422</v>
      </c>
      <c r="H1" t="s">
        <v>423</v>
      </c>
      <c r="I1" s="5" t="s">
        <v>896</v>
      </c>
      <c r="J1" t="s">
        <v>1</v>
      </c>
      <c r="K1" t="s">
        <v>425</v>
      </c>
      <c r="L1" t="s">
        <v>1</v>
      </c>
      <c r="M1" t="s">
        <v>426</v>
      </c>
      <c r="N1" t="s">
        <v>427</v>
      </c>
      <c r="O1" t="s">
        <v>428</v>
      </c>
      <c r="P1" t="s">
        <v>3</v>
      </c>
      <c r="Q1" t="s">
        <v>4</v>
      </c>
      <c r="R1" t="s">
        <v>429</v>
      </c>
      <c r="S1" t="s">
        <v>5</v>
      </c>
      <c r="T1" t="s">
        <v>430</v>
      </c>
      <c r="U1" t="s">
        <v>431</v>
      </c>
      <c r="V1" t="s">
        <v>6</v>
      </c>
      <c r="W1" t="s">
        <v>432</v>
      </c>
      <c r="X1" t="s">
        <v>433</v>
      </c>
      <c r="Y1" t="s">
        <v>434</v>
      </c>
      <c r="Z1" t="s">
        <v>435</v>
      </c>
      <c r="AA1" t="s">
        <v>436</v>
      </c>
      <c r="AB1" t="s">
        <v>437</v>
      </c>
      <c r="AC1" t="s">
        <v>438</v>
      </c>
      <c r="AD1" t="s">
        <v>439</v>
      </c>
      <c r="AE1" t="s">
        <v>424</v>
      </c>
    </row>
    <row r="2" spans="1:35" x14ac:dyDescent="0.2">
      <c r="A2" t="s">
        <v>618</v>
      </c>
      <c r="B2">
        <v>1</v>
      </c>
      <c r="C2">
        <v>1</v>
      </c>
      <c r="E2" s="15">
        <v>74</v>
      </c>
      <c r="G2">
        <v>2003.0064600000001</v>
      </c>
      <c r="I2" t="s">
        <v>920</v>
      </c>
      <c r="J2" t="s">
        <v>620</v>
      </c>
      <c r="K2" t="s">
        <v>621</v>
      </c>
      <c r="L2" t="s">
        <v>620</v>
      </c>
      <c r="M2" t="s">
        <v>177</v>
      </c>
      <c r="P2">
        <v>28</v>
      </c>
      <c r="Q2">
        <v>3</v>
      </c>
      <c r="U2" t="s">
        <v>485</v>
      </c>
      <c r="V2">
        <v>2020</v>
      </c>
      <c r="W2" t="s">
        <v>622</v>
      </c>
      <c r="X2">
        <v>0</v>
      </c>
      <c r="Y2" t="s">
        <v>623</v>
      </c>
      <c r="Z2" t="s">
        <v>624</v>
      </c>
      <c r="AB2" t="s">
        <v>625</v>
      </c>
      <c r="AC2" t="s">
        <v>626</v>
      </c>
      <c r="AE2" t="s">
        <v>619</v>
      </c>
      <c r="AF2" t="s">
        <v>473</v>
      </c>
      <c r="AG2" t="s">
        <v>455</v>
      </c>
      <c r="AH2" t="s">
        <v>455</v>
      </c>
      <c r="AI2" t="s">
        <v>405</v>
      </c>
    </row>
    <row r="3" spans="1:35" x14ac:dyDescent="0.2">
      <c r="A3" t="s">
        <v>627</v>
      </c>
      <c r="B3">
        <v>1</v>
      </c>
      <c r="C3">
        <v>1</v>
      </c>
      <c r="E3" s="15">
        <v>14</v>
      </c>
      <c r="F3">
        <v>0</v>
      </c>
      <c r="I3" t="s">
        <v>912</v>
      </c>
      <c r="J3" t="s">
        <v>630</v>
      </c>
      <c r="K3" t="s">
        <v>631</v>
      </c>
      <c r="L3" t="s">
        <v>630</v>
      </c>
      <c r="N3" t="s">
        <v>77</v>
      </c>
      <c r="O3" t="s">
        <v>538</v>
      </c>
      <c r="S3" t="s">
        <v>632</v>
      </c>
      <c r="U3" t="s">
        <v>633</v>
      </c>
      <c r="V3">
        <v>2020</v>
      </c>
      <c r="X3">
        <v>0</v>
      </c>
      <c r="Y3" t="s">
        <v>634</v>
      </c>
      <c r="AB3" t="s">
        <v>635</v>
      </c>
      <c r="AE3" t="s">
        <v>628</v>
      </c>
      <c r="AF3" t="s">
        <v>473</v>
      </c>
      <c r="AG3" t="s">
        <v>629</v>
      </c>
    </row>
    <row r="4" spans="1:35" x14ac:dyDescent="0.2">
      <c r="A4" t="s">
        <v>732</v>
      </c>
      <c r="B4">
        <v>1</v>
      </c>
      <c r="C4">
        <v>1</v>
      </c>
      <c r="E4" s="15">
        <v>21</v>
      </c>
      <c r="I4" t="s">
        <v>931</v>
      </c>
      <c r="J4" t="s">
        <v>62</v>
      </c>
      <c r="K4" t="s">
        <v>735</v>
      </c>
      <c r="L4" t="s">
        <v>62</v>
      </c>
      <c r="M4" t="s">
        <v>63</v>
      </c>
      <c r="N4" t="s">
        <v>63</v>
      </c>
      <c r="P4">
        <v>3</v>
      </c>
      <c r="Q4">
        <v>4</v>
      </c>
      <c r="S4" t="s">
        <v>736</v>
      </c>
      <c r="T4" t="s">
        <v>737</v>
      </c>
      <c r="U4" t="s">
        <v>394</v>
      </c>
      <c r="V4">
        <v>2018</v>
      </c>
      <c r="X4">
        <v>0</v>
      </c>
      <c r="AB4" t="s">
        <v>738</v>
      </c>
      <c r="AC4" t="s">
        <v>739</v>
      </c>
      <c r="AE4" t="s">
        <v>733</v>
      </c>
      <c r="AF4" t="s">
        <v>734</v>
      </c>
    </row>
    <row r="5" spans="1:35" x14ac:dyDescent="0.2">
      <c r="A5" t="s">
        <v>740</v>
      </c>
      <c r="B5">
        <v>1</v>
      </c>
      <c r="C5">
        <v>1</v>
      </c>
      <c r="E5" s="15">
        <v>21</v>
      </c>
      <c r="F5">
        <v>2</v>
      </c>
      <c r="I5" t="s">
        <v>932</v>
      </c>
      <c r="J5" t="s">
        <v>742</v>
      </c>
      <c r="K5" t="s">
        <v>743</v>
      </c>
      <c r="L5" t="s">
        <v>742</v>
      </c>
      <c r="M5" t="s">
        <v>68</v>
      </c>
      <c r="P5">
        <v>5</v>
      </c>
      <c r="Q5">
        <v>6</v>
      </c>
      <c r="S5">
        <v>12</v>
      </c>
      <c r="U5" t="s">
        <v>512</v>
      </c>
      <c r="V5">
        <v>2018</v>
      </c>
      <c r="X5">
        <v>0</v>
      </c>
      <c r="Y5" t="s">
        <v>744</v>
      </c>
      <c r="AB5" t="s">
        <v>745</v>
      </c>
      <c r="AC5" t="s">
        <v>746</v>
      </c>
      <c r="AE5" t="s">
        <v>741</v>
      </c>
      <c r="AF5" t="s">
        <v>455</v>
      </c>
    </row>
    <row r="6" spans="1:35" x14ac:dyDescent="0.2">
      <c r="A6" t="s">
        <v>779</v>
      </c>
      <c r="B6">
        <v>1</v>
      </c>
      <c r="C6">
        <v>1</v>
      </c>
      <c r="E6" s="15">
        <v>11</v>
      </c>
      <c r="F6">
        <v>5</v>
      </c>
      <c r="I6" t="s">
        <v>925</v>
      </c>
      <c r="J6" t="s">
        <v>57</v>
      </c>
      <c r="K6" t="s">
        <v>719</v>
      </c>
      <c r="L6" t="s">
        <v>57</v>
      </c>
      <c r="N6" t="s">
        <v>58</v>
      </c>
      <c r="S6" t="s">
        <v>781</v>
      </c>
      <c r="T6" t="s">
        <v>782</v>
      </c>
      <c r="V6">
        <v>2017</v>
      </c>
      <c r="X6">
        <v>0</v>
      </c>
      <c r="AE6" t="s">
        <v>780</v>
      </c>
      <c r="AF6" t="s">
        <v>455</v>
      </c>
    </row>
    <row r="7" spans="1:35" x14ac:dyDescent="0.2">
      <c r="A7" t="s">
        <v>788</v>
      </c>
      <c r="B7">
        <v>1</v>
      </c>
      <c r="C7">
        <v>1</v>
      </c>
      <c r="E7" s="15">
        <v>28</v>
      </c>
      <c r="I7" t="s">
        <v>937</v>
      </c>
      <c r="J7" t="s">
        <v>790</v>
      </c>
      <c r="K7" t="s">
        <v>785</v>
      </c>
      <c r="L7" t="s">
        <v>790</v>
      </c>
      <c r="N7" t="s">
        <v>791</v>
      </c>
      <c r="S7" t="s">
        <v>792</v>
      </c>
      <c r="T7" t="s">
        <v>787</v>
      </c>
      <c r="U7" t="s">
        <v>793</v>
      </c>
      <c r="V7">
        <v>2016</v>
      </c>
      <c r="X7">
        <v>0</v>
      </c>
      <c r="AB7" t="s">
        <v>794</v>
      </c>
      <c r="AC7" t="s">
        <v>795</v>
      </c>
      <c r="AE7" t="s">
        <v>789</v>
      </c>
    </row>
    <row r="8" spans="1:35" x14ac:dyDescent="0.2">
      <c r="A8" t="s">
        <v>800</v>
      </c>
      <c r="B8">
        <v>1</v>
      </c>
      <c r="C8">
        <v>1</v>
      </c>
      <c r="E8" s="15">
        <v>25</v>
      </c>
      <c r="I8" t="s">
        <v>939</v>
      </c>
      <c r="J8" t="s">
        <v>802</v>
      </c>
      <c r="K8" t="s">
        <v>803</v>
      </c>
      <c r="L8" t="s">
        <v>802</v>
      </c>
      <c r="M8" t="s">
        <v>804</v>
      </c>
      <c r="P8">
        <v>16</v>
      </c>
      <c r="S8" t="s">
        <v>805</v>
      </c>
      <c r="V8">
        <v>2015</v>
      </c>
      <c r="X8">
        <v>0</v>
      </c>
      <c r="AB8" t="s">
        <v>806</v>
      </c>
      <c r="AE8" t="s">
        <v>801</v>
      </c>
    </row>
    <row r="9" spans="1:35" x14ac:dyDescent="0.2">
      <c r="A9" t="s">
        <v>819</v>
      </c>
      <c r="B9">
        <v>1</v>
      </c>
      <c r="C9">
        <v>1</v>
      </c>
      <c r="E9" s="15">
        <v>82</v>
      </c>
      <c r="F9">
        <v>3</v>
      </c>
      <c r="I9" t="s">
        <v>942</v>
      </c>
      <c r="J9" t="s">
        <v>27</v>
      </c>
      <c r="K9" t="s">
        <v>821</v>
      </c>
      <c r="L9" t="s">
        <v>27</v>
      </c>
      <c r="M9" t="s">
        <v>28</v>
      </c>
      <c r="P9">
        <v>22</v>
      </c>
      <c r="Q9">
        <v>7</v>
      </c>
      <c r="S9" t="s">
        <v>822</v>
      </c>
      <c r="V9">
        <v>2013</v>
      </c>
      <c r="X9">
        <v>0</v>
      </c>
      <c r="Y9" t="s">
        <v>823</v>
      </c>
      <c r="AB9" t="s">
        <v>824</v>
      </c>
      <c r="AC9" t="s">
        <v>825</v>
      </c>
      <c r="AE9" t="s">
        <v>820</v>
      </c>
      <c r="AF9" t="s">
        <v>455</v>
      </c>
    </row>
    <row r="10" spans="1:35" x14ac:dyDescent="0.2">
      <c r="A10" t="s">
        <v>826</v>
      </c>
      <c r="B10">
        <v>1</v>
      </c>
      <c r="C10">
        <v>1</v>
      </c>
      <c r="E10" s="15">
        <v>22</v>
      </c>
      <c r="F10">
        <v>2</v>
      </c>
      <c r="I10" t="s">
        <v>36</v>
      </c>
      <c r="J10" t="s">
        <v>34</v>
      </c>
      <c r="K10" t="s">
        <v>828</v>
      </c>
      <c r="L10" t="s">
        <v>34</v>
      </c>
      <c r="N10" t="s">
        <v>829</v>
      </c>
      <c r="S10">
        <v>7</v>
      </c>
      <c r="T10" t="s">
        <v>830</v>
      </c>
      <c r="V10">
        <v>2013</v>
      </c>
      <c r="X10">
        <v>0</v>
      </c>
      <c r="AB10" t="s">
        <v>831</v>
      </c>
      <c r="AE10" t="s">
        <v>827</v>
      </c>
    </row>
    <row r="11" spans="1:35" x14ac:dyDescent="0.2">
      <c r="A11" t="s">
        <v>832</v>
      </c>
      <c r="B11">
        <v>1</v>
      </c>
      <c r="C11">
        <v>1</v>
      </c>
      <c r="E11" s="15">
        <v>15</v>
      </c>
      <c r="I11" t="s">
        <v>897</v>
      </c>
      <c r="J11" t="s">
        <v>834</v>
      </c>
      <c r="K11" t="s">
        <v>835</v>
      </c>
      <c r="L11" t="s">
        <v>834</v>
      </c>
      <c r="N11" t="s">
        <v>836</v>
      </c>
      <c r="S11" t="s">
        <v>837</v>
      </c>
      <c r="T11" t="s">
        <v>838</v>
      </c>
      <c r="V11">
        <v>2013</v>
      </c>
      <c r="X11">
        <v>0</v>
      </c>
      <c r="AB11" t="s">
        <v>839</v>
      </c>
      <c r="AE11" t="s">
        <v>833</v>
      </c>
    </row>
    <row r="12" spans="1:35" x14ac:dyDescent="0.2">
      <c r="A12" t="s">
        <v>852</v>
      </c>
      <c r="B12">
        <v>1</v>
      </c>
      <c r="C12">
        <v>1</v>
      </c>
      <c r="E12" s="15">
        <v>14</v>
      </c>
      <c r="I12" t="s">
        <v>36</v>
      </c>
      <c r="J12" t="s">
        <v>12</v>
      </c>
      <c r="K12" t="s">
        <v>854</v>
      </c>
      <c r="L12" t="s">
        <v>12</v>
      </c>
      <c r="N12" t="s">
        <v>855</v>
      </c>
      <c r="P12">
        <v>2</v>
      </c>
      <c r="Q12">
        <v>1</v>
      </c>
      <c r="S12" t="s">
        <v>856</v>
      </c>
      <c r="T12" t="s">
        <v>857</v>
      </c>
      <c r="V12">
        <v>2011</v>
      </c>
      <c r="W12" t="s">
        <v>858</v>
      </c>
      <c r="X12">
        <v>0</v>
      </c>
      <c r="AB12" t="s">
        <v>859</v>
      </c>
      <c r="AE12" t="s">
        <v>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citations (1)</vt:lpstr>
      <vt:lpstr>labels</vt:lpstr>
      <vt:lpstr>pivot</vt:lpstr>
      <vt:lpstr>plots</vt:lpstr>
      <vt:lpstr>bibtext csvfullexport</vt:lpstr>
      <vt:lpstr>pivot bibtex by year</vt:lpstr>
      <vt:lpstr>pivot bibtex by venue</vt:lpstr>
      <vt:lpstr>pivot bibtex by year and type</vt:lpstr>
      <vt:lpstr>calcs from bibtex</vt:lpstr>
      <vt:lpstr>h-index is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Crowley</dc:creator>
  <cp:lastModifiedBy>Mark Crowley</cp:lastModifiedBy>
  <dcterms:created xsi:type="dcterms:W3CDTF">2021-06-24T15:19:18Z</dcterms:created>
  <dcterms:modified xsi:type="dcterms:W3CDTF">2022-02-01T08:45:24Z</dcterms:modified>
</cp:coreProperties>
</file>