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0" windowWidth="12510" windowHeight="50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0" i="1" l="1"/>
  <c r="G68" i="1"/>
  <c r="G69" i="1"/>
  <c r="G66" i="1"/>
  <c r="G67" i="1"/>
  <c r="G62" i="1"/>
  <c r="G63" i="1"/>
  <c r="G60" i="1"/>
  <c r="J60" i="1" s="1"/>
  <c r="H60" i="1" s="1"/>
  <c r="G61" i="1"/>
  <c r="G53" i="1"/>
  <c r="G54" i="1"/>
  <c r="J54" i="1" s="1"/>
  <c r="H54" i="1" s="1"/>
  <c r="G55" i="1"/>
  <c r="G56" i="1"/>
  <c r="J56" i="1" s="1"/>
  <c r="H56" i="1" s="1"/>
  <c r="G57" i="1"/>
  <c r="G49" i="1"/>
  <c r="J49" i="1" s="1"/>
  <c r="G50" i="1"/>
  <c r="J50" i="1" s="1"/>
  <c r="H50" i="1" s="1"/>
  <c r="G41" i="1"/>
  <c r="J41" i="1" s="1"/>
  <c r="G42" i="1"/>
  <c r="J42" i="1" s="1"/>
  <c r="H42" i="1" s="1"/>
  <c r="G43" i="1"/>
  <c r="J43" i="1" s="1"/>
  <c r="G44" i="1"/>
  <c r="J44" i="1" s="1"/>
  <c r="H44" i="1" s="1"/>
  <c r="G45" i="1"/>
  <c r="J45" i="1" s="1"/>
  <c r="H45" i="1" s="1"/>
  <c r="G46" i="1"/>
  <c r="J46" i="1" s="1"/>
  <c r="H46" i="1" s="1"/>
  <c r="G47" i="1"/>
  <c r="J47" i="1" s="1"/>
  <c r="G48" i="1"/>
  <c r="J48" i="1" s="1"/>
  <c r="G38" i="1"/>
  <c r="J38" i="1" s="1"/>
  <c r="H38" i="1" s="1"/>
  <c r="G39" i="1"/>
  <c r="J39" i="1" s="1"/>
  <c r="G40" i="1"/>
  <c r="J40" i="1" s="1"/>
  <c r="H40" i="1" s="1"/>
  <c r="G35" i="1"/>
  <c r="J35" i="1" s="1"/>
  <c r="G36" i="1"/>
  <c r="G37" i="1"/>
  <c r="J37" i="1" s="1"/>
  <c r="G33" i="1"/>
  <c r="J33" i="1" s="1"/>
  <c r="G34" i="1"/>
  <c r="G30" i="1"/>
  <c r="J30" i="1" s="1"/>
  <c r="H30" i="1" s="1"/>
  <c r="G31" i="1"/>
  <c r="J31" i="1" s="1"/>
  <c r="G32" i="1"/>
  <c r="J32" i="1" s="1"/>
  <c r="H32" i="1" s="1"/>
  <c r="G27" i="1"/>
  <c r="J27" i="1" s="1"/>
  <c r="G28" i="1"/>
  <c r="J28" i="1" s="1"/>
  <c r="G29" i="1"/>
  <c r="J29" i="1" s="1"/>
  <c r="G24" i="1"/>
  <c r="J24" i="1" s="1"/>
  <c r="H24" i="1" s="1"/>
  <c r="G25" i="1"/>
  <c r="J25" i="1" s="1"/>
  <c r="H25" i="1" s="1"/>
  <c r="G26" i="1"/>
  <c r="J26" i="1" s="1"/>
  <c r="H26" i="1" s="1"/>
  <c r="G21" i="1"/>
  <c r="J21" i="1" s="1"/>
  <c r="G22" i="1"/>
  <c r="J22" i="1" s="1"/>
  <c r="H22" i="1" s="1"/>
  <c r="G23" i="1"/>
  <c r="J23" i="1" s="1"/>
  <c r="H23" i="1" s="1"/>
  <c r="G17" i="1"/>
  <c r="G18" i="1"/>
  <c r="J18" i="1" s="1"/>
  <c r="H18" i="1" s="1"/>
  <c r="G19" i="1"/>
  <c r="J19" i="1" s="1"/>
  <c r="G20" i="1"/>
  <c r="J20" i="1" s="1"/>
  <c r="H20" i="1" s="1"/>
  <c r="G14" i="1"/>
  <c r="G15" i="1"/>
  <c r="G16" i="1"/>
  <c r="J16" i="1" s="1"/>
  <c r="H16" i="1" s="1"/>
  <c r="J17" i="1"/>
  <c r="H17" i="1" s="1"/>
  <c r="J61" i="1" l="1"/>
  <c r="H61" i="1" s="1"/>
  <c r="J63" i="1"/>
  <c r="H63" i="1" s="1"/>
  <c r="J67" i="1"/>
  <c r="H67" i="1" s="1"/>
  <c r="J69" i="1"/>
  <c r="H69" i="1" s="1"/>
  <c r="J70" i="1"/>
  <c r="H70" i="1" s="1"/>
  <c r="H31" i="1"/>
  <c r="H27" i="1"/>
  <c r="H19" i="1"/>
  <c r="H35" i="1"/>
  <c r="H37" i="1"/>
  <c r="H41" i="1"/>
  <c r="H49" i="1"/>
  <c r="H47" i="1"/>
  <c r="J36" i="1"/>
  <c r="H36" i="1" s="1"/>
  <c r="J34" i="1"/>
  <c r="H34" i="1" s="1"/>
  <c r="H28" i="1"/>
  <c r="J57" i="1"/>
  <c r="H57" i="1" s="1"/>
  <c r="J55" i="1"/>
  <c r="H55" i="1" s="1"/>
  <c r="J53" i="1"/>
  <c r="H53" i="1" s="1"/>
  <c r="J62" i="1"/>
  <c r="H62" i="1" s="1"/>
  <c r="J66" i="1"/>
  <c r="H66" i="1"/>
  <c r="J68" i="1"/>
  <c r="H68" i="1" s="1"/>
  <c r="H33" i="1"/>
  <c r="H29" i="1"/>
  <c r="H21" i="1"/>
  <c r="H39" i="1"/>
  <c r="H43" i="1"/>
  <c r="H48" i="1"/>
  <c r="G65" i="1"/>
  <c r="G59" i="1"/>
  <c r="J59" i="1" s="1"/>
  <c r="H59" i="1" s="1"/>
  <c r="G52" i="1"/>
  <c r="J52" i="1" s="1"/>
  <c r="H52" i="1" s="1"/>
  <c r="J15" i="1"/>
  <c r="H15" i="1" s="1"/>
  <c r="J14" i="1"/>
  <c r="H14" i="1" s="1"/>
  <c r="G13" i="1"/>
  <c r="J13" i="1" s="1"/>
  <c r="H13" i="1" s="1"/>
  <c r="J65" i="1" l="1"/>
  <c r="H65" i="1" s="1"/>
  <c r="M14" i="1"/>
  <c r="N14" i="1" s="1"/>
  <c r="M13" i="1"/>
  <c r="N13" i="1" s="1"/>
  <c r="S15" i="1" l="1"/>
  <c r="M15" i="1"/>
  <c r="N15" i="1" s="1"/>
  <c r="S69" i="1"/>
  <c r="S63" i="1"/>
  <c r="S67" i="1"/>
  <c r="S68" i="1"/>
  <c r="S35" i="1"/>
  <c r="S34" i="1"/>
  <c r="S33" i="1"/>
  <c r="S32" i="1"/>
  <c r="S31" i="1"/>
  <c r="S30" i="1"/>
  <c r="S62" i="1"/>
  <c r="S22" i="1"/>
  <c r="S21" i="1"/>
  <c r="S20" i="1"/>
  <c r="S19" i="1"/>
  <c r="S18" i="1"/>
  <c r="S17" i="1"/>
  <c r="S16" i="1"/>
  <c r="S29" i="1"/>
  <c r="S26" i="1"/>
  <c r="S54" i="1"/>
  <c r="S59" i="1"/>
  <c r="S57" i="1"/>
  <c r="S65" i="1"/>
  <c r="S49" i="1"/>
  <c r="S48" i="1"/>
  <c r="S47" i="1"/>
  <c r="S45" i="1"/>
  <c r="S44" i="1"/>
  <c r="S43" i="1"/>
  <c r="S46" i="1"/>
  <c r="S42" i="1"/>
  <c r="S41" i="1"/>
  <c r="S40" i="1"/>
  <c r="S39" i="1"/>
  <c r="S38" i="1"/>
  <c r="S37" i="1"/>
  <c r="S36" i="1"/>
  <c r="S56" i="1"/>
  <c r="S55" i="1"/>
  <c r="S61" i="1"/>
  <c r="S52" i="1"/>
  <c r="S53" i="1"/>
  <c r="S66" i="1"/>
  <c r="S60" i="1"/>
  <c r="S24" i="1"/>
  <c r="S70" i="1"/>
  <c r="S25" i="1"/>
  <c r="S23" i="1"/>
  <c r="S28" i="1"/>
  <c r="S27" i="1"/>
  <c r="M50" i="1"/>
  <c r="N50" i="1" s="1"/>
  <c r="M70" i="1"/>
  <c r="N70" i="1" s="1"/>
  <c r="M69" i="1"/>
  <c r="N69" i="1" s="1"/>
  <c r="M68" i="1"/>
  <c r="N68" i="1" s="1"/>
  <c r="M67" i="1"/>
  <c r="N67" i="1" s="1"/>
  <c r="M49" i="1"/>
  <c r="N49" i="1" s="1"/>
  <c r="M48" i="1"/>
  <c r="N48" i="1" s="1"/>
  <c r="M47" i="1"/>
  <c r="N47" i="1" s="1"/>
  <c r="M46" i="1"/>
  <c r="N46" i="1" s="1"/>
  <c r="M63" i="1"/>
  <c r="N63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55" i="1" l="1"/>
  <c r="N55" i="1" s="1"/>
  <c r="M56" i="1"/>
  <c r="N56" i="1" s="1"/>
  <c r="M66" i="1" l="1"/>
  <c r="N66" i="1" s="1"/>
  <c r="M65" i="1"/>
  <c r="N65" i="1" s="1"/>
  <c r="M62" i="1"/>
  <c r="N62" i="1" s="1"/>
  <c r="M61" i="1"/>
  <c r="N61" i="1" s="1"/>
  <c r="M60" i="1"/>
  <c r="N60" i="1" s="1"/>
  <c r="M59" i="1"/>
  <c r="N59" i="1" s="1"/>
  <c r="M57" i="1"/>
  <c r="N57" i="1" s="1"/>
  <c r="M54" i="1"/>
  <c r="N54" i="1" s="1"/>
  <c r="M53" i="1"/>
  <c r="N53" i="1" s="1"/>
  <c r="M52" i="1"/>
  <c r="N52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</calcChain>
</file>

<file path=xl/sharedStrings.xml><?xml version="1.0" encoding="utf-8"?>
<sst xmlns="http://schemas.openxmlformats.org/spreadsheetml/2006/main" count="250" uniqueCount="172">
  <si>
    <t>P58-00043</t>
  </si>
  <si>
    <t>Basic Opt Mse Win32 USB Port EN/XT/ZH/KO Asia Hdwr Black</t>
  </si>
  <si>
    <t>Basic Optical Mouse</t>
  </si>
  <si>
    <t>P58-00046</t>
  </si>
  <si>
    <t>Basic Opt Mse Win32 USB Port EN/XT/ZH/KO Asia Hdwr Navy</t>
  </si>
  <si>
    <t>U81-00012</t>
  </si>
  <si>
    <t>CompactOptMse 500 USB English, ChnSimp, ChnTrad, KO Hdwr Black</t>
  </si>
  <si>
    <t>Compact Optical Mouse</t>
  </si>
  <si>
    <t>U81-00030</t>
  </si>
  <si>
    <t>Compact Opt Mse Mac/Win USB Port EN/XT/ZH/KO Hdwr White</t>
  </si>
  <si>
    <t>U81-00031</t>
  </si>
  <si>
    <t>Compact Opt Mse Mac/Win USB Port EN/XT/ZH/KO Hdwr Navy</t>
  </si>
  <si>
    <t>U81-00032</t>
  </si>
  <si>
    <t>Compact Opt Mse Mac/Win USB Port EN/XT/ZH/KO Hdwr Green</t>
  </si>
  <si>
    <t>U81-00033</t>
  </si>
  <si>
    <t>Compact Opt Mse Mac/Win USB Port EN/XT/ZH/KO Hdwr Red</t>
  </si>
  <si>
    <t>U81-00034</t>
  </si>
  <si>
    <t>Compact Opt Mse Mac/Win USB Port EN/XT/ZH/KO Hdwr Orange</t>
  </si>
  <si>
    <t>APB-00018</t>
  </si>
  <si>
    <t>Wired Dsktp 600 USB Port Eng Intl ROW Hdwr Black</t>
  </si>
  <si>
    <t>Wired Desktop 600</t>
  </si>
  <si>
    <t>2LF-00020</t>
  </si>
  <si>
    <t>Wireless Desktop 800 USB Eng Intl ROW Hdwr</t>
  </si>
  <si>
    <t>Wireless Desktop 800</t>
  </si>
  <si>
    <t>MFC-00026</t>
  </si>
  <si>
    <t>Wireless Desktop 3000 USB BlueTrack Eng Intl ROW Hdwr CD</t>
  </si>
  <si>
    <t>Wireless Desktop 3000</t>
  </si>
  <si>
    <t>CSD-00021</t>
  </si>
  <si>
    <t>Wrls Comfort Dsktp 5000 USB BlueTrack Eng Intl ROW Hdwr CD</t>
  </si>
  <si>
    <t>Wrls Comfort Dsktp 5000</t>
  </si>
  <si>
    <t>CXD-00020</t>
  </si>
  <si>
    <t>Bluetooth Mobile KB 6000</t>
  </si>
  <si>
    <t>4FD-00001</t>
  </si>
  <si>
    <t>Comfort Mouse 4500 EN/XT/ZH/HI/KO/TH Hdwr</t>
  </si>
  <si>
    <t>Comfort Mouse 4500</t>
  </si>
  <si>
    <t>9DR-00006</t>
  </si>
  <si>
    <t>Wrlss Ntbk Prsntr Mse 8000 WinXP USB Port EN/XT/ZH/KO Asia</t>
  </si>
  <si>
    <t>Wireless Ntbk Presenter Mouse 8000</t>
  </si>
  <si>
    <t>69R-00006</t>
  </si>
  <si>
    <t>Bluetooth Ntbk Mouse 5000 Mac/Win EN/XT/ZH/KO Hdwr</t>
  </si>
  <si>
    <t>Bluetooth Ntbk Mouse 5000</t>
  </si>
  <si>
    <t>MGC-00007</t>
  </si>
  <si>
    <t>Wireless Mouse 5000 WinXP/Vista USB Blue Track EN/XT/ZH/KO Hdwr CD</t>
  </si>
  <si>
    <t>Wireless Mouse 5000</t>
  </si>
  <si>
    <t>2CF-00005</t>
  </si>
  <si>
    <t>Wireless Mobile Mouse 1000</t>
  </si>
  <si>
    <t>36D-00006</t>
  </si>
  <si>
    <t>Wireless Mouse 2000 EN/XT/ZH/HI/KO/TH Hdwr</t>
  </si>
  <si>
    <t>Wireless Mouse 2000</t>
  </si>
  <si>
    <t>MHC-00007</t>
  </si>
  <si>
    <t>Wireless Mobile Mouse 6000</t>
  </si>
  <si>
    <t>ZJA-00012</t>
  </si>
  <si>
    <t>ARC Mouse Mac/Win USB Port EN/XT/ZH/KO Hdwr Black</t>
  </si>
  <si>
    <t>ARC Mouse</t>
  </si>
  <si>
    <t>ZJA-00013</t>
  </si>
  <si>
    <t>ARC Mouse Mac/Win USB Port EN/XT/ZH/KO Hdwr Red</t>
  </si>
  <si>
    <t>ZJA-00035</t>
  </si>
  <si>
    <t>ARC Mouse Mac/Win USB Port EN/XT/ZH/KO Hdwr Blue</t>
  </si>
  <si>
    <t>ZJA-00036</t>
  </si>
  <si>
    <t>ARC Mouse Mac/Win USB Port EN/XT/ZH/KO Hdwr Purple</t>
  </si>
  <si>
    <t>ZJA-00037</t>
  </si>
  <si>
    <t>ARC Mouse Mac/Win USB Port EN/XT/ZH/KO Hdwr Green</t>
  </si>
  <si>
    <t>ZJA-00049</t>
  </si>
  <si>
    <t>ARC Mouse Mac/Win USB Port EN/XT/ZH/KO Hdwr White</t>
  </si>
  <si>
    <t>J5D-00018</t>
  </si>
  <si>
    <t>Arc Keyboard USB Port Eng Intl ROW Hdwr Black</t>
  </si>
  <si>
    <t>Arc Keyboard</t>
  </si>
  <si>
    <t>JQD-00016</t>
  </si>
  <si>
    <t>SideWinder X4 Keyboard USB Port Eng Intl ROW Hdwr CD</t>
  </si>
  <si>
    <t>SideWinder X4 Keyboard</t>
  </si>
  <si>
    <t>AGB-00017</t>
  </si>
  <si>
    <t>Sidewinder X6 Kybrd Win USB Port Eng Intl ROW Hdwr</t>
  </si>
  <si>
    <t>Sidewinder X6 Keyboard</t>
  </si>
  <si>
    <t>ARB-00006</t>
  </si>
  <si>
    <t>SideWinder X5 Mouse Win USB EN/XT/ZH/KO Hdwr</t>
  </si>
  <si>
    <t>Sidewinder X5 Mouse</t>
  </si>
  <si>
    <t>UUC-00006</t>
  </si>
  <si>
    <t>SideWinder X3 Mouse WinXP/Vista USB Port EN/XT/ZH/KO Hdwr</t>
  </si>
  <si>
    <t>SideWinder X3 Mouse</t>
  </si>
  <si>
    <t>D5D-00007</t>
  </si>
  <si>
    <t>Wireless Mobile Mouse 4000</t>
  </si>
  <si>
    <t>D5D-00013</t>
  </si>
  <si>
    <t>D5D-00024</t>
  </si>
  <si>
    <t>D5D-00030</t>
  </si>
  <si>
    <t>D5D-00036</t>
  </si>
  <si>
    <t>GMF-00001</t>
  </si>
  <si>
    <t>Wireless Mobile Mouse 3500</t>
  </si>
  <si>
    <t>GMF-00006</t>
  </si>
  <si>
    <t>GMF-00069</t>
  </si>
  <si>
    <t>GMF-00070</t>
  </si>
  <si>
    <t>GMF-00071</t>
  </si>
  <si>
    <t>H5D-00005</t>
  </si>
  <si>
    <t>LifeCam Cinema Windows USB EN/XT/ZH/HI/KO/TH Hdwr</t>
  </si>
  <si>
    <t>LifeCam Cinema</t>
  </si>
  <si>
    <t>AMC-00022</t>
  </si>
  <si>
    <t>LifeCam VX-700 MIC WinXP/Vista USB Port EN/XT/ZH/KO Hdwr</t>
  </si>
  <si>
    <t>LifeCam VX-700</t>
  </si>
  <si>
    <t>Xbox 360 Common Controller</t>
  </si>
  <si>
    <t>GMF-00062</t>
  </si>
  <si>
    <t>GMF-00072</t>
  </si>
  <si>
    <t>GMF-00073</t>
  </si>
  <si>
    <t>GMF-00074</t>
  </si>
  <si>
    <t>RVF-00005</t>
  </si>
  <si>
    <t>ARC Touch Mouse</t>
  </si>
  <si>
    <t>YFC-00006</t>
  </si>
  <si>
    <t>LifeCam VX-2000 WinXP/Vista USB Port EN/XT/ZH/KO Hdwr</t>
  </si>
  <si>
    <t>LifeCam VX-2000</t>
  </si>
  <si>
    <t>JSD-00005</t>
  </si>
  <si>
    <t>LifeCam VX-800 Win USB Port EN/XT/ZH/HI/KO/TH Hdwr</t>
  </si>
  <si>
    <t>LifeCam VX-800</t>
  </si>
  <si>
    <t>JTD-00005</t>
  </si>
  <si>
    <t>LifeChat LX-1000 Win EN/XT/ZH/HI/KO/TH Hdwr</t>
  </si>
  <si>
    <t>LifeChat LX-1000</t>
  </si>
  <si>
    <t>7ND-00005</t>
  </si>
  <si>
    <t>LifeCam HD-5000 Win USB Port EN/XT/ZH/HI/KO/TH Hdwr CD</t>
  </si>
  <si>
    <t>LifeCam HD-5000</t>
  </si>
  <si>
    <t>CÔNG TY TNHH PHẦN MỀM ĐÔNG NAM Á</t>
  </si>
  <si>
    <t>Địa chị : 289/1 Ung Văn Khiêm,phường 25,Q Bình Thạnh,Tp HCM</t>
  </si>
  <si>
    <t>Điện thoại : 08-35128760</t>
  </si>
  <si>
    <t>Bluetooth Mobile KB 6000 Eng Intl ROW Hdwr</t>
  </si>
  <si>
    <t xml:space="preserve">Wrlss Mobile Mouse 1000 Mac/Win USB Port EN/XT/ZH/HI/KO/TH </t>
  </si>
  <si>
    <t>Wireless Mobile Mouse6000 Mac/Win USB BlueTrack EN/XT/ZH/KO</t>
  </si>
  <si>
    <t>Wrls Mobile Mse 4000 Mac/Win USB 
BlueTrack EN/XT/ZH/KO Hdwr Graphite</t>
  </si>
  <si>
    <t>Wrls Mobile Mse 4000 Mac/Win USB 
BlueTrack EN/XT/ZH/HI/TH Hdwr White</t>
  </si>
  <si>
    <t>Wrls Mobile Mse 4000 Mac/Win USB 
BlueTrack EN/XT/ZH/HI/TH Hdwr Pink</t>
  </si>
  <si>
    <t>Wrls Mobile Mse 4000 Mac/Win USB 
BlueTrack EN/XT/ZH/HI/TH Hdwr Blue</t>
  </si>
  <si>
    <t>Wrls Mobile Mse 4000 Mac/Win USB 
BlueTrack EN/XT/ZH/HI/TH Hdwr Green</t>
  </si>
  <si>
    <t>Wireless Mobile Mouse3500 Mac/Win 
USB Port EN/XT/ZH/HI/TH Hdwr DRAGON FRUIT PINK</t>
  </si>
  <si>
    <t>Wireless Mobile Mouse3500 Mac/Win 
USB Port EN/XT/ZH/HI/TH Hdwr Loch Ness Gray</t>
  </si>
  <si>
    <t>Wireless Mobile Mouse3500 Mac/Win U
SB Port EN/XT/ZH/HI/TH Hdwr Poppy Red</t>
  </si>
  <si>
    <t>Wireless Mobile Mouse3500 Mac/Win 
USB Port EN/XT/ZH/HI/TH Hdwr Sea Blue</t>
  </si>
  <si>
    <t>Wireless Mobile Mouse3500 Mac/Win 
USB Port EN/XT/ZH/HI/TH Hdwr Imperial Purple</t>
  </si>
  <si>
    <t>Xbox 360 Controller for Windows WinXP USB Port EN/XT/ZH/KO</t>
  </si>
  <si>
    <t>Wireless Mobile Mouse3500 Mac/Win 
USB Port EN/XT/ZH/HI/TH Year of Rabbit SE Blue</t>
  </si>
  <si>
    <t>Wireless Mobile Mouse3500 Mac/Win 
USB Port EN/XT/ZH/HI/KO/TH Hdwr Hibiscus</t>
  </si>
  <si>
    <t>Wireless Mobile Mouse3500 Mac/Win 
USB Port EN/XT/ZH/HI/KO/TH Hdwr Solar</t>
  </si>
  <si>
    <t>Wireless Mobile Mouse3500 Mac/Win 
USB Port EN/XT/ZH/HI/KO/TH Hdwr Zinnia Pink</t>
  </si>
  <si>
    <t>Số Serial</t>
  </si>
  <si>
    <t>Hình Ảnh</t>
  </si>
  <si>
    <t>Tên Sản Phẩm</t>
  </si>
  <si>
    <t>Dòng Sản Phẩm</t>
  </si>
  <si>
    <t>Giá Đại Lý 
(đã bao gồm 10% VAT)</t>
  </si>
  <si>
    <t>Lợi nhuận 
dành cho đại lý 
(đề nghị)</t>
  </si>
  <si>
    <t>Giá cho người dùng cuối
(đã bao gồm 10% VAT)</t>
  </si>
  <si>
    <t>36 tháng</t>
  </si>
  <si>
    <t>24 tháng</t>
  </si>
  <si>
    <t>90 ngày</t>
  </si>
  <si>
    <t>Chế Độ 
Bảo Hành</t>
  </si>
  <si>
    <t>Hàng Thực Tế Trong Kho</t>
  </si>
  <si>
    <t>Sai Gòn</t>
  </si>
  <si>
    <t>Hà Noi</t>
  </si>
  <si>
    <t>Mới Về</t>
  </si>
  <si>
    <t>Tổng Cộng</t>
  </si>
  <si>
    <t>MOUSE</t>
  </si>
  <si>
    <t>KEYBOARD</t>
  </si>
  <si>
    <t>WEBCAM &amp; LIFECHAT</t>
  </si>
  <si>
    <t>GAME</t>
  </si>
  <si>
    <t>ARC Touch Mouse C49 HDWR</t>
  </si>
  <si>
    <t>EXPRESS MOUSE MAC/WIN USB C49 H</t>
  </si>
  <si>
    <t>Express Mouse</t>
  </si>
  <si>
    <t>T2J-00005</t>
  </si>
  <si>
    <t>T2J-00011</t>
  </si>
  <si>
    <t>Bảng Báo Giá Phần Cứng Microsoft Tháng 4-2011</t>
  </si>
  <si>
    <t>52A-00003</t>
  </si>
  <si>
    <t>Giá thị trường (VND)</t>
  </si>
  <si>
    <t>1.848.000</t>
  </si>
  <si>
    <t>1.199.000</t>
  </si>
  <si>
    <t>Giá nhập (VND)</t>
  </si>
  <si>
    <t>Giá cho người dùng cuối (vnd)
(đã bao gồm 10% VAT)</t>
  </si>
  <si>
    <t>GIA BAN ( 10% VAT)</t>
  </si>
  <si>
    <t>LOI NHUAN</t>
  </si>
  <si>
    <t>KHUYEN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</si>
</sst>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35" x14ac:knownFonts="1">
    <font>
      <sz val="12"/>
      <color theme="1"/>
      <name val="Times New Roman"/>
      <family val="2"/>
    </font>
    <font>
      <sz val="8"/>
      <name val="Calibri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b/>
      <sz val="11"/>
      <color rgb="FF0070C0"/>
      <name val="Arial"/>
      <family val="2"/>
    </font>
    <font>
      <b/>
      <sz val="22"/>
      <color rgb="FFC00000"/>
      <name val="Arial"/>
      <family val="2"/>
    </font>
    <font>
      <sz val="12"/>
      <color theme="1"/>
      <name val="Times New Roman"/>
      <family val="2"/>
    </font>
    <font>
      <b/>
      <sz val="11"/>
      <color theme="0"/>
      <name val="Arial"/>
      <family val="2"/>
    </font>
    <font>
      <sz val="24"/>
      <color theme="1"/>
      <name val="Times New Roman"/>
      <family val="2"/>
    </font>
    <font>
      <sz val="24"/>
      <color theme="0"/>
      <name val="Times New Roman"/>
      <family val="2"/>
    </font>
    <font>
      <sz val="10"/>
      <color indexed="8"/>
      <name val="Arial"/>
      <family val="2"/>
    </font>
    <font>
      <sz val="10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Arial"/>
      <family val="2"/>
    </font>
    <font>
      <b/>
      <sz val="28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8"/>
      <color rgb="FFFF000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</font>
    <font>
      <b/>
      <sz val="10"/>
      <color indexed="8"/>
      <name val="Arial"/>
      <family val="2"/>
    </font>
    <font>
      <b/>
      <sz val="12"/>
      <color theme="1"/>
      <name val="Times New Roman"/>
      <family val="2"/>
    </font>
    <font>
      <b/>
      <sz val="10"/>
      <color theme="1"/>
      <name val="Times New Roman"/>
      <family val="2"/>
    </font>
    <font>
      <b/>
      <sz val="8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0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2" fillId="0" borderId="0">
      <alignment wrapText="1"/>
    </xf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readingOrder="1"/>
      <protection locked="0"/>
    </xf>
    <xf numFmtId="2" fontId="7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readingOrder="1"/>
      <protection locked="0"/>
    </xf>
    <xf numFmtId="0" fontId="4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readingOrder="1"/>
      <protection locked="0"/>
    </xf>
    <xf numFmtId="2" fontId="2" fillId="0" borderId="1" xfId="0" applyNumberFormat="1" applyFont="1" applyBorder="1" applyAlignment="1">
      <alignment horizontal="center" vertical="center" readingOrder="1"/>
    </xf>
    <xf numFmtId="9" fontId="2" fillId="0" borderId="1" xfId="0" applyNumberFormat="1" applyFont="1" applyBorder="1" applyAlignment="1">
      <alignment horizontal="center" vertical="center" readingOrder="1"/>
    </xf>
    <xf numFmtId="0" fontId="10" fillId="4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8" fillId="5" borderId="1" xfId="0" applyFont="1" applyFill="1" applyBorder="1" applyAlignment="1" applyProtection="1">
      <alignment horizontal="center" vertical="center" wrapText="1"/>
      <protection locked="0"/>
    </xf>
    <xf numFmtId="1" fontId="19" fillId="0" borderId="2" xfId="2" applyNumberFormat="1" applyFont="1" applyBorder="1" applyAlignment="1">
      <alignment horizontal="center" vertical="center"/>
    </xf>
    <xf numFmtId="1" fontId="19" fillId="0" borderId="2" xfId="2" applyNumberFormat="1" applyFont="1" applyFill="1" applyBorder="1" applyAlignment="1">
      <alignment horizontal="center" vertical="center"/>
    </xf>
    <xf numFmtId="1" fontId="19" fillId="6" borderId="2" xfId="2" applyNumberFormat="1" applyFont="1" applyFill="1" applyBorder="1" applyAlignment="1">
      <alignment horizontal="center" vertical="center"/>
    </xf>
    <xf numFmtId="1" fontId="19" fillId="7" borderId="2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 readingOrder="1"/>
    </xf>
    <xf numFmtId="0" fontId="1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readingOrder="1"/>
    </xf>
    <xf numFmtId="0" fontId="22" fillId="8" borderId="0" xfId="1" applyFont="1" applyFill="1" applyAlignment="1">
      <alignment horizontal="left" vertical="center" wrapText="1"/>
    </xf>
    <xf numFmtId="0" fontId="23" fillId="8" borderId="0" xfId="1" applyFont="1" applyFill="1" applyAlignment="1">
      <alignment horizontal="center" vertical="center" wrapText="1"/>
    </xf>
    <xf numFmtId="0" fontId="24" fillId="8" borderId="0" xfId="0" applyNumberFormat="1" applyFont="1" applyFill="1" applyBorder="1" applyAlignment="1">
      <alignment horizontal="center" vertical="center"/>
    </xf>
    <xf numFmtId="2" fontId="26" fillId="8" borderId="0" xfId="0" applyNumberFormat="1" applyFont="1" applyFill="1" applyAlignment="1">
      <alignment horizontal="center" vertical="center"/>
    </xf>
    <xf numFmtId="0" fontId="27" fillId="11" borderId="0" xfId="0" applyNumberFormat="1" applyFont="1" applyFill="1" applyBorder="1" applyAlignment="1">
      <alignment horizontal="center" vertical="center"/>
    </xf>
    <xf numFmtId="3" fontId="25" fillId="8" borderId="1" xfId="0" applyNumberFormat="1" applyFont="1" applyFill="1" applyBorder="1" applyAlignment="1">
      <alignment horizontal="center" vertical="center" readingOrder="1"/>
    </xf>
    <xf numFmtId="0" fontId="28" fillId="10" borderId="0" xfId="1" applyFont="1" applyFill="1" applyAlignment="1">
      <alignment horizontal="left" vertical="center" wrapText="1"/>
    </xf>
    <xf numFmtId="0" fontId="13" fillId="10" borderId="0" xfId="1" applyFont="1" applyFill="1" applyAlignment="1">
      <alignment horizontal="center" vertical="center" wrapText="1"/>
    </xf>
    <xf numFmtId="9" fontId="29" fillId="10" borderId="1" xfId="0" applyNumberFormat="1" applyFont="1" applyFill="1" applyBorder="1" applyAlignment="1">
      <alignment horizontal="center" vertical="center" readingOrder="1"/>
    </xf>
    <xf numFmtId="164" fontId="29" fillId="10" borderId="1" xfId="0" applyNumberFormat="1" applyFont="1" applyFill="1" applyBorder="1" applyAlignment="1">
      <alignment horizontal="center" vertical="center" readingOrder="1"/>
    </xf>
    <xf numFmtId="2" fontId="30" fillId="10" borderId="0" xfId="0" applyNumberFormat="1" applyFont="1" applyFill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4" fillId="0" borderId="0" xfId="1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7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17" fillId="5" borderId="16" xfId="0" applyFont="1" applyFill="1" applyBorder="1" applyAlignment="1" applyProtection="1">
      <alignment horizontal="center" vertical="center"/>
      <protection locked="0"/>
    </xf>
    <xf numFmtId="0" fontId="17" fillId="5" borderId="12" xfId="0" applyFont="1" applyFill="1" applyBorder="1" applyAlignment="1" applyProtection="1">
      <alignment horizontal="center" vertical="center"/>
      <protection locked="0"/>
    </xf>
    <xf numFmtId="0" fontId="17" fillId="5" borderId="13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center" vertical="center"/>
      <protection locked="0"/>
    </xf>
    <xf numFmtId="1" fontId="19" fillId="0" borderId="9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9" fontId="16" fillId="10" borderId="1" xfId="0" applyNumberFormat="1" applyFont="1" applyFill="1" applyBorder="1" applyAlignment="1">
      <alignment horizontal="center" vertical="center"/>
    </xf>
    <xf numFmtId="0" fontId="15" fillId="12" borderId="0" xfId="1" applyFont="1" applyFill="1" applyAlignment="1">
      <alignment horizontal="center" vertical="center" wrapText="1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0" fillId="12" borderId="0" xfId="0" applyFill="1" applyAlignment="1">
      <alignment horizontal="center"/>
    </xf>
    <xf numFmtId="0" fontId="31" fillId="12" borderId="1" xfId="0" applyFont="1" applyFill="1" applyBorder="1" applyAlignment="1" applyProtection="1">
      <alignment horizontal="center" vertical="center"/>
      <protection locked="0"/>
    </xf>
    <xf numFmtId="0" fontId="32" fillId="12" borderId="0" xfId="0" applyFont="1" applyFill="1" applyAlignment="1">
      <alignment horizontal="center"/>
    </xf>
    <xf numFmtId="0" fontId="33" fillId="12" borderId="0" xfId="0" applyFont="1" applyFill="1" applyAlignment="1">
      <alignment horizontal="center" vertical="center"/>
    </xf>
    <xf numFmtId="0" fontId="28" fillId="9" borderId="0" xfId="1" applyFont="1" applyFill="1" applyAlignment="1">
      <alignment horizontal="left" vertical="center" wrapText="1"/>
    </xf>
    <xf numFmtId="0" fontId="13" fillId="9" borderId="0" xfId="1" applyFont="1" applyFill="1" applyAlignment="1">
      <alignment horizontal="center" vertical="center" wrapText="1"/>
    </xf>
    <xf numFmtId="0" fontId="27" fillId="9" borderId="2" xfId="0" applyNumberFormat="1" applyFont="1" applyFill="1" applyBorder="1" applyAlignment="1">
      <alignment horizontal="center" vertical="center"/>
    </xf>
    <xf numFmtId="3" fontId="29" fillId="9" borderId="1" xfId="0" applyNumberFormat="1" applyFont="1" applyFill="1" applyBorder="1" applyAlignment="1">
      <alignment horizontal="center" vertical="center" readingOrder="1"/>
    </xf>
    <xf numFmtId="3" fontId="29" fillId="9" borderId="1" xfId="0" applyNumberFormat="1" applyFont="1" applyFill="1" applyBorder="1" applyAlignment="1">
      <alignment horizontal="center" vertical="center"/>
    </xf>
    <xf numFmtId="2" fontId="34" fillId="9" borderId="0" xfId="0" applyNumberFormat="1" applyFont="1" applyFill="1" applyAlignment="1">
      <alignment horizontal="center" vertical="center"/>
    </xf>
    <xf numFmtId="3" fontId="28" fillId="10" borderId="0" xfId="1" applyNumberFormat="1" applyFont="1" applyFill="1" applyAlignment="1">
      <alignment horizontal="left" vertical="center" wrapText="1"/>
    </xf>
    <xf numFmtId="3" fontId="13" fillId="10" borderId="0" xfId="1" applyNumberFormat="1" applyFont="1" applyFill="1" applyAlignment="1">
      <alignment horizontal="center" vertical="center" wrapText="1"/>
    </xf>
    <xf numFmtId="3" fontId="27" fillId="11" borderId="0" xfId="0" applyNumberFormat="1" applyFont="1" applyFill="1" applyBorder="1" applyAlignment="1">
      <alignment horizontal="center" vertical="center"/>
    </xf>
    <xf numFmtId="3" fontId="29" fillId="10" borderId="1" xfId="0" applyNumberFormat="1" applyFont="1" applyFill="1" applyBorder="1" applyAlignment="1">
      <alignment horizontal="center" vertical="center" readingOrder="1"/>
    </xf>
    <xf numFmtId="3" fontId="30" fillId="10" borderId="0" xfId="0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1460066</xdr:colOff>
      <xdr:row>49</xdr:row>
      <xdr:rowOff>47624</xdr:rowOff>
    </xdr:from>
    <xdr:to>
      <xdr:col>1</xdr:col>
      <xdr:colOff>2359459</xdr:colOff>
      <xdr:row>49</xdr:row>
      <xdr:rowOff>1381125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041" y="51663599"/>
          <a:ext cx="899393" cy="1333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802525</xdr:colOff>
      <xdr:row>4</xdr:row>
      <xdr:rowOff>133350</xdr:rowOff>
    </xdr:to>
    <xdr:pic>
      <xdr:nvPicPr>
        <xdr:cNvPr id="2" name="Picture 1" descr="WIN cop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5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595033</xdr:colOff>
      <xdr:row>15</xdr:row>
      <xdr:rowOff>54502</xdr:rowOff>
    </xdr:from>
    <xdr:to>
      <xdr:col>1</xdr:col>
      <xdr:colOff>1645247</xdr:colOff>
      <xdr:row>15</xdr:row>
      <xdr:rowOff>1135379</xdr:rowOff>
    </xdr:to>
    <xdr:pic>
      <xdr:nvPicPr>
        <xdr:cNvPr id="4" name="il_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7973" y="3422542"/>
          <a:ext cx="1050214" cy="1080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388619</xdr:colOff>
      <xdr:row>16</xdr:row>
      <xdr:rowOff>48872</xdr:rowOff>
    </xdr:from>
    <xdr:to>
      <xdr:col>1</xdr:col>
      <xdr:colOff>1790700</xdr:colOff>
      <xdr:row>16</xdr:row>
      <xdr:rowOff>1311478</xdr:rowOff>
    </xdr:to>
    <xdr:pic>
      <xdr:nvPicPr>
        <xdr:cNvPr id="5" name="il_fi" descr="http://210.193.32.23/ecourts/IT/IP018705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559" y="4590392"/>
          <a:ext cx="1402081" cy="1262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17</xdr:row>
      <xdr:rowOff>44275</xdr:rowOff>
    </xdr:from>
    <xdr:to>
      <xdr:col>1</xdr:col>
      <xdr:colOff>1691640</xdr:colOff>
      <xdr:row>17</xdr:row>
      <xdr:rowOff>1193843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20140" y="5949775"/>
          <a:ext cx="1234440" cy="114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544059</xdr:colOff>
      <xdr:row>18</xdr:row>
      <xdr:rowOff>40565</xdr:rowOff>
    </xdr:from>
    <xdr:to>
      <xdr:col>1</xdr:col>
      <xdr:colOff>1600201</xdr:colOff>
      <xdr:row>18</xdr:row>
      <xdr:rowOff>1082039</xdr:rowOff>
    </xdr:to>
    <xdr:pic>
      <xdr:nvPicPr>
        <xdr:cNvPr id="7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6999" y="7188125"/>
          <a:ext cx="1056142" cy="104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19</xdr:row>
      <xdr:rowOff>50459</xdr:rowOff>
    </xdr:from>
    <xdr:to>
      <xdr:col>1</xdr:col>
      <xdr:colOff>1722120</xdr:colOff>
      <xdr:row>19</xdr:row>
      <xdr:rowOff>1191786</xdr:rowOff>
    </xdr:to>
    <xdr:pic>
      <xdr:nvPicPr>
        <xdr:cNvPr id="8" name="il_fi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8700" y="8341019"/>
          <a:ext cx="1356360" cy="1141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579120</xdr:colOff>
      <xdr:row>20</xdr:row>
      <xdr:rowOff>34931</xdr:rowOff>
    </xdr:from>
    <xdr:to>
      <xdr:col>1</xdr:col>
      <xdr:colOff>1539240</xdr:colOff>
      <xdr:row>20</xdr:row>
      <xdr:rowOff>1173480</xdr:rowOff>
    </xdr:to>
    <xdr:pic>
      <xdr:nvPicPr>
        <xdr:cNvPr id="9" name="il_fi" descr="http://www.courts.com.sg/ecourts/IT/IP012718.jp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9544691"/>
          <a:ext cx="960120" cy="113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21</xdr:row>
      <xdr:rowOff>30480</xdr:rowOff>
    </xdr:from>
    <xdr:to>
      <xdr:col>1</xdr:col>
      <xdr:colOff>1983188</xdr:colOff>
      <xdr:row>21</xdr:row>
      <xdr:rowOff>1226820</xdr:rowOff>
    </xdr:to>
    <xdr:pic>
      <xdr:nvPicPr>
        <xdr:cNvPr id="10" name="il_fi" descr="http://www.wonderbuy.vn/imgs/pro/pro_129272672794531250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51820"/>
          <a:ext cx="1716488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51</xdr:row>
      <xdr:rowOff>30480</xdr:rowOff>
    </xdr:from>
    <xdr:to>
      <xdr:col>1</xdr:col>
      <xdr:colOff>2171700</xdr:colOff>
      <xdr:row>52</xdr:row>
      <xdr:rowOff>7620</xdr:rowOff>
    </xdr:to>
    <xdr:pic>
      <xdr:nvPicPr>
        <xdr:cNvPr id="11" name="Picture 8" descr="WDK600_Blk_ATop_FY09.gif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2199620"/>
          <a:ext cx="21336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2282190</xdr:colOff>
      <xdr:row>52</xdr:row>
      <xdr:rowOff>777240</xdr:rowOff>
    </xdr:to>
    <xdr:pic>
      <xdr:nvPicPr>
        <xdr:cNvPr id="12" name="Picture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3274040"/>
          <a:ext cx="22860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</xdr:colOff>
      <xdr:row>53</xdr:row>
      <xdr:rowOff>15054</xdr:rowOff>
    </xdr:from>
    <xdr:to>
      <xdr:col>1</xdr:col>
      <xdr:colOff>2156460</xdr:colOff>
      <xdr:row>54</xdr:row>
      <xdr:rowOff>22859</xdr:rowOff>
    </xdr:to>
    <xdr:pic>
      <xdr:nvPicPr>
        <xdr:cNvPr id="13" name="Picture 63" descr="G:\SDA Final Archive\MS Hardware FY11 H1 Assets\Desktop\WD3_Wireless_Desktop_3000\Product_Shots\GIF\WD3_ATop_FY09_wMouse.gif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3814874"/>
          <a:ext cx="2095500" cy="104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54</xdr:row>
      <xdr:rowOff>30942</xdr:rowOff>
    </xdr:from>
    <xdr:to>
      <xdr:col>1</xdr:col>
      <xdr:colOff>2179320</xdr:colOff>
      <xdr:row>55</xdr:row>
      <xdr:rowOff>2857</xdr:rowOff>
    </xdr:to>
    <xdr:pic>
      <xdr:nvPicPr>
        <xdr:cNvPr id="14" name="Picture 62" descr="C:\Users\IanCore7\Desktop\Work Stuff\Super SDA Product Deck Assets\Desktops\WCD5k\WCD5000_ATop_FY10.gi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867082"/>
          <a:ext cx="2156460" cy="1005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</xdr:colOff>
      <xdr:row>54</xdr:row>
      <xdr:rowOff>1028700</xdr:rowOff>
    </xdr:from>
    <xdr:to>
      <xdr:col>1</xdr:col>
      <xdr:colOff>2265045</xdr:colOff>
      <xdr:row>56</xdr:row>
      <xdr:rowOff>30480</xdr:rowOff>
    </xdr:to>
    <xdr:pic>
      <xdr:nvPicPr>
        <xdr:cNvPr id="15" name="Picture 64" descr="C:\Users\IanCore7\Desktop\Work Stuff\Super SDA Product Deck Assets\Keyboards\BTNK6000\BMK6000_FOB_FY10.gi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" y="34337625"/>
          <a:ext cx="2228850" cy="1049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312420</xdr:colOff>
      <xdr:row>56</xdr:row>
      <xdr:rowOff>67714</xdr:rowOff>
    </xdr:from>
    <xdr:to>
      <xdr:col>1</xdr:col>
      <xdr:colOff>1935480</xdr:colOff>
      <xdr:row>56</xdr:row>
      <xdr:rowOff>903835</xdr:rowOff>
    </xdr:to>
    <xdr:pic>
      <xdr:nvPicPr>
        <xdr:cNvPr id="29" name="il_fi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55395" y="35424514"/>
          <a:ext cx="1623060" cy="8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304800</xdr:colOff>
      <xdr:row>56</xdr:row>
      <xdr:rowOff>876520</xdr:rowOff>
    </xdr:from>
    <xdr:to>
      <xdr:col>1</xdr:col>
      <xdr:colOff>1927860</xdr:colOff>
      <xdr:row>56</xdr:row>
      <xdr:rowOff>1279939</xdr:rowOff>
    </xdr:to>
    <xdr:pic>
      <xdr:nvPicPr>
        <xdr:cNvPr id="30" name="il_f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47775" y="36233320"/>
          <a:ext cx="1623060" cy="40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58</xdr:row>
      <xdr:rowOff>53340</xdr:rowOff>
    </xdr:from>
    <xdr:to>
      <xdr:col>1</xdr:col>
      <xdr:colOff>2179320</xdr:colOff>
      <xdr:row>58</xdr:row>
      <xdr:rowOff>1226820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r="3755" b="7051"/>
        <a:stretch>
          <a:fillRect/>
        </a:stretch>
      </xdr:blipFill>
      <xdr:spPr bwMode="auto">
        <a:xfrm>
          <a:off x="685800" y="34648140"/>
          <a:ext cx="215646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50607</xdr:rowOff>
    </xdr:from>
    <xdr:to>
      <xdr:col>1</xdr:col>
      <xdr:colOff>2148840</xdr:colOff>
      <xdr:row>59</xdr:row>
      <xdr:rowOff>939993</xdr:rowOff>
    </xdr:to>
    <xdr:pic>
      <xdr:nvPicPr>
        <xdr:cNvPr id="32" name="il_fi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1520" y="35910327"/>
          <a:ext cx="2080260" cy="889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220980</xdr:colOff>
      <xdr:row>60</xdr:row>
      <xdr:rowOff>22860</xdr:rowOff>
    </xdr:from>
    <xdr:to>
      <xdr:col>1</xdr:col>
      <xdr:colOff>1965960</xdr:colOff>
      <xdr:row>60</xdr:row>
      <xdr:rowOff>1249680</xdr:rowOff>
    </xdr:to>
    <xdr:pic>
      <xdr:nvPicPr>
        <xdr:cNvPr id="33" name="il_fi" descr="http://ec.softking.com.tw/explain_pic/4693/ARB00006_3.gif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36857940"/>
          <a:ext cx="1744980" cy="1226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419101</xdr:colOff>
      <xdr:row>61</xdr:row>
      <xdr:rowOff>20069</xdr:rowOff>
    </xdr:from>
    <xdr:to>
      <xdr:col>1</xdr:col>
      <xdr:colOff>1933575</xdr:colOff>
      <xdr:row>61</xdr:row>
      <xdr:rowOff>1478280</xdr:rowOff>
    </xdr:to>
    <xdr:pic>
      <xdr:nvPicPr>
        <xdr:cNvPr id="3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28" r="10553" b="16103"/>
        <a:stretch>
          <a:fillRect/>
        </a:stretch>
      </xdr:blipFill>
      <xdr:spPr bwMode="auto">
        <a:xfrm>
          <a:off x="1362076" y="63361319"/>
          <a:ext cx="1514474" cy="145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289560</xdr:colOff>
      <xdr:row>64</xdr:row>
      <xdr:rowOff>33000</xdr:rowOff>
    </xdr:from>
    <xdr:to>
      <xdr:col>1</xdr:col>
      <xdr:colOff>1859280</xdr:colOff>
      <xdr:row>64</xdr:row>
      <xdr:rowOff>1203960</xdr:rowOff>
    </xdr:to>
    <xdr:pic>
      <xdr:nvPicPr>
        <xdr:cNvPr id="50" name="rg_hi" descr="http://t3.gstatic.com/images?q=tbn:ANd9GcTwqx8s9dlecO4At2xoaM-2whwFhad9BjiIuqUmQq4xTrbhN8c&amp;t=1&amp;usg=__g0AryXWyrMh4WLExhjT30W-CZEU=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6299080"/>
          <a:ext cx="1569720" cy="11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65</xdr:row>
      <xdr:rowOff>39564</xdr:rowOff>
    </xdr:from>
    <xdr:to>
      <xdr:col>1</xdr:col>
      <xdr:colOff>1912620</xdr:colOff>
      <xdr:row>65</xdr:row>
      <xdr:rowOff>1200149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204" t="42171" r="16077" b="14519"/>
        <a:stretch>
          <a:fillRect/>
        </a:stretch>
      </xdr:blipFill>
      <xdr:spPr bwMode="auto">
        <a:xfrm>
          <a:off x="1179195" y="67676589"/>
          <a:ext cx="1676400" cy="1160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45720</xdr:rowOff>
    </xdr:from>
    <xdr:to>
      <xdr:col>1</xdr:col>
      <xdr:colOff>1752600</xdr:colOff>
      <xdr:row>22</xdr:row>
      <xdr:rowOff>1097280</xdr:rowOff>
    </xdr:to>
    <xdr:pic>
      <xdr:nvPicPr>
        <xdr:cNvPr id="79" name="il_fi" descr="http://www.microsoft.com/nz/hardware/mouseandkeyboard/images/products/cm4500/mk_cm4500grey_sm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27068145"/>
          <a:ext cx="1272540" cy="1051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650551</xdr:colOff>
      <xdr:row>23</xdr:row>
      <xdr:rowOff>75388</xdr:rowOff>
    </xdr:from>
    <xdr:to>
      <xdr:col>1</xdr:col>
      <xdr:colOff>1485900</xdr:colOff>
      <xdr:row>23</xdr:row>
      <xdr:rowOff>1367789</xdr:rowOff>
    </xdr:to>
    <xdr:pic>
      <xdr:nvPicPr>
        <xdr:cNvPr id="83" name="il_f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93526" y="14172388"/>
          <a:ext cx="835349" cy="129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373380</xdr:colOff>
      <xdr:row>24</xdr:row>
      <xdr:rowOff>83820</xdr:rowOff>
    </xdr:from>
    <xdr:to>
      <xdr:col>1</xdr:col>
      <xdr:colOff>1651446</xdr:colOff>
      <xdr:row>24</xdr:row>
      <xdr:rowOff>1120139</xdr:rowOff>
    </xdr:to>
    <xdr:pic>
      <xdr:nvPicPr>
        <xdr:cNvPr id="84" name="il_f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6355" y="29554170"/>
          <a:ext cx="1278066" cy="1036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411480</xdr:colOff>
      <xdr:row>25</xdr:row>
      <xdr:rowOff>53340</xdr:rowOff>
    </xdr:from>
    <xdr:to>
      <xdr:col>1</xdr:col>
      <xdr:colOff>1672082</xdr:colOff>
      <xdr:row>25</xdr:row>
      <xdr:rowOff>1082039</xdr:rowOff>
    </xdr:to>
    <xdr:pic>
      <xdr:nvPicPr>
        <xdr:cNvPr id="85" name="il_fi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" y="30676215"/>
          <a:ext cx="1260602" cy="102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26</xdr:row>
      <xdr:rowOff>16168</xdr:rowOff>
    </xdr:from>
    <xdr:to>
      <xdr:col>1</xdr:col>
      <xdr:colOff>1828800</xdr:colOff>
      <xdr:row>27</xdr:row>
      <xdr:rowOff>4761</xdr:rowOff>
    </xdr:to>
    <xdr:pic>
      <xdr:nvPicPr>
        <xdr:cNvPr id="86" name="il_fi" descr="http://lh3.ggpht.com/_HOboyZzDG1w/THTc15TP-gI/AAAAAAAAAKM/GYjh3hdgOIE/s800/ms%20wireless%20mouse%201000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17675518"/>
          <a:ext cx="1424940" cy="129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388620</xdr:colOff>
      <xdr:row>27</xdr:row>
      <xdr:rowOff>7620</xdr:rowOff>
    </xdr:from>
    <xdr:to>
      <xdr:col>1</xdr:col>
      <xdr:colOff>1720187</xdr:colOff>
      <xdr:row>27</xdr:row>
      <xdr:rowOff>1203960</xdr:rowOff>
    </xdr:to>
    <xdr:pic>
      <xdr:nvPicPr>
        <xdr:cNvPr id="87" name="rg_hi" descr="http://t3.gstatic.com/images?q=tbn:ANd9GcT_D9nS4msxYHD72JHoe2GjJsX-kpnVnoOUlsScujjI-fmkGcM&amp;t=1&amp;usg=__FlPwbMSGj-mEsKRiD8HN5__BRGA=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595" y="33049845"/>
          <a:ext cx="1331567" cy="119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441961</xdr:colOff>
      <xdr:row>28</xdr:row>
      <xdr:rowOff>37303</xdr:rowOff>
    </xdr:from>
    <xdr:to>
      <xdr:col>1</xdr:col>
      <xdr:colOff>1783080</xdr:colOff>
      <xdr:row>28</xdr:row>
      <xdr:rowOff>1066533</xdr:rowOff>
    </xdr:to>
    <xdr:pic>
      <xdr:nvPicPr>
        <xdr:cNvPr id="88" name="il_fi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84936" y="34317778"/>
          <a:ext cx="1341119" cy="102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29</xdr:row>
      <xdr:rowOff>38100</xdr:rowOff>
    </xdr:from>
    <xdr:to>
      <xdr:col>1</xdr:col>
      <xdr:colOff>1988820</xdr:colOff>
      <xdr:row>29</xdr:row>
      <xdr:rowOff>1394460</xdr:rowOff>
    </xdr:to>
    <xdr:pic>
      <xdr:nvPicPr>
        <xdr:cNvPr id="89" name="il_fi" descr="http://ec.softking.com.tw/explain_pic/4682/ZJA00012_2.gif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1621750"/>
          <a:ext cx="17221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30</xdr:row>
      <xdr:rowOff>161589</xdr:rowOff>
    </xdr:from>
    <xdr:to>
      <xdr:col>1</xdr:col>
      <xdr:colOff>1813560</xdr:colOff>
      <xdr:row>30</xdr:row>
      <xdr:rowOff>1236344</xdr:rowOff>
    </xdr:to>
    <xdr:pic>
      <xdr:nvPicPr>
        <xdr:cNvPr id="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3221614"/>
          <a:ext cx="1394460" cy="1074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481965</xdr:colOff>
      <xdr:row>31</xdr:row>
      <xdr:rowOff>219327</xdr:rowOff>
    </xdr:from>
    <xdr:to>
      <xdr:col>1</xdr:col>
      <xdr:colOff>1917383</xdr:colOff>
      <xdr:row>31</xdr:row>
      <xdr:rowOff>1352551</xdr:rowOff>
    </xdr:to>
    <xdr:pic>
      <xdr:nvPicPr>
        <xdr:cNvPr id="91" name="il_fi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24940" y="24612852"/>
          <a:ext cx="1435418" cy="1133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403860</xdr:colOff>
      <xdr:row>32</xdr:row>
      <xdr:rowOff>41910</xdr:rowOff>
    </xdr:from>
    <xdr:to>
      <xdr:col>1</xdr:col>
      <xdr:colOff>1783080</xdr:colOff>
      <xdr:row>32</xdr:row>
      <xdr:rowOff>1487805</xdr:rowOff>
    </xdr:to>
    <xdr:pic>
      <xdr:nvPicPr>
        <xdr:cNvPr id="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25978485"/>
          <a:ext cx="1379220" cy="1445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380999</xdr:colOff>
      <xdr:row>33</xdr:row>
      <xdr:rowOff>86608</xdr:rowOff>
    </xdr:from>
    <xdr:to>
      <xdr:col>1</xdr:col>
      <xdr:colOff>1895474</xdr:colOff>
      <xdr:row>33</xdr:row>
      <xdr:rowOff>1363023</xdr:rowOff>
    </xdr:to>
    <xdr:pic>
      <xdr:nvPicPr>
        <xdr:cNvPr id="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27470983"/>
          <a:ext cx="1514475" cy="1276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34</xdr:row>
      <xdr:rowOff>38099</xdr:rowOff>
    </xdr:from>
    <xdr:to>
      <xdr:col>1</xdr:col>
      <xdr:colOff>1805940</xdr:colOff>
      <xdr:row>34</xdr:row>
      <xdr:rowOff>1318260</xdr:rowOff>
    </xdr:to>
    <xdr:pic>
      <xdr:nvPicPr>
        <xdr:cNvPr id="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40052624"/>
          <a:ext cx="1356360" cy="116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365760</xdr:colOff>
      <xdr:row>38</xdr:row>
      <xdr:rowOff>30480</xdr:rowOff>
    </xdr:from>
    <xdr:to>
      <xdr:col>1</xdr:col>
      <xdr:colOff>1950720</xdr:colOff>
      <xdr:row>38</xdr:row>
      <xdr:rowOff>1348740</xdr:rowOff>
    </xdr:to>
    <xdr:pic>
      <xdr:nvPicPr>
        <xdr:cNvPr id="95" name="il_fi" descr="http://ec4.images-amazon.com/images/I/41xUuMrpQ0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735" y="63066930"/>
          <a:ext cx="158496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449580</xdr:colOff>
      <xdr:row>39</xdr:row>
      <xdr:rowOff>22860</xdr:rowOff>
    </xdr:from>
    <xdr:to>
      <xdr:col>1</xdr:col>
      <xdr:colOff>1790700</xdr:colOff>
      <xdr:row>39</xdr:row>
      <xdr:rowOff>1280160</xdr:rowOff>
    </xdr:to>
    <xdr:pic>
      <xdr:nvPicPr>
        <xdr:cNvPr id="96" name="il_fi" descr="http://ec4.images-amazon.com/images/I/41CVQxD9-rL._SL500_AA280_.jp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555" y="64430910"/>
          <a:ext cx="134112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426720</xdr:colOff>
      <xdr:row>35</xdr:row>
      <xdr:rowOff>84382</xdr:rowOff>
    </xdr:from>
    <xdr:to>
      <xdr:col>1</xdr:col>
      <xdr:colOff>1771650</xdr:colOff>
      <xdr:row>35</xdr:row>
      <xdr:rowOff>1341120</xdr:rowOff>
    </xdr:to>
    <xdr:pic>
      <xdr:nvPicPr>
        <xdr:cNvPr id="97" name="il_fi" descr="http://www.binglee.com.au/media/catalog/product/cache/1/small_image/166x/9df78eab33525d08d6e5fb8d27136e95/m/s/mst8536_med_26.jp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695" y="30250057"/>
          <a:ext cx="1344930" cy="1256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320828</xdr:colOff>
      <xdr:row>36</xdr:row>
      <xdr:rowOff>114300</xdr:rowOff>
    </xdr:from>
    <xdr:to>
      <xdr:col>1</xdr:col>
      <xdr:colOff>1765831</xdr:colOff>
      <xdr:row>36</xdr:row>
      <xdr:rowOff>1592580</xdr:rowOff>
    </xdr:to>
    <xdr:pic>
      <xdr:nvPicPr>
        <xdr:cNvPr id="98" name="il_fi" descr="http://www.binglee.com.au/media/catalog/product/cache/1/small_image/166x/9df78eab33525d08d6e5fb8d27136e95/d/5/d5d00013_med_26.jp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03" y="31651575"/>
          <a:ext cx="1445003" cy="1478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401955</xdr:colOff>
      <xdr:row>37</xdr:row>
      <xdr:rowOff>57149</xdr:rowOff>
    </xdr:from>
    <xdr:to>
      <xdr:col>1</xdr:col>
      <xdr:colOff>1785172</xdr:colOff>
      <xdr:row>37</xdr:row>
      <xdr:rowOff>1350644</xdr:rowOff>
    </xdr:to>
    <xdr:pic>
      <xdr:nvPicPr>
        <xdr:cNvPr id="99" name="il_fi" descr="http://img.yicike.com/upload/products/300/2/10441500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30" y="33213674"/>
          <a:ext cx="1383217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350520</xdr:colOff>
      <xdr:row>40</xdr:row>
      <xdr:rowOff>30480</xdr:rowOff>
    </xdr:from>
    <xdr:to>
      <xdr:col>1</xdr:col>
      <xdr:colOff>1770179</xdr:colOff>
      <xdr:row>40</xdr:row>
      <xdr:rowOff>1238250</xdr:rowOff>
    </xdr:to>
    <xdr:pic>
      <xdr:nvPicPr>
        <xdr:cNvPr id="100" name="il_fi" descr="http://www.acquire.co.nz/i/p/l/microsoft/gmf-00001.jp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" y="39702105"/>
          <a:ext cx="1419659" cy="1207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41</xdr:row>
      <xdr:rowOff>79731</xdr:rowOff>
    </xdr:from>
    <xdr:to>
      <xdr:col>1</xdr:col>
      <xdr:colOff>1666875</xdr:colOff>
      <xdr:row>41</xdr:row>
      <xdr:rowOff>1291729</xdr:rowOff>
    </xdr:to>
    <xdr:pic>
      <xdr:nvPicPr>
        <xdr:cNvPr id="101" name="il_fi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1103906"/>
          <a:ext cx="1057275" cy="1211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504825</xdr:colOff>
      <xdr:row>42</xdr:row>
      <xdr:rowOff>133350</xdr:rowOff>
    </xdr:from>
    <xdr:to>
      <xdr:col>1</xdr:col>
      <xdr:colOff>1757675</xdr:colOff>
      <xdr:row>42</xdr:row>
      <xdr:rowOff>1289684</xdr:rowOff>
    </xdr:to>
    <xdr:pic>
      <xdr:nvPicPr>
        <xdr:cNvPr id="10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42519600"/>
          <a:ext cx="1252850" cy="1156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516255</xdr:colOff>
      <xdr:row>43</xdr:row>
      <xdr:rowOff>133846</xdr:rowOff>
    </xdr:from>
    <xdr:to>
      <xdr:col>1</xdr:col>
      <xdr:colOff>1733550</xdr:colOff>
      <xdr:row>43</xdr:row>
      <xdr:rowOff>1381124</xdr:rowOff>
    </xdr:to>
    <xdr:pic>
      <xdr:nvPicPr>
        <xdr:cNvPr id="10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" y="43853596"/>
          <a:ext cx="1217295" cy="12472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537210</xdr:colOff>
      <xdr:row>44</xdr:row>
      <xdr:rowOff>51555</xdr:rowOff>
    </xdr:from>
    <xdr:to>
      <xdr:col>1</xdr:col>
      <xdr:colOff>1680210</xdr:colOff>
      <xdr:row>44</xdr:row>
      <xdr:rowOff>1207769</xdr:rowOff>
    </xdr:to>
    <xdr:pic>
      <xdr:nvPicPr>
        <xdr:cNvPr id="10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" y="42847380"/>
          <a:ext cx="1143000" cy="1156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35423</xdr:rowOff>
    </xdr:from>
    <xdr:to>
      <xdr:col>1</xdr:col>
      <xdr:colOff>1699260</xdr:colOff>
      <xdr:row>62</xdr:row>
      <xdr:rowOff>1247774</xdr:rowOff>
    </xdr:to>
    <xdr:pic>
      <xdr:nvPicPr>
        <xdr:cNvPr id="105" name="il_fi" descr="http://www.munyie.com/picture/1954/1/Wired%20Xbox%20360%20Common%20Controller%20for%20Windows%20C8G-00002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035" y="57156848"/>
          <a:ext cx="1219200" cy="1212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45</xdr:row>
      <xdr:rowOff>50866</xdr:rowOff>
    </xdr:from>
    <xdr:to>
      <xdr:col>1</xdr:col>
      <xdr:colOff>1554480</xdr:colOff>
      <xdr:row>45</xdr:row>
      <xdr:rowOff>1234440</xdr:rowOff>
    </xdr:to>
    <xdr:pic>
      <xdr:nvPicPr>
        <xdr:cNvPr id="112" name="il_fi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6504291"/>
          <a:ext cx="944880" cy="1183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472439</xdr:colOff>
      <xdr:row>46</xdr:row>
      <xdr:rowOff>31716</xdr:rowOff>
    </xdr:from>
    <xdr:to>
      <xdr:col>1</xdr:col>
      <xdr:colOff>1705643</xdr:colOff>
      <xdr:row>46</xdr:row>
      <xdr:rowOff>1264920</xdr:rowOff>
    </xdr:to>
    <xdr:pic>
      <xdr:nvPicPr>
        <xdr:cNvPr id="113" name="il_fi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15414" y="80232216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464820</xdr:colOff>
      <xdr:row>47</xdr:row>
      <xdr:rowOff>22860</xdr:rowOff>
    </xdr:from>
    <xdr:to>
      <xdr:col>1</xdr:col>
      <xdr:colOff>1698024</xdr:colOff>
      <xdr:row>47</xdr:row>
      <xdr:rowOff>1256064</xdr:rowOff>
    </xdr:to>
    <xdr:pic>
      <xdr:nvPicPr>
        <xdr:cNvPr id="114" name="il_fi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07795" y="8150923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30480</xdr:rowOff>
    </xdr:from>
    <xdr:to>
      <xdr:col>1</xdr:col>
      <xdr:colOff>1629444</xdr:colOff>
      <xdr:row>48</xdr:row>
      <xdr:rowOff>1263684</xdr:rowOff>
    </xdr:to>
    <xdr:pic>
      <xdr:nvPicPr>
        <xdr:cNvPr id="11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39215" y="82812255"/>
          <a:ext cx="1233204" cy="12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66</xdr:row>
      <xdr:rowOff>27071</xdr:rowOff>
    </xdr:from>
    <xdr:to>
      <xdr:col>1</xdr:col>
      <xdr:colOff>1744980</xdr:colOff>
      <xdr:row>66</xdr:row>
      <xdr:rowOff>1049755</xdr:rowOff>
    </xdr:to>
    <xdr:pic>
      <xdr:nvPicPr>
        <xdr:cNvPr id="116" name="il_fi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4955" y="91181321"/>
          <a:ext cx="1143000" cy="1022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502920</xdr:colOff>
      <xdr:row>67</xdr:row>
      <xdr:rowOff>41170</xdr:rowOff>
    </xdr:from>
    <xdr:to>
      <xdr:col>1</xdr:col>
      <xdr:colOff>1699260</xdr:colOff>
      <xdr:row>67</xdr:row>
      <xdr:rowOff>1112519</xdr:rowOff>
    </xdr:to>
    <xdr:pic>
      <xdr:nvPicPr>
        <xdr:cNvPr id="117" name="rg_hi" descr="http://t1.gstatic.com/images?q=tbn:ANd9GcTSZb-YQjqPJOs1i-F8RGfgvv2Ch-54-lDFzHApqxRbuRSAHIs&amp;t=1&amp;usg=__9g6tVsOmcImT1G9-B5C2l4-C3vI=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895" y="92281270"/>
          <a:ext cx="1196340" cy="107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68</xdr:row>
      <xdr:rowOff>41910</xdr:rowOff>
    </xdr:from>
    <xdr:to>
      <xdr:col>1</xdr:col>
      <xdr:colOff>1737360</xdr:colOff>
      <xdr:row>68</xdr:row>
      <xdr:rowOff>1335405</xdr:rowOff>
    </xdr:to>
    <xdr:pic>
      <xdr:nvPicPr>
        <xdr:cNvPr id="118" name="rg_hi" descr="http://t3.gstatic.com/images?q=tbn:ANd9GcTWOjA7-kbibk579m5CjemzYr6FgxiP7yX32-l_5Dq8gcWfD4Y&amp;t=1&amp;usg=__CDyVKoFjWb6wyeqxq4iUCjtkBDQ=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1327010"/>
          <a:ext cx="1356360" cy="129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573491</xdr:colOff>
      <xdr:row>69</xdr:row>
      <xdr:rowOff>38380</xdr:rowOff>
    </xdr:from>
    <xdr:to>
      <xdr:col>1</xdr:col>
      <xdr:colOff>1546860</xdr:colOff>
      <xdr:row>69</xdr:row>
      <xdr:rowOff>1421129</xdr:rowOff>
    </xdr:to>
    <xdr:pic>
      <xdr:nvPicPr>
        <xdr:cNvPr id="121" name="il_fi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466" y="100212805"/>
          <a:ext cx="973369" cy="1249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</xdr:colOff>
      <xdr:row>49</xdr:row>
      <xdr:rowOff>114280</xdr:rowOff>
    </xdr:from>
    <xdr:to>
      <xdr:col>1</xdr:col>
      <xdr:colOff>1499509</xdr:colOff>
      <xdr:row>49</xdr:row>
      <xdr:rowOff>1333500</xdr:rowOff>
    </xdr:to>
    <xdr:pic>
      <xdr:nvPicPr>
        <xdr:cNvPr id="125" name="il_fi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7740" y="51730255"/>
          <a:ext cx="1474744" cy="1219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601980</xdr:colOff>
      <xdr:row>14</xdr:row>
      <xdr:rowOff>48412</xdr:rowOff>
    </xdr:from>
    <xdr:to>
      <xdr:col>1</xdr:col>
      <xdr:colOff>1684020</xdr:colOff>
      <xdr:row>14</xdr:row>
      <xdr:rowOff>1059180</xdr:rowOff>
    </xdr:to>
    <xdr:pic>
      <xdr:nvPicPr>
        <xdr:cNvPr id="126" name="il_fi" descr="http://img.zhigou.com/images/01/599/3270599/3613658_200_200.jp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" y="3315487"/>
          <a:ext cx="1082040" cy="1010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542926</xdr:colOff>
      <xdr:row>13</xdr:row>
      <xdr:rowOff>34014</xdr:rowOff>
    </xdr:from>
    <xdr:to>
      <xdr:col>1</xdr:col>
      <xdr:colOff>1819275</xdr:colOff>
      <xdr:row>13</xdr:row>
      <xdr:rowOff>1162047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1" y="4644114"/>
          <a:ext cx="1276349" cy="112803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561977</xdr:colOff>
      <xdr:row>12</xdr:row>
      <xdr:rowOff>54170</xdr:rowOff>
    </xdr:from>
    <xdr:to>
      <xdr:col>1</xdr:col>
      <xdr:colOff>1847850</xdr:colOff>
      <xdr:row>12</xdr:row>
      <xdr:rowOff>1190621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2" y="3416495"/>
          <a:ext cx="1285873" cy="1136451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12</xdr:row>
      <xdr:rowOff>5763</xdr:rowOff>
    </xdr:from>
    <xdr:ext cx="762000" cy="405432"/>
    <xdr:sp macro="" textlink="">
      <xdr:nvSpPr>
        <xdr:cNvPr id="18" name="TextBox 17"/>
        <xdr:cNvSpPr txBox="1"/>
      </xdr:nvSpPr>
      <xdr:spPr>
        <a:xfrm>
          <a:off x="962025" y="3368088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762000" cy="405432"/>
    <xdr:sp macro="" textlink="">
      <xdr:nvSpPr>
        <xdr:cNvPr id="64" name="TextBox 63"/>
        <xdr:cNvSpPr txBox="1"/>
      </xdr:nvSpPr>
      <xdr:spPr>
        <a:xfrm>
          <a:off x="942975" y="46101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  <xdr:oneCellAnchor>
    <xdr:from>
      <xdr:col>1</xdr:col>
      <xdr:colOff>952500</xdr:colOff>
      <xdr:row>49</xdr:row>
      <xdr:rowOff>952500</xdr:rowOff>
    </xdr:from>
    <xdr:ext cx="762000" cy="405432"/>
    <xdr:sp macro="" textlink="">
      <xdr:nvSpPr>
        <xdr:cNvPr id="67" name="TextBox 66"/>
        <xdr:cNvSpPr txBox="1"/>
      </xdr:nvSpPr>
      <xdr:spPr>
        <a:xfrm>
          <a:off x="1895475" y="52692300"/>
          <a:ext cx="762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NEW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70"/>
  <sheetViews>
    <sheetView tabSelected="1" topLeftCell="C37" zoomScale="80" zoomScaleNormal="80" workbookViewId="0">
      <selection activeCell="H73" sqref="H73"/>
    </sheetView>
  </sheetViews>
  <sheetFormatPr defaultRowHeight="15.75" x14ac:dyDescent="0.25"/>
  <cols>
    <col min="1" max="1" width="12.375" style="3" customWidth="1"/>
    <col min="2" max="2" width="31.25" customWidth="1"/>
    <col min="3" max="3" width="57.75" style="14" customWidth="1"/>
    <col min="4" max="4" width="28.75" style="14" customWidth="1"/>
    <col min="5" max="5" width="28.75" style="73" customWidth="1"/>
    <col min="6" max="6" width="14.75" style="4" customWidth="1"/>
    <col min="7" max="7" width="14.75" style="79" customWidth="1"/>
    <col min="8" max="8" width="14.75" style="40" customWidth="1"/>
    <col min="9" max="9" width="14.75" style="47" customWidth="1"/>
    <col min="10" max="10" width="14.75" style="84" customWidth="1"/>
    <col min="11" max="11" width="14.75" style="47" customWidth="1"/>
    <col min="12" max="12" width="14.625" style="3" customWidth="1"/>
    <col min="13" max="14" width="23.375" style="3" customWidth="1"/>
    <col min="15" max="15" width="12.875" style="3" customWidth="1"/>
    <col min="16" max="16" width="10.125" style="3" customWidth="1"/>
    <col min="17" max="17" width="11.125" style="3" customWidth="1"/>
    <col min="18" max="18" width="12.125" style="3" customWidth="1"/>
    <col min="19" max="19" width="18.75" style="3" customWidth="1"/>
    <col min="20" max="20" width="18.25" customWidth="1"/>
    <col min="266" max="266" width="8.75" customWidth="1"/>
    <col min="267" max="267" width="45" customWidth="1"/>
    <col min="268" max="268" width="24.25" customWidth="1"/>
    <col min="269" max="269" width="11" customWidth="1"/>
    <col min="270" max="270" width="9.875" customWidth="1"/>
    <col min="522" max="522" width="8.75" customWidth="1"/>
    <col min="523" max="523" width="45" customWidth="1"/>
    <col min="524" max="524" width="24.25" customWidth="1"/>
    <col min="525" max="525" width="11" customWidth="1"/>
    <col min="526" max="526" width="9.875" customWidth="1"/>
    <col min="778" max="778" width="8.75" customWidth="1"/>
    <col min="779" max="779" width="45" customWidth="1"/>
    <col min="780" max="780" width="24.25" customWidth="1"/>
    <col min="781" max="781" width="11" customWidth="1"/>
    <col min="782" max="782" width="9.875" customWidth="1"/>
    <col min="1034" max="1034" width="8.75" customWidth="1"/>
    <col min="1035" max="1035" width="45" customWidth="1"/>
    <col min="1036" max="1036" width="24.25" customWidth="1"/>
    <col min="1037" max="1037" width="11" customWidth="1"/>
    <col min="1038" max="1038" width="9.875" customWidth="1"/>
    <col min="1290" max="1290" width="8.75" customWidth="1"/>
    <col min="1291" max="1291" width="45" customWidth="1"/>
    <col min="1292" max="1292" width="24.25" customWidth="1"/>
    <col min="1293" max="1293" width="11" customWidth="1"/>
    <col min="1294" max="1294" width="9.875" customWidth="1"/>
    <col min="1546" max="1546" width="8.75" customWidth="1"/>
    <col min="1547" max="1547" width="45" customWidth="1"/>
    <col min="1548" max="1548" width="24.25" customWidth="1"/>
    <col min="1549" max="1549" width="11" customWidth="1"/>
    <col min="1550" max="1550" width="9.875" customWidth="1"/>
    <col min="1802" max="1802" width="8.75" customWidth="1"/>
    <col min="1803" max="1803" width="45" customWidth="1"/>
    <col min="1804" max="1804" width="24.25" customWidth="1"/>
    <col min="1805" max="1805" width="11" customWidth="1"/>
    <col min="1806" max="1806" width="9.875" customWidth="1"/>
    <col min="2058" max="2058" width="8.75" customWidth="1"/>
    <col min="2059" max="2059" width="45" customWidth="1"/>
    <col min="2060" max="2060" width="24.25" customWidth="1"/>
    <col min="2061" max="2061" width="11" customWidth="1"/>
    <col min="2062" max="2062" width="9.875" customWidth="1"/>
    <col min="2314" max="2314" width="8.75" customWidth="1"/>
    <col min="2315" max="2315" width="45" customWidth="1"/>
    <col min="2316" max="2316" width="24.25" customWidth="1"/>
    <col min="2317" max="2317" width="11" customWidth="1"/>
    <col min="2318" max="2318" width="9.875" customWidth="1"/>
    <col min="2570" max="2570" width="8.75" customWidth="1"/>
    <col min="2571" max="2571" width="45" customWidth="1"/>
    <col min="2572" max="2572" width="24.25" customWidth="1"/>
    <col min="2573" max="2573" width="11" customWidth="1"/>
    <col min="2574" max="2574" width="9.875" customWidth="1"/>
    <col min="2826" max="2826" width="8.75" customWidth="1"/>
    <col min="2827" max="2827" width="45" customWidth="1"/>
    <col min="2828" max="2828" width="24.25" customWidth="1"/>
    <col min="2829" max="2829" width="11" customWidth="1"/>
    <col min="2830" max="2830" width="9.875" customWidth="1"/>
    <col min="3082" max="3082" width="8.75" customWidth="1"/>
    <col min="3083" max="3083" width="45" customWidth="1"/>
    <col min="3084" max="3084" width="24.25" customWidth="1"/>
    <col min="3085" max="3085" width="11" customWidth="1"/>
    <col min="3086" max="3086" width="9.875" customWidth="1"/>
    <col min="3338" max="3338" width="8.75" customWidth="1"/>
    <col min="3339" max="3339" width="45" customWidth="1"/>
    <col min="3340" max="3340" width="24.25" customWidth="1"/>
    <col min="3341" max="3341" width="11" customWidth="1"/>
    <col min="3342" max="3342" width="9.875" customWidth="1"/>
    <col min="3594" max="3594" width="8.75" customWidth="1"/>
    <col min="3595" max="3595" width="45" customWidth="1"/>
    <col min="3596" max="3596" width="24.25" customWidth="1"/>
    <col min="3597" max="3597" width="11" customWidth="1"/>
    <col min="3598" max="3598" width="9.875" customWidth="1"/>
    <col min="3850" max="3850" width="8.75" customWidth="1"/>
    <col min="3851" max="3851" width="45" customWidth="1"/>
    <col min="3852" max="3852" width="24.25" customWidth="1"/>
    <col min="3853" max="3853" width="11" customWidth="1"/>
    <col min="3854" max="3854" width="9.875" customWidth="1"/>
    <col min="4106" max="4106" width="8.75" customWidth="1"/>
    <col min="4107" max="4107" width="45" customWidth="1"/>
    <col min="4108" max="4108" width="24.25" customWidth="1"/>
    <col min="4109" max="4109" width="11" customWidth="1"/>
    <col min="4110" max="4110" width="9.875" customWidth="1"/>
    <col min="4362" max="4362" width="8.75" customWidth="1"/>
    <col min="4363" max="4363" width="45" customWidth="1"/>
    <col min="4364" max="4364" width="24.25" customWidth="1"/>
    <col min="4365" max="4365" width="11" customWidth="1"/>
    <col min="4366" max="4366" width="9.875" customWidth="1"/>
    <col min="4618" max="4618" width="8.75" customWidth="1"/>
    <col min="4619" max="4619" width="45" customWidth="1"/>
    <col min="4620" max="4620" width="24.25" customWidth="1"/>
    <col min="4621" max="4621" width="11" customWidth="1"/>
    <col min="4622" max="4622" width="9.875" customWidth="1"/>
    <col min="4874" max="4874" width="8.75" customWidth="1"/>
    <col min="4875" max="4875" width="45" customWidth="1"/>
    <col min="4876" max="4876" width="24.25" customWidth="1"/>
    <col min="4877" max="4877" width="11" customWidth="1"/>
    <col min="4878" max="4878" width="9.875" customWidth="1"/>
    <col min="5130" max="5130" width="8.75" customWidth="1"/>
    <col min="5131" max="5131" width="45" customWidth="1"/>
    <col min="5132" max="5132" width="24.25" customWidth="1"/>
    <col min="5133" max="5133" width="11" customWidth="1"/>
    <col min="5134" max="5134" width="9.875" customWidth="1"/>
    <col min="5386" max="5386" width="8.75" customWidth="1"/>
    <col min="5387" max="5387" width="45" customWidth="1"/>
    <col min="5388" max="5388" width="24.25" customWidth="1"/>
    <col min="5389" max="5389" width="11" customWidth="1"/>
    <col min="5390" max="5390" width="9.875" customWidth="1"/>
    <col min="5642" max="5642" width="8.75" customWidth="1"/>
    <col min="5643" max="5643" width="45" customWidth="1"/>
    <col min="5644" max="5644" width="24.25" customWidth="1"/>
    <col min="5645" max="5645" width="11" customWidth="1"/>
    <col min="5646" max="5646" width="9.875" customWidth="1"/>
    <col min="5898" max="5898" width="8.75" customWidth="1"/>
    <col min="5899" max="5899" width="45" customWidth="1"/>
    <col min="5900" max="5900" width="24.25" customWidth="1"/>
    <col min="5901" max="5901" width="11" customWidth="1"/>
    <col min="5902" max="5902" width="9.875" customWidth="1"/>
    <col min="6154" max="6154" width="8.75" customWidth="1"/>
    <col min="6155" max="6155" width="45" customWidth="1"/>
    <col min="6156" max="6156" width="24.25" customWidth="1"/>
    <col min="6157" max="6157" width="11" customWidth="1"/>
    <col min="6158" max="6158" width="9.875" customWidth="1"/>
    <col min="6410" max="6410" width="8.75" customWidth="1"/>
    <col min="6411" max="6411" width="45" customWidth="1"/>
    <col min="6412" max="6412" width="24.25" customWidth="1"/>
    <col min="6413" max="6413" width="11" customWidth="1"/>
    <col min="6414" max="6414" width="9.875" customWidth="1"/>
    <col min="6666" max="6666" width="8.75" customWidth="1"/>
    <col min="6667" max="6667" width="45" customWidth="1"/>
    <col min="6668" max="6668" width="24.25" customWidth="1"/>
    <col min="6669" max="6669" width="11" customWidth="1"/>
    <col min="6670" max="6670" width="9.875" customWidth="1"/>
    <col min="6922" max="6922" width="8.75" customWidth="1"/>
    <col min="6923" max="6923" width="45" customWidth="1"/>
    <col min="6924" max="6924" width="24.25" customWidth="1"/>
    <col min="6925" max="6925" width="11" customWidth="1"/>
    <col min="6926" max="6926" width="9.875" customWidth="1"/>
    <col min="7178" max="7178" width="8.75" customWidth="1"/>
    <col min="7179" max="7179" width="45" customWidth="1"/>
    <col min="7180" max="7180" width="24.25" customWidth="1"/>
    <col min="7181" max="7181" width="11" customWidth="1"/>
    <col min="7182" max="7182" width="9.875" customWidth="1"/>
    <col min="7434" max="7434" width="8.75" customWidth="1"/>
    <col min="7435" max="7435" width="45" customWidth="1"/>
    <col min="7436" max="7436" width="24.25" customWidth="1"/>
    <col min="7437" max="7437" width="11" customWidth="1"/>
    <col min="7438" max="7438" width="9.875" customWidth="1"/>
    <col min="7690" max="7690" width="8.75" customWidth="1"/>
    <col min="7691" max="7691" width="45" customWidth="1"/>
    <col min="7692" max="7692" width="24.25" customWidth="1"/>
    <col min="7693" max="7693" width="11" customWidth="1"/>
    <col min="7694" max="7694" width="9.875" customWidth="1"/>
    <col min="7946" max="7946" width="8.75" customWidth="1"/>
    <col min="7947" max="7947" width="45" customWidth="1"/>
    <col min="7948" max="7948" width="24.25" customWidth="1"/>
    <col min="7949" max="7949" width="11" customWidth="1"/>
    <col min="7950" max="7950" width="9.875" customWidth="1"/>
    <col min="8202" max="8202" width="8.75" customWidth="1"/>
    <col min="8203" max="8203" width="45" customWidth="1"/>
    <col min="8204" max="8204" width="24.25" customWidth="1"/>
    <col min="8205" max="8205" width="11" customWidth="1"/>
    <col min="8206" max="8206" width="9.875" customWidth="1"/>
    <col min="8458" max="8458" width="8.75" customWidth="1"/>
    <col min="8459" max="8459" width="45" customWidth="1"/>
    <col min="8460" max="8460" width="24.25" customWidth="1"/>
    <col min="8461" max="8461" width="11" customWidth="1"/>
    <col min="8462" max="8462" width="9.875" customWidth="1"/>
    <col min="8714" max="8714" width="8.75" customWidth="1"/>
    <col min="8715" max="8715" width="45" customWidth="1"/>
    <col min="8716" max="8716" width="24.25" customWidth="1"/>
    <col min="8717" max="8717" width="11" customWidth="1"/>
    <col min="8718" max="8718" width="9.875" customWidth="1"/>
    <col min="8970" max="8970" width="8.75" customWidth="1"/>
    <col min="8971" max="8971" width="45" customWidth="1"/>
    <col min="8972" max="8972" width="24.25" customWidth="1"/>
    <col min="8973" max="8973" width="11" customWidth="1"/>
    <col min="8974" max="8974" width="9.875" customWidth="1"/>
    <col min="9226" max="9226" width="8.75" customWidth="1"/>
    <col min="9227" max="9227" width="45" customWidth="1"/>
    <col min="9228" max="9228" width="24.25" customWidth="1"/>
    <col min="9229" max="9229" width="11" customWidth="1"/>
    <col min="9230" max="9230" width="9.875" customWidth="1"/>
    <col min="9482" max="9482" width="8.75" customWidth="1"/>
    <col min="9483" max="9483" width="45" customWidth="1"/>
    <col min="9484" max="9484" width="24.25" customWidth="1"/>
    <col min="9485" max="9485" width="11" customWidth="1"/>
    <col min="9486" max="9486" width="9.875" customWidth="1"/>
    <col min="9738" max="9738" width="8.75" customWidth="1"/>
    <col min="9739" max="9739" width="45" customWidth="1"/>
    <col min="9740" max="9740" width="24.25" customWidth="1"/>
    <col min="9741" max="9741" width="11" customWidth="1"/>
    <col min="9742" max="9742" width="9.875" customWidth="1"/>
    <col min="9994" max="9994" width="8.75" customWidth="1"/>
    <col min="9995" max="9995" width="45" customWidth="1"/>
    <col min="9996" max="9996" width="24.25" customWidth="1"/>
    <col min="9997" max="9997" width="11" customWidth="1"/>
    <col min="9998" max="9998" width="9.875" customWidth="1"/>
    <col min="10250" max="10250" width="8.75" customWidth="1"/>
    <col min="10251" max="10251" width="45" customWidth="1"/>
    <col min="10252" max="10252" width="24.25" customWidth="1"/>
    <col min="10253" max="10253" width="11" customWidth="1"/>
    <col min="10254" max="10254" width="9.875" customWidth="1"/>
    <col min="10506" max="10506" width="8.75" customWidth="1"/>
    <col min="10507" max="10507" width="45" customWidth="1"/>
    <col min="10508" max="10508" width="24.25" customWidth="1"/>
    <col min="10509" max="10509" width="11" customWidth="1"/>
    <col min="10510" max="10510" width="9.875" customWidth="1"/>
    <col min="10762" max="10762" width="8.75" customWidth="1"/>
    <col min="10763" max="10763" width="45" customWidth="1"/>
    <col min="10764" max="10764" width="24.25" customWidth="1"/>
    <col min="10765" max="10765" width="11" customWidth="1"/>
    <col min="10766" max="10766" width="9.875" customWidth="1"/>
    <col min="11018" max="11018" width="8.75" customWidth="1"/>
    <col min="11019" max="11019" width="45" customWidth="1"/>
    <col min="11020" max="11020" width="24.25" customWidth="1"/>
    <col min="11021" max="11021" width="11" customWidth="1"/>
    <col min="11022" max="11022" width="9.875" customWidth="1"/>
    <col min="11274" max="11274" width="8.75" customWidth="1"/>
    <col min="11275" max="11275" width="45" customWidth="1"/>
    <col min="11276" max="11276" width="24.25" customWidth="1"/>
    <col min="11277" max="11277" width="11" customWidth="1"/>
    <col min="11278" max="11278" width="9.875" customWidth="1"/>
    <col min="11530" max="11530" width="8.75" customWidth="1"/>
    <col min="11531" max="11531" width="45" customWidth="1"/>
    <col min="11532" max="11532" width="24.25" customWidth="1"/>
    <col min="11533" max="11533" width="11" customWidth="1"/>
    <col min="11534" max="11534" width="9.875" customWidth="1"/>
    <col min="11786" max="11786" width="8.75" customWidth="1"/>
    <col min="11787" max="11787" width="45" customWidth="1"/>
    <col min="11788" max="11788" width="24.25" customWidth="1"/>
    <col min="11789" max="11789" width="11" customWidth="1"/>
    <col min="11790" max="11790" width="9.875" customWidth="1"/>
    <col min="12042" max="12042" width="8.75" customWidth="1"/>
    <col min="12043" max="12043" width="45" customWidth="1"/>
    <col min="12044" max="12044" width="24.25" customWidth="1"/>
    <col min="12045" max="12045" width="11" customWidth="1"/>
    <col min="12046" max="12046" width="9.875" customWidth="1"/>
    <col min="12298" max="12298" width="8.75" customWidth="1"/>
    <col min="12299" max="12299" width="45" customWidth="1"/>
    <col min="12300" max="12300" width="24.25" customWidth="1"/>
    <col min="12301" max="12301" width="11" customWidth="1"/>
    <col min="12302" max="12302" width="9.875" customWidth="1"/>
    <col min="12554" max="12554" width="8.75" customWidth="1"/>
    <col min="12555" max="12555" width="45" customWidth="1"/>
    <col min="12556" max="12556" width="24.25" customWidth="1"/>
    <col min="12557" max="12557" width="11" customWidth="1"/>
    <col min="12558" max="12558" width="9.875" customWidth="1"/>
    <col min="12810" max="12810" width="8.75" customWidth="1"/>
    <col min="12811" max="12811" width="45" customWidth="1"/>
    <col min="12812" max="12812" width="24.25" customWidth="1"/>
    <col min="12813" max="12813" width="11" customWidth="1"/>
    <col min="12814" max="12814" width="9.875" customWidth="1"/>
    <col min="13066" max="13066" width="8.75" customWidth="1"/>
    <col min="13067" max="13067" width="45" customWidth="1"/>
    <col min="13068" max="13068" width="24.25" customWidth="1"/>
    <col min="13069" max="13069" width="11" customWidth="1"/>
    <col min="13070" max="13070" width="9.875" customWidth="1"/>
    <col min="13322" max="13322" width="8.75" customWidth="1"/>
    <col min="13323" max="13323" width="45" customWidth="1"/>
    <col min="13324" max="13324" width="24.25" customWidth="1"/>
    <col min="13325" max="13325" width="11" customWidth="1"/>
    <col min="13326" max="13326" width="9.875" customWidth="1"/>
    <col min="13578" max="13578" width="8.75" customWidth="1"/>
    <col min="13579" max="13579" width="45" customWidth="1"/>
    <col min="13580" max="13580" width="24.25" customWidth="1"/>
    <col min="13581" max="13581" width="11" customWidth="1"/>
    <col min="13582" max="13582" width="9.875" customWidth="1"/>
    <col min="13834" max="13834" width="8.75" customWidth="1"/>
    <col min="13835" max="13835" width="45" customWidth="1"/>
    <col min="13836" max="13836" width="24.25" customWidth="1"/>
    <col min="13837" max="13837" width="11" customWidth="1"/>
    <col min="13838" max="13838" width="9.875" customWidth="1"/>
    <col min="14090" max="14090" width="8.75" customWidth="1"/>
    <col min="14091" max="14091" width="45" customWidth="1"/>
    <col min="14092" max="14092" width="24.25" customWidth="1"/>
    <col min="14093" max="14093" width="11" customWidth="1"/>
    <col min="14094" max="14094" width="9.875" customWidth="1"/>
    <col min="14346" max="14346" width="8.75" customWidth="1"/>
    <col min="14347" max="14347" width="45" customWidth="1"/>
    <col min="14348" max="14348" width="24.25" customWidth="1"/>
    <col min="14349" max="14349" width="11" customWidth="1"/>
    <col min="14350" max="14350" width="9.875" customWidth="1"/>
    <col min="14602" max="14602" width="8.75" customWidth="1"/>
    <col min="14603" max="14603" width="45" customWidth="1"/>
    <col min="14604" max="14604" width="24.25" customWidth="1"/>
    <col min="14605" max="14605" width="11" customWidth="1"/>
    <col min="14606" max="14606" width="9.875" customWidth="1"/>
    <col min="14858" max="14858" width="8.75" customWidth="1"/>
    <col min="14859" max="14859" width="45" customWidth="1"/>
    <col min="14860" max="14860" width="24.25" customWidth="1"/>
    <col min="14861" max="14861" width="11" customWidth="1"/>
    <col min="14862" max="14862" width="9.875" customWidth="1"/>
    <col min="15114" max="15114" width="8.75" customWidth="1"/>
    <col min="15115" max="15115" width="45" customWidth="1"/>
    <col min="15116" max="15116" width="24.25" customWidth="1"/>
    <col min="15117" max="15117" width="11" customWidth="1"/>
    <col min="15118" max="15118" width="9.875" customWidth="1"/>
    <col min="15370" max="15370" width="8.75" customWidth="1"/>
    <col min="15371" max="15371" width="45" customWidth="1"/>
    <col min="15372" max="15372" width="24.25" customWidth="1"/>
    <col min="15373" max="15373" width="11" customWidth="1"/>
    <col min="15374" max="15374" width="9.875" customWidth="1"/>
    <col min="15626" max="15626" width="8.75" customWidth="1"/>
    <col min="15627" max="15627" width="45" customWidth="1"/>
    <col min="15628" max="15628" width="24.25" customWidth="1"/>
    <col min="15629" max="15629" width="11" customWidth="1"/>
    <col min="15630" max="15630" width="9.875" customWidth="1"/>
    <col min="15882" max="15882" width="8.75" customWidth="1"/>
    <col min="15883" max="15883" width="45" customWidth="1"/>
    <col min="15884" max="15884" width="24.25" customWidth="1"/>
    <col min="15885" max="15885" width="11" customWidth="1"/>
    <col min="15886" max="15886" width="9.875" customWidth="1"/>
    <col min="16138" max="16138" width="8.75" customWidth="1"/>
    <col min="16139" max="16139" width="45" customWidth="1"/>
    <col min="16140" max="16140" width="24.25" customWidth="1"/>
    <col min="16141" max="16141" width="11" customWidth="1"/>
    <col min="16142" max="16142" width="9.875" customWidth="1"/>
  </cols>
  <sheetData>
    <row r="6" spans="1:20" ht="18" x14ac:dyDescent="0.25">
      <c r="A6" s="48" t="s">
        <v>116</v>
      </c>
      <c r="B6" s="48"/>
      <c r="C6" s="48"/>
      <c r="D6" s="48"/>
      <c r="E6" s="48"/>
      <c r="F6" s="48"/>
      <c r="G6" s="74"/>
      <c r="H6" s="37"/>
      <c r="I6" s="43"/>
      <c r="J6" s="80"/>
      <c r="K6" s="43"/>
    </row>
    <row r="7" spans="1:20" x14ac:dyDescent="0.25">
      <c r="A7" s="49" t="s">
        <v>117</v>
      </c>
      <c r="B7" s="49"/>
      <c r="C7" s="49"/>
      <c r="D7" s="15"/>
      <c r="E7" s="68"/>
      <c r="F7" s="13"/>
      <c r="G7" s="75"/>
      <c r="H7" s="38"/>
      <c r="I7" s="44"/>
      <c r="J7" s="81"/>
      <c r="K7" s="44"/>
    </row>
    <row r="8" spans="1:20" x14ac:dyDescent="0.25">
      <c r="A8" s="49" t="s">
        <v>118</v>
      </c>
      <c r="B8" s="49"/>
      <c r="C8" s="49"/>
      <c r="D8" s="15"/>
      <c r="E8" s="68"/>
      <c r="F8" s="13"/>
      <c r="G8" s="75"/>
      <c r="H8" s="38"/>
      <c r="I8" s="44"/>
      <c r="J8" s="81"/>
      <c r="K8" s="44"/>
    </row>
    <row r="9" spans="1:20" ht="34.9" customHeight="1" x14ac:dyDescent="0.25">
      <c r="A9" s="50" t="s">
        <v>162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33"/>
      <c r="O9" s="5"/>
      <c r="P9" s="51" t="s">
        <v>148</v>
      </c>
      <c r="Q9" s="51"/>
      <c r="R9" s="51"/>
      <c r="S9" s="51"/>
      <c r="T9" s="10"/>
    </row>
    <row r="11" spans="1:20" s="25" customFormat="1" ht="48.6" customHeight="1" x14ac:dyDescent="0.25">
      <c r="A11" s="6" t="s">
        <v>137</v>
      </c>
      <c r="B11" s="7" t="s">
        <v>138</v>
      </c>
      <c r="C11" s="6" t="s">
        <v>139</v>
      </c>
      <c r="D11" s="7" t="s">
        <v>140</v>
      </c>
      <c r="E11" s="69" t="s">
        <v>164</v>
      </c>
      <c r="F11" s="8" t="s">
        <v>141</v>
      </c>
      <c r="G11" s="76" t="s">
        <v>167</v>
      </c>
      <c r="H11" s="39" t="s">
        <v>169</v>
      </c>
      <c r="I11" s="41" t="s">
        <v>170</v>
      </c>
      <c r="J11" s="82" t="s">
        <v>170</v>
      </c>
      <c r="K11" s="41" t="s">
        <v>171</v>
      </c>
      <c r="L11" s="9" t="s">
        <v>142</v>
      </c>
      <c r="M11" s="9" t="s">
        <v>143</v>
      </c>
      <c r="N11" s="9" t="s">
        <v>168</v>
      </c>
      <c r="O11" s="9" t="s">
        <v>147</v>
      </c>
      <c r="P11" s="26" t="s">
        <v>149</v>
      </c>
      <c r="Q11" s="26" t="s">
        <v>150</v>
      </c>
      <c r="R11" s="26" t="s">
        <v>151</v>
      </c>
      <c r="S11" s="26" t="s">
        <v>152</v>
      </c>
    </row>
    <row r="12" spans="1:20" s="2" customFormat="1" ht="38.450000000000003" customHeight="1" x14ac:dyDescent="0.25">
      <c r="A12" s="58" t="s">
        <v>153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0"/>
      <c r="P12" s="55"/>
      <c r="Q12" s="56"/>
      <c r="R12" s="56"/>
      <c r="S12" s="57"/>
    </row>
    <row r="13" spans="1:20" s="1" customFormat="1" ht="98.45" customHeight="1" x14ac:dyDescent="0.25">
      <c r="A13" s="16" t="s">
        <v>160</v>
      </c>
      <c r="B13" s="18"/>
      <c r="C13" s="16" t="s">
        <v>158</v>
      </c>
      <c r="D13" s="12" t="s">
        <v>159</v>
      </c>
      <c r="E13" s="71">
        <v>390</v>
      </c>
      <c r="F13" s="32">
        <v>15.6</v>
      </c>
      <c r="G13" s="77">
        <f t="shared" ref="G13:G50" si="0">F13*21000</f>
        <v>327600</v>
      </c>
      <c r="H13" s="42">
        <f>ROUNDUP(G13+J13+K13,-4)</f>
        <v>390000</v>
      </c>
      <c r="I13" s="45">
        <v>0.17</v>
      </c>
      <c r="J13" s="83">
        <f>G13*I13</f>
        <v>55692.000000000007</v>
      </c>
      <c r="K13" s="46">
        <v>0</v>
      </c>
      <c r="L13" s="20">
        <v>0.3</v>
      </c>
      <c r="M13" s="19">
        <f t="shared" ref="M13:M50" si="1">F13*1.3</f>
        <v>20.28</v>
      </c>
      <c r="N13" s="36">
        <f>M13*21000</f>
        <v>425880</v>
      </c>
      <c r="O13" s="21" t="s">
        <v>144</v>
      </c>
      <c r="P13" s="27"/>
      <c r="Q13" s="27"/>
      <c r="R13" s="30">
        <v>250</v>
      </c>
      <c r="S13" s="29">
        <v>500</v>
      </c>
    </row>
    <row r="14" spans="1:20" s="1" customFormat="1" ht="96" customHeight="1" x14ac:dyDescent="0.25">
      <c r="A14" s="16" t="s">
        <v>161</v>
      </c>
      <c r="B14" s="18"/>
      <c r="C14" s="11" t="s">
        <v>158</v>
      </c>
      <c r="D14" s="12" t="s">
        <v>159</v>
      </c>
      <c r="E14" s="71">
        <v>390</v>
      </c>
      <c r="F14" s="32">
        <v>15.6</v>
      </c>
      <c r="G14" s="77">
        <f t="shared" si="0"/>
        <v>327600</v>
      </c>
      <c r="H14" s="42">
        <f t="shared" ref="H14:H38" si="2">ROUNDUP(G14+J14+K14,-4)</f>
        <v>390000</v>
      </c>
      <c r="I14" s="45">
        <v>0.17</v>
      </c>
      <c r="J14" s="83">
        <f t="shared" ref="J14:J70" si="3">G14*I14</f>
        <v>55692.000000000007</v>
      </c>
      <c r="K14" s="46">
        <v>0</v>
      </c>
      <c r="L14" s="20">
        <v>0.3</v>
      </c>
      <c r="M14" s="19">
        <f t="shared" si="1"/>
        <v>20.28</v>
      </c>
      <c r="N14" s="36">
        <f t="shared" ref="N14:N50" si="4">M14*21000</f>
        <v>425880</v>
      </c>
      <c r="O14" s="21" t="s">
        <v>144</v>
      </c>
      <c r="P14" s="27"/>
      <c r="Q14" s="27"/>
      <c r="R14" s="30">
        <v>500</v>
      </c>
      <c r="S14" s="29">
        <v>250</v>
      </c>
    </row>
    <row r="15" spans="1:20" s="1" customFormat="1" ht="86.45" customHeight="1" x14ac:dyDescent="0.25">
      <c r="A15" s="11" t="s">
        <v>0</v>
      </c>
      <c r="B15" s="18"/>
      <c r="C15" s="11" t="s">
        <v>1</v>
      </c>
      <c r="D15" s="12" t="s">
        <v>2</v>
      </c>
      <c r="E15" s="72">
        <v>305</v>
      </c>
      <c r="F15" s="19">
        <v>11.199434958735683</v>
      </c>
      <c r="G15" s="77">
        <f t="shared" si="0"/>
        <v>235188.13413344935</v>
      </c>
      <c r="H15" s="42">
        <f t="shared" si="2"/>
        <v>300000</v>
      </c>
      <c r="I15" s="45">
        <v>0.25</v>
      </c>
      <c r="J15" s="83">
        <f t="shared" si="3"/>
        <v>58797.033533362337</v>
      </c>
      <c r="K15" s="46">
        <v>0</v>
      </c>
      <c r="L15" s="20">
        <v>0.3</v>
      </c>
      <c r="M15" s="19">
        <f t="shared" si="1"/>
        <v>14.559265446356388</v>
      </c>
      <c r="N15" s="36">
        <f t="shared" si="4"/>
        <v>305744.57437348412</v>
      </c>
      <c r="O15" s="21" t="s">
        <v>144</v>
      </c>
      <c r="P15" s="27">
        <v>131</v>
      </c>
      <c r="Q15" s="27">
        <v>10</v>
      </c>
      <c r="R15" s="30"/>
      <c r="S15" s="29">
        <f t="shared" ref="S15" si="5">P15+Q15+R15</f>
        <v>141</v>
      </c>
    </row>
    <row r="16" spans="1:20" ht="92.45" customHeight="1" x14ac:dyDescent="0.25">
      <c r="A16" s="11" t="s">
        <v>3</v>
      </c>
      <c r="B16" s="18"/>
      <c r="C16" s="11" t="s">
        <v>4</v>
      </c>
      <c r="D16" s="12" t="s">
        <v>2</v>
      </c>
      <c r="E16" s="72">
        <v>305</v>
      </c>
      <c r="F16" s="19">
        <v>11.199434958735683</v>
      </c>
      <c r="G16" s="77">
        <f t="shared" si="0"/>
        <v>235188.13413344935</v>
      </c>
      <c r="H16" s="42">
        <f t="shared" si="2"/>
        <v>300000</v>
      </c>
      <c r="I16" s="45">
        <v>0.25</v>
      </c>
      <c r="J16" s="83">
        <f t="shared" si="3"/>
        <v>58797.033533362337</v>
      </c>
      <c r="K16" s="46">
        <v>0</v>
      </c>
      <c r="L16" s="20">
        <v>0.3</v>
      </c>
      <c r="M16" s="19">
        <f t="shared" si="1"/>
        <v>14.559265446356388</v>
      </c>
      <c r="N16" s="36">
        <f t="shared" si="4"/>
        <v>305744.57437348412</v>
      </c>
      <c r="O16" s="21" t="s">
        <v>144</v>
      </c>
      <c r="P16" s="27">
        <v>137</v>
      </c>
      <c r="Q16" s="27">
        <v>10</v>
      </c>
      <c r="R16" s="30"/>
      <c r="S16" s="29">
        <f t="shared" ref="S16:S22" si="6">P16+Q16+R16</f>
        <v>147</v>
      </c>
    </row>
    <row r="17" spans="1:19" ht="107.45" customHeight="1" x14ac:dyDescent="0.25">
      <c r="A17" s="11" t="s">
        <v>5</v>
      </c>
      <c r="B17" s="18"/>
      <c r="C17" s="11" t="s">
        <v>6</v>
      </c>
      <c r="D17" s="12" t="s">
        <v>7</v>
      </c>
      <c r="E17" s="72">
        <v>281</v>
      </c>
      <c r="F17" s="19">
        <v>11.341199958213352</v>
      </c>
      <c r="G17" s="77">
        <f t="shared" si="0"/>
        <v>238165.19912248038</v>
      </c>
      <c r="H17" s="42">
        <f t="shared" si="2"/>
        <v>280000</v>
      </c>
      <c r="I17" s="45">
        <v>0.15</v>
      </c>
      <c r="J17" s="83">
        <f t="shared" si="3"/>
        <v>35724.779868372054</v>
      </c>
      <c r="K17" s="46">
        <v>0</v>
      </c>
      <c r="L17" s="20">
        <v>0.3</v>
      </c>
      <c r="M17" s="19">
        <f t="shared" si="1"/>
        <v>14.743559945677358</v>
      </c>
      <c r="N17" s="36">
        <f>M17*21000</f>
        <v>309614.7588592245</v>
      </c>
      <c r="O17" s="21" t="s">
        <v>144</v>
      </c>
      <c r="P17" s="27">
        <v>119</v>
      </c>
      <c r="Q17" s="27">
        <v>3</v>
      </c>
      <c r="R17" s="30">
        <v>200</v>
      </c>
      <c r="S17" s="29">
        <f t="shared" si="6"/>
        <v>322</v>
      </c>
    </row>
    <row r="18" spans="1:19" ht="97.9" customHeight="1" x14ac:dyDescent="0.25">
      <c r="A18" s="11" t="s">
        <v>8</v>
      </c>
      <c r="B18" s="18"/>
      <c r="C18" s="11" t="s">
        <v>9</v>
      </c>
      <c r="D18" s="12" t="s">
        <v>7</v>
      </c>
      <c r="E18" s="72">
        <v>281</v>
      </c>
      <c r="F18" s="19">
        <v>11.341199958213352</v>
      </c>
      <c r="G18" s="77">
        <f t="shared" si="0"/>
        <v>238165.19912248038</v>
      </c>
      <c r="H18" s="42">
        <f t="shared" si="2"/>
        <v>280000</v>
      </c>
      <c r="I18" s="45">
        <v>0.15</v>
      </c>
      <c r="J18" s="83">
        <f t="shared" si="3"/>
        <v>35724.779868372054</v>
      </c>
      <c r="K18" s="46">
        <v>0</v>
      </c>
      <c r="L18" s="20">
        <v>0.3</v>
      </c>
      <c r="M18" s="19">
        <f t="shared" si="1"/>
        <v>14.743559945677358</v>
      </c>
      <c r="N18" s="36">
        <f t="shared" si="4"/>
        <v>309614.7588592245</v>
      </c>
      <c r="O18" s="21" t="s">
        <v>144</v>
      </c>
      <c r="P18" s="27">
        <v>92</v>
      </c>
      <c r="Q18" s="27">
        <v>2</v>
      </c>
      <c r="R18" s="30">
        <v>200</v>
      </c>
      <c r="S18" s="29">
        <f t="shared" si="6"/>
        <v>294</v>
      </c>
    </row>
    <row r="19" spans="1:19" ht="90" customHeight="1" x14ac:dyDescent="0.25">
      <c r="A19" s="11" t="s">
        <v>10</v>
      </c>
      <c r="B19" s="18"/>
      <c r="C19" s="11" t="s">
        <v>11</v>
      </c>
      <c r="D19" s="12" t="s">
        <v>7</v>
      </c>
      <c r="E19" s="72">
        <v>281</v>
      </c>
      <c r="F19" s="19">
        <v>11.341199958213352</v>
      </c>
      <c r="G19" s="77">
        <f t="shared" si="0"/>
        <v>238165.19912248038</v>
      </c>
      <c r="H19" s="42">
        <f t="shared" si="2"/>
        <v>280000</v>
      </c>
      <c r="I19" s="45">
        <v>0.15</v>
      </c>
      <c r="J19" s="83">
        <f t="shared" si="3"/>
        <v>35724.779868372054</v>
      </c>
      <c r="K19" s="46">
        <v>0</v>
      </c>
      <c r="L19" s="20">
        <v>0.3</v>
      </c>
      <c r="M19" s="19">
        <f t="shared" si="1"/>
        <v>14.743559945677358</v>
      </c>
      <c r="N19" s="36">
        <f t="shared" si="4"/>
        <v>309614.7588592245</v>
      </c>
      <c r="O19" s="21" t="s">
        <v>144</v>
      </c>
      <c r="P19" s="27">
        <v>92</v>
      </c>
      <c r="Q19" s="27">
        <v>1</v>
      </c>
      <c r="R19" s="30">
        <v>100</v>
      </c>
      <c r="S19" s="29">
        <f t="shared" si="6"/>
        <v>193</v>
      </c>
    </row>
    <row r="20" spans="1:19" ht="96" customHeight="1" x14ac:dyDescent="0.25">
      <c r="A20" s="11" t="s">
        <v>12</v>
      </c>
      <c r="B20" s="18"/>
      <c r="C20" s="11" t="s">
        <v>13</v>
      </c>
      <c r="D20" s="12" t="s">
        <v>7</v>
      </c>
      <c r="E20" s="72">
        <v>281</v>
      </c>
      <c r="F20" s="19">
        <v>11.341199958213352</v>
      </c>
      <c r="G20" s="77">
        <f t="shared" si="0"/>
        <v>238165.19912248038</v>
      </c>
      <c r="H20" s="42">
        <f t="shared" si="2"/>
        <v>280000</v>
      </c>
      <c r="I20" s="45">
        <v>0.15</v>
      </c>
      <c r="J20" s="83">
        <f t="shared" si="3"/>
        <v>35724.779868372054</v>
      </c>
      <c r="K20" s="46">
        <v>0</v>
      </c>
      <c r="L20" s="20">
        <v>0.3</v>
      </c>
      <c r="M20" s="19">
        <f t="shared" si="1"/>
        <v>14.743559945677358</v>
      </c>
      <c r="N20" s="36">
        <f t="shared" si="4"/>
        <v>309614.7588592245</v>
      </c>
      <c r="O20" s="21" t="s">
        <v>144</v>
      </c>
      <c r="P20" s="27">
        <v>34</v>
      </c>
      <c r="Q20" s="27">
        <v>24</v>
      </c>
      <c r="R20" s="30"/>
      <c r="S20" s="29">
        <f t="shared" si="6"/>
        <v>58</v>
      </c>
    </row>
    <row r="21" spans="1:19" ht="95.45" customHeight="1" x14ac:dyDescent="0.25">
      <c r="A21" s="11" t="s">
        <v>14</v>
      </c>
      <c r="B21" s="18"/>
      <c r="C21" s="11" t="s">
        <v>15</v>
      </c>
      <c r="D21" s="12" t="s">
        <v>7</v>
      </c>
      <c r="E21" s="72">
        <v>281</v>
      </c>
      <c r="F21" s="19">
        <v>11.341199958213352</v>
      </c>
      <c r="G21" s="77">
        <f t="shared" si="0"/>
        <v>238165.19912248038</v>
      </c>
      <c r="H21" s="42">
        <f t="shared" si="2"/>
        <v>280000</v>
      </c>
      <c r="I21" s="45">
        <v>0.15</v>
      </c>
      <c r="J21" s="83">
        <f t="shared" si="3"/>
        <v>35724.779868372054</v>
      </c>
      <c r="K21" s="46">
        <v>0</v>
      </c>
      <c r="L21" s="20">
        <v>0.3</v>
      </c>
      <c r="M21" s="19">
        <f t="shared" si="1"/>
        <v>14.743559945677358</v>
      </c>
      <c r="N21" s="36">
        <f t="shared" si="4"/>
        <v>309614.7588592245</v>
      </c>
      <c r="O21" s="21" t="s">
        <v>144</v>
      </c>
      <c r="P21" s="27">
        <v>117</v>
      </c>
      <c r="Q21" s="27">
        <v>11</v>
      </c>
      <c r="R21" s="30">
        <v>100</v>
      </c>
      <c r="S21" s="29">
        <f t="shared" si="6"/>
        <v>228</v>
      </c>
    </row>
    <row r="22" spans="1:19" ht="98.45" customHeight="1" x14ac:dyDescent="0.25">
      <c r="A22" s="11" t="s">
        <v>16</v>
      </c>
      <c r="B22" s="18"/>
      <c r="C22" s="11" t="s">
        <v>17</v>
      </c>
      <c r="D22" s="12" t="s">
        <v>7</v>
      </c>
      <c r="E22" s="72">
        <v>281</v>
      </c>
      <c r="F22" s="19">
        <v>11.341199958213352</v>
      </c>
      <c r="G22" s="77">
        <f t="shared" si="0"/>
        <v>238165.19912248038</v>
      </c>
      <c r="H22" s="42">
        <f t="shared" si="2"/>
        <v>280000</v>
      </c>
      <c r="I22" s="45">
        <v>0.15</v>
      </c>
      <c r="J22" s="83">
        <f t="shared" si="3"/>
        <v>35724.779868372054</v>
      </c>
      <c r="K22" s="46">
        <v>0</v>
      </c>
      <c r="L22" s="20">
        <v>0.3</v>
      </c>
      <c r="M22" s="19">
        <f t="shared" si="1"/>
        <v>14.743559945677358</v>
      </c>
      <c r="N22" s="36">
        <f t="shared" si="4"/>
        <v>309614.7588592245</v>
      </c>
      <c r="O22" s="21" t="s">
        <v>144</v>
      </c>
      <c r="P22" s="27">
        <v>34</v>
      </c>
      <c r="Q22" s="27">
        <v>5</v>
      </c>
      <c r="R22" s="30"/>
      <c r="S22" s="29">
        <f t="shared" si="6"/>
        <v>39</v>
      </c>
    </row>
    <row r="23" spans="1:19" s="2" customFormat="1" ht="90" customHeight="1" x14ac:dyDescent="0.25">
      <c r="A23" s="11" t="s">
        <v>32</v>
      </c>
      <c r="B23" s="18"/>
      <c r="C23" s="11" t="s">
        <v>33</v>
      </c>
      <c r="D23" s="12" t="s">
        <v>34</v>
      </c>
      <c r="E23" s="72">
        <v>600</v>
      </c>
      <c r="F23" s="22">
        <v>23.391224913815034</v>
      </c>
      <c r="G23" s="77">
        <f t="shared" si="0"/>
        <v>491215.72319011571</v>
      </c>
      <c r="H23" s="42">
        <f>ROUNDUP(G23+J23+K23,-4)</f>
        <v>600000</v>
      </c>
      <c r="I23" s="45">
        <v>0.22</v>
      </c>
      <c r="J23" s="83">
        <f t="shared" si="3"/>
        <v>108067.45910182546</v>
      </c>
      <c r="K23" s="46">
        <v>0</v>
      </c>
      <c r="L23" s="23">
        <v>0.3</v>
      </c>
      <c r="M23" s="22">
        <f t="shared" si="1"/>
        <v>30.408592387959544</v>
      </c>
      <c r="N23" s="36">
        <f t="shared" si="4"/>
        <v>638580.44014715042</v>
      </c>
      <c r="O23" s="21" t="s">
        <v>144</v>
      </c>
      <c r="P23" s="27">
        <v>91</v>
      </c>
      <c r="Q23" s="27">
        <v>11</v>
      </c>
      <c r="R23" s="30"/>
      <c r="S23" s="29">
        <f t="shared" ref="S23:S24" si="7">P23+Q23+R23</f>
        <v>102</v>
      </c>
    </row>
    <row r="24" spans="1:19" s="2" customFormat="1" ht="114" customHeight="1" x14ac:dyDescent="0.25">
      <c r="A24" s="11" t="s">
        <v>35</v>
      </c>
      <c r="B24" s="18"/>
      <c r="C24" s="11" t="s">
        <v>36</v>
      </c>
      <c r="D24" s="12" t="s">
        <v>37</v>
      </c>
      <c r="E24" s="72" t="s">
        <v>165</v>
      </c>
      <c r="F24" s="22">
        <v>77.970749712716767</v>
      </c>
      <c r="G24" s="77">
        <f t="shared" si="0"/>
        <v>1637385.7439670521</v>
      </c>
      <c r="H24" s="42">
        <f>ROUNDUP(G24+J24+K24,-4)</f>
        <v>1860000</v>
      </c>
      <c r="I24" s="45">
        <v>0.13</v>
      </c>
      <c r="J24" s="83">
        <f t="shared" si="3"/>
        <v>212860.14671571678</v>
      </c>
      <c r="K24" s="46">
        <v>0</v>
      </c>
      <c r="L24" s="23">
        <v>0.3</v>
      </c>
      <c r="M24" s="22">
        <f t="shared" si="1"/>
        <v>101.3619746265318</v>
      </c>
      <c r="N24" s="36">
        <f t="shared" si="4"/>
        <v>2128601.4671571678</v>
      </c>
      <c r="O24" s="21" t="s">
        <v>144</v>
      </c>
      <c r="P24" s="27">
        <v>9</v>
      </c>
      <c r="Q24" s="27">
        <v>0</v>
      </c>
      <c r="R24" s="30"/>
      <c r="S24" s="29">
        <f t="shared" si="7"/>
        <v>9</v>
      </c>
    </row>
    <row r="25" spans="1:19" s="2" customFormat="1" ht="99.6" customHeight="1" x14ac:dyDescent="0.25">
      <c r="A25" s="11" t="s">
        <v>38</v>
      </c>
      <c r="B25" s="18"/>
      <c r="C25" s="11" t="s">
        <v>39</v>
      </c>
      <c r="D25" s="12" t="s">
        <v>40</v>
      </c>
      <c r="E25" s="72" t="s">
        <v>166</v>
      </c>
      <c r="F25" s="22">
        <v>46.782449827630067</v>
      </c>
      <c r="G25" s="77">
        <f t="shared" si="0"/>
        <v>982431.44638023141</v>
      </c>
      <c r="H25" s="42">
        <f t="shared" si="2"/>
        <v>1130000</v>
      </c>
      <c r="I25" s="45">
        <v>0.15</v>
      </c>
      <c r="J25" s="83">
        <f t="shared" si="3"/>
        <v>147364.71695703472</v>
      </c>
      <c r="K25" s="46">
        <v>0</v>
      </c>
      <c r="L25" s="23">
        <v>0.3</v>
      </c>
      <c r="M25" s="22">
        <f t="shared" si="1"/>
        <v>60.817184775919088</v>
      </c>
      <c r="N25" s="36">
        <f t="shared" si="4"/>
        <v>1277160.8802943008</v>
      </c>
      <c r="O25" s="21" t="s">
        <v>144</v>
      </c>
      <c r="P25" s="27">
        <v>4</v>
      </c>
      <c r="Q25" s="27">
        <v>2</v>
      </c>
      <c r="R25" s="30"/>
      <c r="S25" s="29">
        <f t="shared" ref="S25:S26" si="8">P25+Q25+R25</f>
        <v>6</v>
      </c>
    </row>
    <row r="26" spans="1:19" s="2" customFormat="1" ht="87" customHeight="1" x14ac:dyDescent="0.25">
      <c r="A26" s="11" t="s">
        <v>41</v>
      </c>
      <c r="B26" s="18"/>
      <c r="C26" s="11" t="s">
        <v>42</v>
      </c>
      <c r="D26" s="12" t="s">
        <v>43</v>
      </c>
      <c r="E26" s="70">
        <v>848</v>
      </c>
      <c r="F26" s="22">
        <v>34.307129873595379</v>
      </c>
      <c r="G26" s="77">
        <f t="shared" si="0"/>
        <v>720449.72734550294</v>
      </c>
      <c r="H26" s="42">
        <f t="shared" si="2"/>
        <v>850000</v>
      </c>
      <c r="I26" s="45">
        <v>0.17</v>
      </c>
      <c r="J26" s="83">
        <f t="shared" si="3"/>
        <v>122476.45364873551</v>
      </c>
      <c r="K26" s="46">
        <v>0</v>
      </c>
      <c r="L26" s="23">
        <v>0.3</v>
      </c>
      <c r="M26" s="22">
        <f t="shared" si="1"/>
        <v>44.599268835673996</v>
      </c>
      <c r="N26" s="36">
        <f t="shared" si="4"/>
        <v>936584.64554915391</v>
      </c>
      <c r="O26" s="21" t="s">
        <v>144</v>
      </c>
      <c r="P26" s="27">
        <v>2</v>
      </c>
      <c r="Q26" s="27">
        <v>15</v>
      </c>
      <c r="R26" s="30"/>
      <c r="S26" s="29">
        <f t="shared" si="8"/>
        <v>17</v>
      </c>
    </row>
    <row r="27" spans="1:19" s="2" customFormat="1" ht="103.9" customHeight="1" x14ac:dyDescent="0.25">
      <c r="A27" s="11" t="s">
        <v>44</v>
      </c>
      <c r="B27" s="18"/>
      <c r="C27" s="11" t="s">
        <v>120</v>
      </c>
      <c r="D27" s="12" t="s">
        <v>45</v>
      </c>
      <c r="E27" s="72">
        <v>447</v>
      </c>
      <c r="F27" s="22">
        <v>19.138274929485029</v>
      </c>
      <c r="G27" s="77">
        <f t="shared" si="0"/>
        <v>401903.7735191856</v>
      </c>
      <c r="H27" s="42">
        <f t="shared" si="2"/>
        <v>450000</v>
      </c>
      <c r="I27" s="45">
        <v>0.1</v>
      </c>
      <c r="J27" s="83">
        <f t="shared" si="3"/>
        <v>40190.377351918563</v>
      </c>
      <c r="K27" s="46">
        <v>0</v>
      </c>
      <c r="L27" s="23">
        <v>0.3</v>
      </c>
      <c r="M27" s="22">
        <f t="shared" si="1"/>
        <v>24.879757408330537</v>
      </c>
      <c r="N27" s="36">
        <f t="shared" si="4"/>
        <v>522474.90557494125</v>
      </c>
      <c r="O27" s="21" t="s">
        <v>144</v>
      </c>
      <c r="P27" s="27">
        <v>144</v>
      </c>
      <c r="Q27" s="27">
        <v>2</v>
      </c>
      <c r="R27" s="30"/>
      <c r="S27" s="29">
        <f>P27+Q27+R27</f>
        <v>146</v>
      </c>
    </row>
    <row r="28" spans="1:19" s="2" customFormat="1" ht="97.15" customHeight="1" x14ac:dyDescent="0.25">
      <c r="A28" s="11" t="s">
        <v>46</v>
      </c>
      <c r="B28" s="18"/>
      <c r="C28" s="11" t="s">
        <v>47</v>
      </c>
      <c r="D28" s="12" t="s">
        <v>48</v>
      </c>
      <c r="E28" s="72">
        <v>606</v>
      </c>
      <c r="F28" s="22">
        <v>26.226524903368372</v>
      </c>
      <c r="G28" s="77">
        <f t="shared" si="0"/>
        <v>550757.02297073579</v>
      </c>
      <c r="H28" s="42">
        <f t="shared" si="2"/>
        <v>610000</v>
      </c>
      <c r="I28" s="45">
        <v>0.1</v>
      </c>
      <c r="J28" s="83">
        <f t="shared" si="3"/>
        <v>55075.702297073585</v>
      </c>
      <c r="K28" s="46">
        <v>0</v>
      </c>
      <c r="L28" s="23">
        <v>0.3</v>
      </c>
      <c r="M28" s="22">
        <f t="shared" si="1"/>
        <v>34.094482374378885</v>
      </c>
      <c r="N28" s="36">
        <f t="shared" si="4"/>
        <v>715984.12986195658</v>
      </c>
      <c r="O28" s="21" t="s">
        <v>144</v>
      </c>
      <c r="P28" s="27">
        <v>5</v>
      </c>
      <c r="Q28" s="27">
        <v>3</v>
      </c>
      <c r="R28" s="30"/>
      <c r="S28" s="29">
        <f t="shared" ref="S28:S35" si="9">P28+Q28+R28</f>
        <v>8</v>
      </c>
    </row>
    <row r="29" spans="1:19" s="2" customFormat="1" ht="87.6" customHeight="1" x14ac:dyDescent="0.25">
      <c r="A29" s="11" t="s">
        <v>49</v>
      </c>
      <c r="B29" s="18"/>
      <c r="C29" s="11" t="s">
        <v>121</v>
      </c>
      <c r="D29" s="12" t="s">
        <v>50</v>
      </c>
      <c r="E29" s="71">
        <v>989</v>
      </c>
      <c r="F29" s="22">
        <v>42.245969844344735</v>
      </c>
      <c r="G29" s="77">
        <f t="shared" si="0"/>
        <v>887165.36673123948</v>
      </c>
      <c r="H29" s="42">
        <f t="shared" si="2"/>
        <v>990000</v>
      </c>
      <c r="I29" s="45">
        <v>0.11</v>
      </c>
      <c r="J29" s="83">
        <f t="shared" si="3"/>
        <v>97588.19034043634</v>
      </c>
      <c r="K29" s="46">
        <v>0</v>
      </c>
      <c r="L29" s="23">
        <v>0.3</v>
      </c>
      <c r="M29" s="22">
        <f t="shared" si="1"/>
        <v>54.919760797648159</v>
      </c>
      <c r="N29" s="36">
        <f t="shared" si="4"/>
        <v>1153314.9767506113</v>
      </c>
      <c r="O29" s="21" t="s">
        <v>144</v>
      </c>
      <c r="P29" s="27">
        <v>0</v>
      </c>
      <c r="Q29" s="27">
        <v>3</v>
      </c>
      <c r="R29" s="30"/>
      <c r="S29" s="29">
        <f t="shared" si="9"/>
        <v>3</v>
      </c>
    </row>
    <row r="30" spans="1:19" s="1" customFormat="1" ht="111.6" customHeight="1" x14ac:dyDescent="0.25">
      <c r="A30" s="11" t="s">
        <v>51</v>
      </c>
      <c r="B30" s="18"/>
      <c r="C30" s="11" t="s">
        <v>52</v>
      </c>
      <c r="D30" s="12" t="s">
        <v>53</v>
      </c>
      <c r="E30" s="72">
        <v>1100</v>
      </c>
      <c r="F30" s="19">
        <v>46.782449827630067</v>
      </c>
      <c r="G30" s="77">
        <f t="shared" si="0"/>
        <v>982431.44638023141</v>
      </c>
      <c r="H30" s="42">
        <f t="shared" si="2"/>
        <v>1110000</v>
      </c>
      <c r="I30" s="45">
        <v>0.12</v>
      </c>
      <c r="J30" s="83">
        <f t="shared" si="3"/>
        <v>117891.77356562777</v>
      </c>
      <c r="K30" s="46">
        <v>0</v>
      </c>
      <c r="L30" s="20">
        <v>0.3</v>
      </c>
      <c r="M30" s="19">
        <f t="shared" si="1"/>
        <v>60.817184775919088</v>
      </c>
      <c r="N30" s="36">
        <f t="shared" si="4"/>
        <v>1277160.8802943008</v>
      </c>
      <c r="O30" s="21" t="s">
        <v>144</v>
      </c>
      <c r="P30" s="27">
        <v>135</v>
      </c>
      <c r="Q30" s="27">
        <v>7</v>
      </c>
      <c r="R30" s="30"/>
      <c r="S30" s="29">
        <f t="shared" si="9"/>
        <v>142</v>
      </c>
    </row>
    <row r="31" spans="1:19" s="2" customFormat="1" ht="105" customHeight="1" x14ac:dyDescent="0.25">
      <c r="A31" s="11" t="s">
        <v>54</v>
      </c>
      <c r="B31" s="18"/>
      <c r="C31" s="11" t="s">
        <v>55</v>
      </c>
      <c r="D31" s="12" t="s">
        <v>53</v>
      </c>
      <c r="E31" s="72">
        <v>1100</v>
      </c>
      <c r="F31" s="22">
        <v>46.782449827630067</v>
      </c>
      <c r="G31" s="77">
        <f t="shared" si="0"/>
        <v>982431.44638023141</v>
      </c>
      <c r="H31" s="42">
        <f t="shared" si="2"/>
        <v>1110000</v>
      </c>
      <c r="I31" s="45">
        <v>0.12</v>
      </c>
      <c r="J31" s="83">
        <f t="shared" si="3"/>
        <v>117891.77356562777</v>
      </c>
      <c r="K31" s="46">
        <v>0</v>
      </c>
      <c r="L31" s="23">
        <v>0.3</v>
      </c>
      <c r="M31" s="22">
        <f t="shared" si="1"/>
        <v>60.817184775919088</v>
      </c>
      <c r="N31" s="36">
        <f t="shared" si="4"/>
        <v>1277160.8802943008</v>
      </c>
      <c r="O31" s="21" t="s">
        <v>144</v>
      </c>
      <c r="P31" s="27">
        <v>16</v>
      </c>
      <c r="Q31" s="27">
        <v>0</v>
      </c>
      <c r="R31" s="30">
        <v>50</v>
      </c>
      <c r="S31" s="29">
        <f t="shared" si="9"/>
        <v>66</v>
      </c>
    </row>
    <row r="32" spans="1:19" s="2" customFormat="1" ht="121.15" customHeight="1" x14ac:dyDescent="0.25">
      <c r="A32" s="11" t="s">
        <v>56</v>
      </c>
      <c r="B32" s="18"/>
      <c r="C32" s="11" t="s">
        <v>57</v>
      </c>
      <c r="D32" s="12" t="s">
        <v>53</v>
      </c>
      <c r="E32" s="72">
        <v>1100</v>
      </c>
      <c r="F32" s="22">
        <v>46.782449827630067</v>
      </c>
      <c r="G32" s="77">
        <f t="shared" si="0"/>
        <v>982431.44638023141</v>
      </c>
      <c r="H32" s="42">
        <f t="shared" si="2"/>
        <v>1110000</v>
      </c>
      <c r="I32" s="45">
        <v>0.12</v>
      </c>
      <c r="J32" s="83">
        <f t="shared" si="3"/>
        <v>117891.77356562777</v>
      </c>
      <c r="K32" s="46">
        <v>0</v>
      </c>
      <c r="L32" s="23">
        <v>0.3</v>
      </c>
      <c r="M32" s="22">
        <f t="shared" si="1"/>
        <v>60.817184775919088</v>
      </c>
      <c r="N32" s="36">
        <f t="shared" si="4"/>
        <v>1277160.8802943008</v>
      </c>
      <c r="O32" s="21" t="s">
        <v>144</v>
      </c>
      <c r="P32" s="27">
        <v>4</v>
      </c>
      <c r="Q32" s="27">
        <v>11</v>
      </c>
      <c r="R32" s="30">
        <v>50</v>
      </c>
      <c r="S32" s="29">
        <f t="shared" si="9"/>
        <v>65</v>
      </c>
    </row>
    <row r="33" spans="1:19" s="2" customFormat="1" ht="118.9" customHeight="1" x14ac:dyDescent="0.25">
      <c r="A33" s="11" t="s">
        <v>58</v>
      </c>
      <c r="B33" s="18"/>
      <c r="C33" s="11" t="s">
        <v>59</v>
      </c>
      <c r="D33" s="12" t="s">
        <v>53</v>
      </c>
      <c r="E33" s="72">
        <v>1100</v>
      </c>
      <c r="F33" s="22">
        <v>46.782449827630067</v>
      </c>
      <c r="G33" s="77">
        <f t="shared" si="0"/>
        <v>982431.44638023141</v>
      </c>
      <c r="H33" s="42">
        <f t="shared" si="2"/>
        <v>1110000</v>
      </c>
      <c r="I33" s="45">
        <v>0.12</v>
      </c>
      <c r="J33" s="83">
        <f t="shared" si="3"/>
        <v>117891.77356562777</v>
      </c>
      <c r="K33" s="46">
        <v>0</v>
      </c>
      <c r="L33" s="23">
        <v>0.3</v>
      </c>
      <c r="M33" s="22">
        <f t="shared" si="1"/>
        <v>60.817184775919088</v>
      </c>
      <c r="N33" s="36">
        <f t="shared" si="4"/>
        <v>1277160.8802943008</v>
      </c>
      <c r="O33" s="21" t="s">
        <v>144</v>
      </c>
      <c r="P33" s="27">
        <v>11</v>
      </c>
      <c r="Q33" s="27">
        <v>5</v>
      </c>
      <c r="R33" s="30">
        <v>50</v>
      </c>
      <c r="S33" s="29">
        <f t="shared" si="9"/>
        <v>66</v>
      </c>
    </row>
    <row r="34" spans="1:19" s="2" customFormat="1" ht="109.9" customHeight="1" x14ac:dyDescent="0.25">
      <c r="A34" s="11" t="s">
        <v>60</v>
      </c>
      <c r="B34" s="18"/>
      <c r="C34" s="11" t="s">
        <v>61</v>
      </c>
      <c r="D34" s="12" t="s">
        <v>53</v>
      </c>
      <c r="E34" s="72">
        <v>1100</v>
      </c>
      <c r="F34" s="22">
        <v>46.782449827630067</v>
      </c>
      <c r="G34" s="77">
        <f t="shared" si="0"/>
        <v>982431.44638023141</v>
      </c>
      <c r="H34" s="42">
        <f>ROUNDUP(G34+J34+K34,-4)</f>
        <v>1110000</v>
      </c>
      <c r="I34" s="45">
        <v>0.12</v>
      </c>
      <c r="J34" s="83">
        <f t="shared" si="3"/>
        <v>117891.77356562777</v>
      </c>
      <c r="K34" s="46">
        <v>0</v>
      </c>
      <c r="L34" s="23">
        <v>0.3</v>
      </c>
      <c r="M34" s="22">
        <f t="shared" si="1"/>
        <v>60.817184775919088</v>
      </c>
      <c r="N34" s="36">
        <f t="shared" si="4"/>
        <v>1277160.8802943008</v>
      </c>
      <c r="O34" s="21" t="s">
        <v>144</v>
      </c>
      <c r="P34" s="27">
        <v>9</v>
      </c>
      <c r="Q34" s="27">
        <v>4</v>
      </c>
      <c r="R34" s="30">
        <v>50</v>
      </c>
      <c r="S34" s="29">
        <f t="shared" si="9"/>
        <v>63</v>
      </c>
    </row>
    <row r="35" spans="1:19" s="2" customFormat="1" ht="109.15" customHeight="1" x14ac:dyDescent="0.25">
      <c r="A35" s="11" t="s">
        <v>62</v>
      </c>
      <c r="B35" s="18"/>
      <c r="C35" s="11" t="s">
        <v>63</v>
      </c>
      <c r="D35" s="12" t="s">
        <v>53</v>
      </c>
      <c r="E35" s="72">
        <v>1100</v>
      </c>
      <c r="F35" s="22">
        <v>46.782449827630067</v>
      </c>
      <c r="G35" s="77">
        <f t="shared" si="0"/>
        <v>982431.44638023141</v>
      </c>
      <c r="H35" s="42">
        <f t="shared" si="2"/>
        <v>1110000</v>
      </c>
      <c r="I35" s="45">
        <v>0.12</v>
      </c>
      <c r="J35" s="83">
        <f t="shared" si="3"/>
        <v>117891.77356562777</v>
      </c>
      <c r="K35" s="46">
        <v>0</v>
      </c>
      <c r="L35" s="23">
        <v>0.3</v>
      </c>
      <c r="M35" s="22">
        <f t="shared" si="1"/>
        <v>60.817184775919088</v>
      </c>
      <c r="N35" s="36">
        <f t="shared" si="4"/>
        <v>1277160.8802943008</v>
      </c>
      <c r="O35" s="21" t="s">
        <v>144</v>
      </c>
      <c r="P35" s="27">
        <v>7</v>
      </c>
      <c r="Q35" s="27">
        <v>10</v>
      </c>
      <c r="R35" s="30">
        <v>50</v>
      </c>
      <c r="S35" s="29">
        <f t="shared" si="9"/>
        <v>67</v>
      </c>
    </row>
    <row r="36" spans="1:19" s="2" customFormat="1" ht="108" customHeight="1" x14ac:dyDescent="0.25">
      <c r="A36" s="11" t="s">
        <v>79</v>
      </c>
      <c r="B36" s="18"/>
      <c r="C36" s="17" t="s">
        <v>122</v>
      </c>
      <c r="D36" s="12" t="s">
        <v>80</v>
      </c>
      <c r="E36" s="72">
        <v>850</v>
      </c>
      <c r="F36" s="22">
        <v>36.99</v>
      </c>
      <c r="G36" s="77">
        <f t="shared" si="0"/>
        <v>776790</v>
      </c>
      <c r="H36" s="42">
        <f t="shared" si="2"/>
        <v>860000</v>
      </c>
      <c r="I36" s="45">
        <v>0.1</v>
      </c>
      <c r="J36" s="83">
        <f t="shared" si="3"/>
        <v>77679</v>
      </c>
      <c r="K36" s="46">
        <v>0</v>
      </c>
      <c r="L36" s="23">
        <v>0.3</v>
      </c>
      <c r="M36" s="22">
        <f t="shared" si="1"/>
        <v>48.087000000000003</v>
      </c>
      <c r="N36" s="36">
        <f t="shared" si="4"/>
        <v>1009827.0000000001</v>
      </c>
      <c r="O36" s="21" t="s">
        <v>144</v>
      </c>
      <c r="P36" s="27">
        <v>137</v>
      </c>
      <c r="Q36" s="27">
        <v>22</v>
      </c>
      <c r="R36" s="30"/>
      <c r="S36" s="29">
        <f t="shared" ref="S36:S40" si="10">P36+Q36+R36</f>
        <v>159</v>
      </c>
    </row>
    <row r="37" spans="1:19" s="2" customFormat="1" ht="127.15" customHeight="1" x14ac:dyDescent="0.25">
      <c r="A37" s="11" t="s">
        <v>81</v>
      </c>
      <c r="B37" s="18"/>
      <c r="C37" s="17" t="s">
        <v>123</v>
      </c>
      <c r="D37" s="12" t="s">
        <v>80</v>
      </c>
      <c r="E37" s="72">
        <v>850</v>
      </c>
      <c r="F37" s="22">
        <v>36.99</v>
      </c>
      <c r="G37" s="77">
        <f t="shared" si="0"/>
        <v>776790</v>
      </c>
      <c r="H37" s="42">
        <f>ROUNDUP(G37+J37+K37,-4)</f>
        <v>860000</v>
      </c>
      <c r="I37" s="45">
        <v>0.1</v>
      </c>
      <c r="J37" s="83">
        <f t="shared" si="3"/>
        <v>77679</v>
      </c>
      <c r="K37" s="46">
        <v>0</v>
      </c>
      <c r="L37" s="23">
        <v>0.3</v>
      </c>
      <c r="M37" s="22">
        <f t="shared" si="1"/>
        <v>48.087000000000003</v>
      </c>
      <c r="N37" s="36">
        <f t="shared" si="4"/>
        <v>1009827.0000000001</v>
      </c>
      <c r="O37" s="21" t="s">
        <v>144</v>
      </c>
      <c r="P37" s="27">
        <v>46</v>
      </c>
      <c r="Q37" s="27">
        <v>3</v>
      </c>
      <c r="R37" s="30"/>
      <c r="S37" s="29">
        <f t="shared" si="10"/>
        <v>49</v>
      </c>
    </row>
    <row r="38" spans="1:19" s="2" customFormat="1" ht="108" customHeight="1" x14ac:dyDescent="0.25">
      <c r="A38" s="11" t="s">
        <v>82</v>
      </c>
      <c r="B38" s="18"/>
      <c r="C38" s="17" t="s">
        <v>124</v>
      </c>
      <c r="D38" s="12" t="s">
        <v>80</v>
      </c>
      <c r="E38" s="72">
        <v>850</v>
      </c>
      <c r="F38" s="22">
        <v>36.99</v>
      </c>
      <c r="G38" s="77">
        <f t="shared" si="0"/>
        <v>776790</v>
      </c>
      <c r="H38" s="42">
        <f t="shared" si="2"/>
        <v>860000</v>
      </c>
      <c r="I38" s="45">
        <v>0.1</v>
      </c>
      <c r="J38" s="83">
        <f t="shared" si="3"/>
        <v>77679</v>
      </c>
      <c r="K38" s="46">
        <v>0</v>
      </c>
      <c r="L38" s="23">
        <v>0.3</v>
      </c>
      <c r="M38" s="22">
        <f t="shared" si="1"/>
        <v>48.087000000000003</v>
      </c>
      <c r="N38" s="36">
        <f t="shared" si="4"/>
        <v>1009827.0000000001</v>
      </c>
      <c r="O38" s="21" t="s">
        <v>144</v>
      </c>
      <c r="P38" s="27">
        <v>156</v>
      </c>
      <c r="Q38" s="27">
        <v>14</v>
      </c>
      <c r="R38" s="30"/>
      <c r="S38" s="29">
        <f t="shared" si="10"/>
        <v>170</v>
      </c>
    </row>
    <row r="39" spans="1:19" s="2" customFormat="1" ht="108" customHeight="1" x14ac:dyDescent="0.25">
      <c r="A39" s="11" t="s">
        <v>83</v>
      </c>
      <c r="B39" s="18"/>
      <c r="C39" s="17" t="s">
        <v>125</v>
      </c>
      <c r="D39" s="12" t="s">
        <v>80</v>
      </c>
      <c r="E39" s="72">
        <v>850</v>
      </c>
      <c r="F39" s="22">
        <v>36.99</v>
      </c>
      <c r="G39" s="77">
        <f t="shared" si="0"/>
        <v>776790</v>
      </c>
      <c r="H39" s="42">
        <f>ROUNDUP(G39+J39+K39,-4)</f>
        <v>860000</v>
      </c>
      <c r="I39" s="45">
        <v>0.1</v>
      </c>
      <c r="J39" s="83">
        <f t="shared" si="3"/>
        <v>77679</v>
      </c>
      <c r="K39" s="46">
        <v>0</v>
      </c>
      <c r="L39" s="23">
        <v>0.3</v>
      </c>
      <c r="M39" s="22">
        <f t="shared" si="1"/>
        <v>48.087000000000003</v>
      </c>
      <c r="N39" s="36">
        <f t="shared" si="4"/>
        <v>1009827.0000000001</v>
      </c>
      <c r="O39" s="21" t="s">
        <v>144</v>
      </c>
      <c r="P39" s="27">
        <v>198</v>
      </c>
      <c r="Q39" s="27">
        <v>17</v>
      </c>
      <c r="R39" s="30"/>
      <c r="S39" s="29">
        <f t="shared" si="10"/>
        <v>215</v>
      </c>
    </row>
    <row r="40" spans="1:19" s="2" customFormat="1" ht="102.6" customHeight="1" x14ac:dyDescent="0.25">
      <c r="A40" s="11" t="s">
        <v>84</v>
      </c>
      <c r="B40" s="18"/>
      <c r="C40" s="17" t="s">
        <v>126</v>
      </c>
      <c r="D40" s="12" t="s">
        <v>80</v>
      </c>
      <c r="E40" s="72">
        <v>850</v>
      </c>
      <c r="F40" s="22">
        <v>36.99</v>
      </c>
      <c r="G40" s="77">
        <f t="shared" si="0"/>
        <v>776790</v>
      </c>
      <c r="H40" s="42">
        <f>ROUNDUP(G40+J40+K40,-4)</f>
        <v>860000</v>
      </c>
      <c r="I40" s="45">
        <v>0.1</v>
      </c>
      <c r="J40" s="83">
        <f t="shared" si="3"/>
        <v>77679</v>
      </c>
      <c r="K40" s="46">
        <v>0</v>
      </c>
      <c r="L40" s="23">
        <v>0.3</v>
      </c>
      <c r="M40" s="22">
        <f t="shared" si="1"/>
        <v>48.087000000000003</v>
      </c>
      <c r="N40" s="36">
        <f t="shared" si="4"/>
        <v>1009827.0000000001</v>
      </c>
      <c r="O40" s="21" t="s">
        <v>144</v>
      </c>
      <c r="P40" s="27">
        <v>147</v>
      </c>
      <c r="Q40" s="27">
        <v>16</v>
      </c>
      <c r="R40" s="30"/>
      <c r="S40" s="29">
        <f t="shared" si="10"/>
        <v>163</v>
      </c>
    </row>
    <row r="41" spans="1:19" s="2" customFormat="1" ht="106.9" customHeight="1" x14ac:dyDescent="0.25">
      <c r="A41" s="11" t="s">
        <v>85</v>
      </c>
      <c r="B41" s="18"/>
      <c r="C41" s="17" t="s">
        <v>127</v>
      </c>
      <c r="D41" s="12" t="s">
        <v>86</v>
      </c>
      <c r="E41" s="71">
        <v>570</v>
      </c>
      <c r="F41" s="22">
        <v>25.57</v>
      </c>
      <c r="G41" s="77">
        <f t="shared" si="0"/>
        <v>536970</v>
      </c>
      <c r="H41" s="42">
        <f t="shared" ref="H41:H42" si="11">ROUNDUP(G41+J41+K41,-4)</f>
        <v>590000</v>
      </c>
      <c r="I41" s="45">
        <v>0.09</v>
      </c>
      <c r="J41" s="83">
        <f>G41*I41</f>
        <v>48327.299999999996</v>
      </c>
      <c r="K41" s="46">
        <v>0</v>
      </c>
      <c r="L41" s="23">
        <v>0.3</v>
      </c>
      <c r="M41" s="22">
        <f t="shared" si="1"/>
        <v>33.241</v>
      </c>
      <c r="N41" s="36">
        <f t="shared" si="4"/>
        <v>698061</v>
      </c>
      <c r="O41" s="21" t="s">
        <v>144</v>
      </c>
      <c r="P41" s="27">
        <v>23</v>
      </c>
      <c r="Q41" s="27">
        <v>2</v>
      </c>
      <c r="R41" s="30"/>
      <c r="S41" s="29">
        <f t="shared" ref="S41:S45" si="12">P41+Q41+R41</f>
        <v>25</v>
      </c>
    </row>
    <row r="42" spans="1:19" s="2" customFormat="1" ht="109.9" customHeight="1" x14ac:dyDescent="0.25">
      <c r="A42" s="11" t="s">
        <v>87</v>
      </c>
      <c r="B42" s="18"/>
      <c r="C42" s="17" t="s">
        <v>128</v>
      </c>
      <c r="D42" s="12" t="s">
        <v>86</v>
      </c>
      <c r="E42" s="71">
        <v>570</v>
      </c>
      <c r="F42" s="22">
        <v>25.57</v>
      </c>
      <c r="G42" s="77">
        <f t="shared" si="0"/>
        <v>536970</v>
      </c>
      <c r="H42" s="42">
        <f t="shared" si="11"/>
        <v>590000</v>
      </c>
      <c r="I42" s="45">
        <v>0.09</v>
      </c>
      <c r="J42" s="83">
        <f>G42*I42</f>
        <v>48327.299999999996</v>
      </c>
      <c r="K42" s="46">
        <v>0</v>
      </c>
      <c r="L42" s="23">
        <v>0.3</v>
      </c>
      <c r="M42" s="22">
        <f t="shared" si="1"/>
        <v>33.241</v>
      </c>
      <c r="N42" s="36">
        <f t="shared" si="4"/>
        <v>698061</v>
      </c>
      <c r="O42" s="21" t="s">
        <v>144</v>
      </c>
      <c r="P42" s="27">
        <v>334</v>
      </c>
      <c r="Q42" s="27">
        <v>37</v>
      </c>
      <c r="R42" s="30"/>
      <c r="S42" s="29">
        <f t="shared" si="12"/>
        <v>371</v>
      </c>
    </row>
    <row r="43" spans="1:19" s="2" customFormat="1" ht="105" customHeight="1" x14ac:dyDescent="0.25">
      <c r="A43" s="11" t="s">
        <v>88</v>
      </c>
      <c r="B43" s="18"/>
      <c r="C43" s="17" t="s">
        <v>129</v>
      </c>
      <c r="D43" s="12" t="s">
        <v>86</v>
      </c>
      <c r="E43" s="71">
        <v>570</v>
      </c>
      <c r="F43" s="22">
        <v>25.57</v>
      </c>
      <c r="G43" s="77">
        <f t="shared" si="0"/>
        <v>536970</v>
      </c>
      <c r="H43" s="42">
        <f>ROUNDUP(G43+J43+K43,-4)</f>
        <v>590000</v>
      </c>
      <c r="I43" s="45">
        <v>0.09</v>
      </c>
      <c r="J43" s="83">
        <f>G43*I43</f>
        <v>48327.299999999996</v>
      </c>
      <c r="K43" s="46">
        <v>0</v>
      </c>
      <c r="L43" s="23">
        <v>0.3</v>
      </c>
      <c r="M43" s="22">
        <f t="shared" si="1"/>
        <v>33.241</v>
      </c>
      <c r="N43" s="36">
        <f t="shared" si="4"/>
        <v>698061</v>
      </c>
      <c r="O43" s="21" t="s">
        <v>144</v>
      </c>
      <c r="P43" s="27">
        <v>7</v>
      </c>
      <c r="Q43" s="27">
        <v>1</v>
      </c>
      <c r="R43" s="30">
        <v>200</v>
      </c>
      <c r="S43" s="29">
        <f t="shared" si="12"/>
        <v>208</v>
      </c>
    </row>
    <row r="44" spans="1:19" s="2" customFormat="1" ht="114.6" customHeight="1" x14ac:dyDescent="0.25">
      <c r="A44" s="11" t="s">
        <v>89</v>
      </c>
      <c r="B44" s="18"/>
      <c r="C44" s="17" t="s">
        <v>130</v>
      </c>
      <c r="D44" s="12" t="s">
        <v>86</v>
      </c>
      <c r="E44" s="71">
        <v>570</v>
      </c>
      <c r="F44" s="22">
        <v>25.57</v>
      </c>
      <c r="G44" s="77">
        <f t="shared" si="0"/>
        <v>536970</v>
      </c>
      <c r="H44" s="42">
        <f t="shared" ref="H44:H45" si="13">ROUNDUP(G44+J44+K44,-4)</f>
        <v>590000</v>
      </c>
      <c r="I44" s="45">
        <v>0.09</v>
      </c>
      <c r="J44" s="83">
        <f>G44*I44</f>
        <v>48327.299999999996</v>
      </c>
      <c r="K44" s="46">
        <v>0</v>
      </c>
      <c r="L44" s="23">
        <v>0.3</v>
      </c>
      <c r="M44" s="22">
        <f t="shared" si="1"/>
        <v>33.241</v>
      </c>
      <c r="N44" s="36">
        <f t="shared" si="4"/>
        <v>698061</v>
      </c>
      <c r="O44" s="21" t="s">
        <v>144</v>
      </c>
      <c r="P44" s="27">
        <v>10</v>
      </c>
      <c r="Q44" s="27">
        <v>1</v>
      </c>
      <c r="R44" s="30">
        <v>200</v>
      </c>
      <c r="S44" s="29">
        <f t="shared" si="12"/>
        <v>211</v>
      </c>
    </row>
    <row r="45" spans="1:19" s="2" customFormat="1" ht="100.9" customHeight="1" x14ac:dyDescent="0.25">
      <c r="A45" s="11" t="s">
        <v>90</v>
      </c>
      <c r="B45" s="18"/>
      <c r="C45" s="17" t="s">
        <v>131</v>
      </c>
      <c r="D45" s="12" t="s">
        <v>86</v>
      </c>
      <c r="E45" s="71">
        <v>570</v>
      </c>
      <c r="F45" s="22">
        <v>25.57</v>
      </c>
      <c r="G45" s="77">
        <f t="shared" si="0"/>
        <v>536970</v>
      </c>
      <c r="H45" s="42">
        <f t="shared" si="13"/>
        <v>590000</v>
      </c>
      <c r="I45" s="45">
        <v>0.09</v>
      </c>
      <c r="J45" s="83">
        <f>G45*I45</f>
        <v>48327.299999999996</v>
      </c>
      <c r="K45" s="46">
        <v>0</v>
      </c>
      <c r="L45" s="23">
        <v>0.3</v>
      </c>
      <c r="M45" s="22">
        <f t="shared" si="1"/>
        <v>33.241</v>
      </c>
      <c r="N45" s="36">
        <f t="shared" si="4"/>
        <v>698061</v>
      </c>
      <c r="O45" s="21" t="s">
        <v>144</v>
      </c>
      <c r="P45" s="27">
        <v>6</v>
      </c>
      <c r="Q45" s="27">
        <v>1</v>
      </c>
      <c r="R45" s="30"/>
      <c r="S45" s="29">
        <f t="shared" si="12"/>
        <v>7</v>
      </c>
    </row>
    <row r="46" spans="1:19" s="2" customFormat="1" ht="102" customHeight="1" x14ac:dyDescent="0.25">
      <c r="A46" s="11" t="s">
        <v>98</v>
      </c>
      <c r="B46" s="18"/>
      <c r="C46" s="17" t="s">
        <v>133</v>
      </c>
      <c r="D46" s="12" t="s">
        <v>86</v>
      </c>
      <c r="E46" s="71">
        <v>570</v>
      </c>
      <c r="F46" s="22">
        <v>25.57</v>
      </c>
      <c r="G46" s="77">
        <f t="shared" si="0"/>
        <v>536970</v>
      </c>
      <c r="H46" s="42">
        <f>ROUNDUP(G46+J46+K46,-4)</f>
        <v>590000</v>
      </c>
      <c r="I46" s="45">
        <v>0.09</v>
      </c>
      <c r="J46" s="83">
        <f>G46*I46</f>
        <v>48327.299999999996</v>
      </c>
      <c r="K46" s="46">
        <v>0</v>
      </c>
      <c r="L46" s="23">
        <v>0.3</v>
      </c>
      <c r="M46" s="22">
        <f t="shared" si="1"/>
        <v>33.241</v>
      </c>
      <c r="N46" s="36">
        <f t="shared" si="4"/>
        <v>698061</v>
      </c>
      <c r="O46" s="21" t="s">
        <v>144</v>
      </c>
      <c r="P46" s="28">
        <v>0</v>
      </c>
      <c r="Q46" s="27">
        <v>6</v>
      </c>
      <c r="R46" s="30"/>
      <c r="S46" s="29">
        <f t="shared" ref="S46:S49" si="14">P46+Q46+R46</f>
        <v>6</v>
      </c>
    </row>
    <row r="47" spans="1:19" s="2" customFormat="1" ht="101.45" customHeight="1" x14ac:dyDescent="0.25">
      <c r="A47" s="11" t="s">
        <v>99</v>
      </c>
      <c r="B47" s="18"/>
      <c r="C47" s="17" t="s">
        <v>134</v>
      </c>
      <c r="D47" s="12" t="s">
        <v>86</v>
      </c>
      <c r="E47" s="71">
        <v>570</v>
      </c>
      <c r="F47" s="22">
        <v>25.57</v>
      </c>
      <c r="G47" s="77">
        <f t="shared" si="0"/>
        <v>536970</v>
      </c>
      <c r="H47" s="42">
        <f t="shared" ref="H47:H49" si="15">ROUNDUP(G47+J47+K47,-4)</f>
        <v>590000</v>
      </c>
      <c r="I47" s="45">
        <v>0.09</v>
      </c>
      <c r="J47" s="83">
        <f>G47*I47</f>
        <v>48327.299999999996</v>
      </c>
      <c r="K47" s="46">
        <v>0</v>
      </c>
      <c r="L47" s="23">
        <v>0.3</v>
      </c>
      <c r="M47" s="22">
        <f t="shared" si="1"/>
        <v>33.241</v>
      </c>
      <c r="N47" s="36">
        <f t="shared" si="4"/>
        <v>698061</v>
      </c>
      <c r="O47" s="21" t="s">
        <v>144</v>
      </c>
      <c r="P47" s="27">
        <v>82</v>
      </c>
      <c r="Q47" s="27">
        <v>0</v>
      </c>
      <c r="R47" s="30">
        <v>200</v>
      </c>
      <c r="S47" s="29">
        <f t="shared" si="14"/>
        <v>282</v>
      </c>
    </row>
    <row r="48" spans="1:19" s="2" customFormat="1" ht="102" customHeight="1" x14ac:dyDescent="0.25">
      <c r="A48" s="11" t="s">
        <v>100</v>
      </c>
      <c r="B48" s="18"/>
      <c r="C48" s="17" t="s">
        <v>135</v>
      </c>
      <c r="D48" s="12" t="s">
        <v>86</v>
      </c>
      <c r="E48" s="71">
        <v>570</v>
      </c>
      <c r="F48" s="22">
        <v>25.57</v>
      </c>
      <c r="G48" s="77">
        <f t="shared" si="0"/>
        <v>536970</v>
      </c>
      <c r="H48" s="42">
        <f t="shared" si="15"/>
        <v>590000</v>
      </c>
      <c r="I48" s="45">
        <v>0.09</v>
      </c>
      <c r="J48" s="83">
        <f t="shared" si="3"/>
        <v>48327.299999999996</v>
      </c>
      <c r="K48" s="46">
        <v>0</v>
      </c>
      <c r="L48" s="23">
        <v>0.3</v>
      </c>
      <c r="M48" s="22">
        <f t="shared" si="1"/>
        <v>33.241</v>
      </c>
      <c r="N48" s="36">
        <f t="shared" si="4"/>
        <v>698061</v>
      </c>
      <c r="O48" s="21" t="s">
        <v>144</v>
      </c>
      <c r="P48" s="27">
        <v>32</v>
      </c>
      <c r="Q48" s="27">
        <v>0</v>
      </c>
      <c r="R48" s="30">
        <v>200</v>
      </c>
      <c r="S48" s="29">
        <f t="shared" si="14"/>
        <v>232</v>
      </c>
    </row>
    <row r="49" spans="1:19" s="2" customFormat="1" ht="101.45" customHeight="1" x14ac:dyDescent="0.25">
      <c r="A49" s="11" t="s">
        <v>101</v>
      </c>
      <c r="B49" s="18"/>
      <c r="C49" s="17" t="s">
        <v>136</v>
      </c>
      <c r="D49" s="12" t="s">
        <v>86</v>
      </c>
      <c r="E49" s="71">
        <v>570</v>
      </c>
      <c r="F49" s="22">
        <v>25.57</v>
      </c>
      <c r="G49" s="77">
        <f t="shared" si="0"/>
        <v>536970</v>
      </c>
      <c r="H49" s="42">
        <f t="shared" si="15"/>
        <v>590000</v>
      </c>
      <c r="I49" s="45">
        <v>0.09</v>
      </c>
      <c r="J49" s="83">
        <f t="shared" si="3"/>
        <v>48327.299999999996</v>
      </c>
      <c r="K49" s="46">
        <v>0</v>
      </c>
      <c r="L49" s="23">
        <v>0.3</v>
      </c>
      <c r="M49" s="22">
        <f t="shared" si="1"/>
        <v>33.241</v>
      </c>
      <c r="N49" s="36">
        <f t="shared" si="4"/>
        <v>698061</v>
      </c>
      <c r="O49" s="21" t="s">
        <v>144</v>
      </c>
      <c r="P49" s="27">
        <v>83</v>
      </c>
      <c r="Q49" s="27">
        <v>0</v>
      </c>
      <c r="R49" s="30">
        <v>200</v>
      </c>
      <c r="S49" s="29">
        <f t="shared" si="14"/>
        <v>283</v>
      </c>
    </row>
    <row r="50" spans="1:19" s="2" customFormat="1" ht="113.45" customHeight="1" x14ac:dyDescent="0.25">
      <c r="A50" s="11" t="s">
        <v>102</v>
      </c>
      <c r="B50" s="18"/>
      <c r="C50" s="16" t="s">
        <v>157</v>
      </c>
      <c r="D50" s="12" t="s">
        <v>103</v>
      </c>
      <c r="E50" s="72">
        <v>1780</v>
      </c>
      <c r="F50" s="22">
        <v>73.160865801867374</v>
      </c>
      <c r="G50" s="77">
        <f t="shared" si="0"/>
        <v>1536378.1818392149</v>
      </c>
      <c r="H50" s="42">
        <f>ROUNDUP(G50+J50+K50,-4)</f>
        <v>1790000</v>
      </c>
      <c r="I50" s="45">
        <v>0.16</v>
      </c>
      <c r="J50" s="83">
        <f t="shared" si="3"/>
        <v>245820.50909427437</v>
      </c>
      <c r="K50" s="46">
        <v>0</v>
      </c>
      <c r="L50" s="23">
        <v>0.3</v>
      </c>
      <c r="M50" s="22">
        <f t="shared" si="1"/>
        <v>95.109125542427591</v>
      </c>
      <c r="N50" s="36">
        <f t="shared" si="4"/>
        <v>1997291.6363909794</v>
      </c>
      <c r="O50" s="21" t="s">
        <v>144</v>
      </c>
      <c r="P50" s="28"/>
      <c r="Q50" s="27"/>
      <c r="R50" s="30">
        <v>200</v>
      </c>
      <c r="S50" s="29">
        <v>200</v>
      </c>
    </row>
    <row r="51" spans="1:19" ht="37.9" customHeight="1" x14ac:dyDescent="0.25">
      <c r="A51" s="61" t="s">
        <v>154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3"/>
      <c r="P51" s="64"/>
      <c r="Q51" s="65"/>
      <c r="R51" s="65"/>
      <c r="S51" s="66"/>
    </row>
    <row r="52" spans="1:19" s="2" customFormat="1" ht="66" customHeight="1" x14ac:dyDescent="0.25">
      <c r="A52" s="11" t="s">
        <v>18</v>
      </c>
      <c r="B52" s="18"/>
      <c r="C52" s="11" t="s">
        <v>19</v>
      </c>
      <c r="D52" s="12" t="s">
        <v>20</v>
      </c>
      <c r="E52" s="71">
        <v>407</v>
      </c>
      <c r="F52" s="22">
        <v>14.885324945155022</v>
      </c>
      <c r="G52" s="78">
        <f>F52*21000</f>
        <v>312591.82384825544</v>
      </c>
      <c r="H52" s="42">
        <f>ROUNDUP(G52+J52+K52,-4)</f>
        <v>410000</v>
      </c>
      <c r="I52" s="67">
        <v>0.28000000000000003</v>
      </c>
      <c r="J52" s="83">
        <f t="shared" si="3"/>
        <v>87525.710677511539</v>
      </c>
      <c r="K52" s="46">
        <v>0</v>
      </c>
      <c r="L52" s="23">
        <v>0.3</v>
      </c>
      <c r="M52" s="22">
        <f t="shared" ref="M52:M57" si="16">F52*1.3</f>
        <v>19.35092242870153</v>
      </c>
      <c r="N52" s="35">
        <f>M52*21000</f>
        <v>406369.37100273214</v>
      </c>
      <c r="O52" s="21" t="s">
        <v>145</v>
      </c>
      <c r="P52" s="27">
        <v>1965</v>
      </c>
      <c r="Q52" s="27">
        <v>16</v>
      </c>
      <c r="R52" s="30"/>
      <c r="S52" s="29">
        <f t="shared" ref="S52" si="17">P52+Q52+R52</f>
        <v>1981</v>
      </c>
    </row>
    <row r="53" spans="1:19" s="2" customFormat="1" ht="62.45" customHeight="1" x14ac:dyDescent="0.25">
      <c r="A53" s="11" t="s">
        <v>21</v>
      </c>
      <c r="B53" s="18"/>
      <c r="C53" s="11" t="s">
        <v>22</v>
      </c>
      <c r="D53" s="12" t="s">
        <v>23</v>
      </c>
      <c r="E53" s="71">
        <v>748</v>
      </c>
      <c r="F53" s="22">
        <v>29.07</v>
      </c>
      <c r="G53" s="78">
        <f t="shared" ref="G53:G57" si="18">F53*21000</f>
        <v>610470</v>
      </c>
      <c r="H53" s="42">
        <f t="shared" ref="H53:H70" si="19">ROUNDUP(G53+J53+K53,-4)</f>
        <v>750000</v>
      </c>
      <c r="I53" s="67">
        <v>0.22</v>
      </c>
      <c r="J53" s="83">
        <f t="shared" si="3"/>
        <v>134303.4</v>
      </c>
      <c r="K53" s="46">
        <v>0</v>
      </c>
      <c r="L53" s="23">
        <v>0.3</v>
      </c>
      <c r="M53" s="22">
        <f t="shared" si="16"/>
        <v>37.791000000000004</v>
      </c>
      <c r="N53" s="35">
        <f t="shared" ref="N53:N57" si="20">M53*21000</f>
        <v>793611.00000000012</v>
      </c>
      <c r="O53" s="21" t="s">
        <v>145</v>
      </c>
      <c r="P53" s="27">
        <v>364</v>
      </c>
      <c r="Q53" s="27">
        <v>10</v>
      </c>
      <c r="R53" s="30">
        <v>200</v>
      </c>
      <c r="S53" s="29">
        <f>P53+Q53+R53</f>
        <v>574</v>
      </c>
    </row>
    <row r="54" spans="1:19" s="2" customFormat="1" ht="81.599999999999994" customHeight="1" x14ac:dyDescent="0.25">
      <c r="A54" s="11" t="s">
        <v>24</v>
      </c>
      <c r="B54" s="18"/>
      <c r="C54" s="11" t="s">
        <v>25</v>
      </c>
      <c r="D54" s="12" t="s">
        <v>26</v>
      </c>
      <c r="E54" s="71">
        <v>1610</v>
      </c>
      <c r="F54" s="22">
        <v>58.832474783231739</v>
      </c>
      <c r="G54" s="78">
        <f t="shared" si="18"/>
        <v>1235481.9704478665</v>
      </c>
      <c r="H54" s="42">
        <f t="shared" si="19"/>
        <v>1570000</v>
      </c>
      <c r="I54" s="67">
        <v>0.27</v>
      </c>
      <c r="J54" s="83">
        <f t="shared" si="3"/>
        <v>333580.13202092395</v>
      </c>
      <c r="K54" s="46">
        <v>0</v>
      </c>
      <c r="L54" s="23">
        <v>0.3</v>
      </c>
      <c r="M54" s="22">
        <f t="shared" si="16"/>
        <v>76.482217218201257</v>
      </c>
      <c r="N54" s="35">
        <f t="shared" si="20"/>
        <v>1606126.5615822263</v>
      </c>
      <c r="O54" s="21" t="s">
        <v>144</v>
      </c>
      <c r="P54" s="27">
        <v>6</v>
      </c>
      <c r="Q54" s="27">
        <v>4</v>
      </c>
      <c r="R54" s="30"/>
      <c r="S54" s="29">
        <f t="shared" ref="S54" si="21">P54+Q54+R54</f>
        <v>10</v>
      </c>
    </row>
    <row r="55" spans="1:19" s="2" customFormat="1" ht="81.599999999999994" customHeight="1" x14ac:dyDescent="0.25">
      <c r="A55" s="11" t="s">
        <v>27</v>
      </c>
      <c r="B55" s="18"/>
      <c r="C55" s="11" t="s">
        <v>28</v>
      </c>
      <c r="D55" s="12" t="s">
        <v>29</v>
      </c>
      <c r="E55" s="34">
        <v>1.889</v>
      </c>
      <c r="F55" s="22">
        <v>77.970749712716767</v>
      </c>
      <c r="G55" s="78">
        <f t="shared" si="18"/>
        <v>1637385.7439670521</v>
      </c>
      <c r="H55" s="42">
        <f t="shared" si="19"/>
        <v>1900000</v>
      </c>
      <c r="I55" s="67">
        <v>0.16</v>
      </c>
      <c r="J55" s="83">
        <f t="shared" si="3"/>
        <v>261981.71903472833</v>
      </c>
      <c r="K55" s="46">
        <v>0</v>
      </c>
      <c r="L55" s="23">
        <v>0.3</v>
      </c>
      <c r="M55" s="22">
        <f t="shared" si="16"/>
        <v>101.3619746265318</v>
      </c>
      <c r="N55" s="35">
        <f t="shared" si="20"/>
        <v>2128601.4671571678</v>
      </c>
      <c r="O55" s="21" t="s">
        <v>144</v>
      </c>
      <c r="P55" s="27">
        <v>1</v>
      </c>
      <c r="Q55" s="27">
        <v>1</v>
      </c>
      <c r="R55" s="30">
        <v>5</v>
      </c>
      <c r="S55" s="29">
        <f t="shared" ref="S55:S57" si="22">P55+Q55+R55</f>
        <v>7</v>
      </c>
    </row>
    <row r="56" spans="1:19" s="2" customFormat="1" ht="79.150000000000006" customHeight="1" x14ac:dyDescent="0.25">
      <c r="A56" s="11" t="s">
        <v>30</v>
      </c>
      <c r="B56" s="18"/>
      <c r="C56" s="11" t="s">
        <v>119</v>
      </c>
      <c r="D56" s="12" t="s">
        <v>31</v>
      </c>
      <c r="E56" s="71">
        <v>2363</v>
      </c>
      <c r="F56" s="22">
        <v>86.476649681376784</v>
      </c>
      <c r="G56" s="78">
        <f t="shared" si="18"/>
        <v>1816009.6433089124</v>
      </c>
      <c r="H56" s="42">
        <f t="shared" si="19"/>
        <v>2350000</v>
      </c>
      <c r="I56" s="67">
        <v>0.28999999999999998</v>
      </c>
      <c r="J56" s="83">
        <f t="shared" si="3"/>
        <v>526642.79655958456</v>
      </c>
      <c r="K56" s="46">
        <v>0</v>
      </c>
      <c r="L56" s="23">
        <v>0.3</v>
      </c>
      <c r="M56" s="22">
        <f t="shared" si="16"/>
        <v>112.41964458578983</v>
      </c>
      <c r="N56" s="35">
        <f t="shared" si="20"/>
        <v>2360812.5363015863</v>
      </c>
      <c r="O56" s="21" t="s">
        <v>144</v>
      </c>
      <c r="P56" s="27">
        <v>22</v>
      </c>
      <c r="Q56" s="27">
        <v>2</v>
      </c>
      <c r="R56" s="30"/>
      <c r="S56" s="29">
        <f t="shared" si="22"/>
        <v>24</v>
      </c>
    </row>
    <row r="57" spans="1:19" s="2" customFormat="1" ht="103.9" customHeight="1" x14ac:dyDescent="0.25">
      <c r="A57" s="11" t="s">
        <v>64</v>
      </c>
      <c r="B57" s="18"/>
      <c r="C57" s="11" t="s">
        <v>65</v>
      </c>
      <c r="D57" s="12" t="s">
        <v>66</v>
      </c>
      <c r="E57" s="71">
        <v>1211</v>
      </c>
      <c r="F57" s="22">
        <v>55.997174793678404</v>
      </c>
      <c r="G57" s="78">
        <f t="shared" si="18"/>
        <v>1175940.6706672464</v>
      </c>
      <c r="H57" s="42">
        <f t="shared" si="19"/>
        <v>1300000</v>
      </c>
      <c r="I57" s="67">
        <v>0.1</v>
      </c>
      <c r="J57" s="83">
        <f t="shared" si="3"/>
        <v>117594.06706672464</v>
      </c>
      <c r="K57" s="46">
        <v>0</v>
      </c>
      <c r="L57" s="23">
        <v>0.3</v>
      </c>
      <c r="M57" s="22">
        <f t="shared" si="16"/>
        <v>72.79632723178193</v>
      </c>
      <c r="N57" s="35">
        <f t="shared" si="20"/>
        <v>1528722.8718674206</v>
      </c>
      <c r="O57" s="21" t="s">
        <v>144</v>
      </c>
      <c r="P57" s="27">
        <v>11</v>
      </c>
      <c r="Q57" s="27">
        <v>0</v>
      </c>
      <c r="R57" s="30"/>
      <c r="S57" s="29">
        <f t="shared" si="22"/>
        <v>11</v>
      </c>
    </row>
    <row r="58" spans="1:19" s="2" customFormat="1" ht="40.9" customHeight="1" x14ac:dyDescent="0.25">
      <c r="A58" s="52" t="s">
        <v>156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4"/>
      <c r="P58" s="64"/>
      <c r="Q58" s="65"/>
      <c r="R58" s="65"/>
      <c r="S58" s="66"/>
    </row>
    <row r="59" spans="1:19" s="2" customFormat="1" ht="99.6" customHeight="1" x14ac:dyDescent="0.25">
      <c r="A59" s="11" t="s">
        <v>67</v>
      </c>
      <c r="B59" s="18"/>
      <c r="C59" s="11" t="s">
        <v>68</v>
      </c>
      <c r="D59" s="12" t="s">
        <v>69</v>
      </c>
      <c r="E59" s="71">
        <v>1390</v>
      </c>
      <c r="F59" s="22">
        <v>55.997174793678404</v>
      </c>
      <c r="G59" s="78">
        <f>F59*21000</f>
        <v>1175940.6706672464</v>
      </c>
      <c r="H59" s="42">
        <f t="shared" si="19"/>
        <v>1390000</v>
      </c>
      <c r="I59" s="67">
        <v>0.18</v>
      </c>
      <c r="J59" s="83">
        <f t="shared" si="3"/>
        <v>211669.32072010436</v>
      </c>
      <c r="K59" s="46">
        <v>0</v>
      </c>
      <c r="L59" s="23">
        <v>0.3</v>
      </c>
      <c r="M59" s="22">
        <f>F59*1.3</f>
        <v>72.79632723178193</v>
      </c>
      <c r="N59" s="35">
        <f>M59*21000</f>
        <v>1528722.8718674206</v>
      </c>
      <c r="O59" s="21" t="s">
        <v>144</v>
      </c>
      <c r="P59" s="27">
        <v>32</v>
      </c>
      <c r="Q59" s="27">
        <v>20</v>
      </c>
      <c r="R59" s="30"/>
      <c r="S59" s="29">
        <f t="shared" ref="S59" si="23">P59+Q59+R59</f>
        <v>52</v>
      </c>
    </row>
    <row r="60" spans="1:19" s="2" customFormat="1" ht="76.900000000000006" customHeight="1" x14ac:dyDescent="0.25">
      <c r="A60" s="11" t="s">
        <v>70</v>
      </c>
      <c r="B60" s="18"/>
      <c r="C60" s="11" t="s">
        <v>71</v>
      </c>
      <c r="D60" s="12" t="s">
        <v>72</v>
      </c>
      <c r="E60" s="71">
        <v>2052</v>
      </c>
      <c r="F60" s="22">
        <v>75.135449723163433</v>
      </c>
      <c r="G60" s="78">
        <f t="shared" ref="G60:G63" si="24">F60*21000</f>
        <v>1577844.4441864321</v>
      </c>
      <c r="H60" s="42">
        <f t="shared" si="19"/>
        <v>1900000</v>
      </c>
      <c r="I60" s="67">
        <v>0.2</v>
      </c>
      <c r="J60" s="83">
        <f t="shared" si="3"/>
        <v>315568.88883728645</v>
      </c>
      <c r="K60" s="46">
        <v>0</v>
      </c>
      <c r="L60" s="23">
        <v>0.3</v>
      </c>
      <c r="M60" s="22">
        <f>F60*1.3</f>
        <v>97.676084640112464</v>
      </c>
      <c r="N60" s="35">
        <f t="shared" ref="N60:N62" si="25">M60*21000</f>
        <v>2051197.7774423617</v>
      </c>
      <c r="O60" s="21" t="s">
        <v>144</v>
      </c>
      <c r="P60" s="27">
        <v>2</v>
      </c>
      <c r="Q60" s="27">
        <v>0</v>
      </c>
      <c r="R60" s="30"/>
      <c r="S60" s="29">
        <f t="shared" ref="S60" si="26">P60+Q60+R60</f>
        <v>2</v>
      </c>
    </row>
    <row r="61" spans="1:19" s="2" customFormat="1" ht="101.45" customHeight="1" x14ac:dyDescent="0.25">
      <c r="A61" s="11" t="s">
        <v>73</v>
      </c>
      <c r="B61" s="18"/>
      <c r="C61" s="11" t="s">
        <v>74</v>
      </c>
      <c r="D61" s="12" t="s">
        <v>75</v>
      </c>
      <c r="E61" s="71">
        <v>1298</v>
      </c>
      <c r="F61" s="22">
        <v>56.705999791066745</v>
      </c>
      <c r="G61" s="78">
        <f t="shared" si="24"/>
        <v>1190825.9956124017</v>
      </c>
      <c r="H61" s="42">
        <f t="shared" si="19"/>
        <v>1310000</v>
      </c>
      <c r="I61" s="67">
        <v>0.1</v>
      </c>
      <c r="J61" s="83">
        <f t="shared" si="3"/>
        <v>119082.59956124017</v>
      </c>
      <c r="K61" s="46">
        <v>0</v>
      </c>
      <c r="L61" s="23">
        <v>0.3</v>
      </c>
      <c r="M61" s="22">
        <f>F61*1.3</f>
        <v>73.717799728386765</v>
      </c>
      <c r="N61" s="35">
        <f t="shared" si="25"/>
        <v>1548073.7942961222</v>
      </c>
      <c r="O61" s="21" t="s">
        <v>144</v>
      </c>
      <c r="P61" s="27">
        <v>3</v>
      </c>
      <c r="Q61" s="27">
        <v>5</v>
      </c>
      <c r="R61" s="30"/>
      <c r="S61" s="29">
        <f t="shared" ref="S61:S63" si="27">P61+Q61+R61</f>
        <v>8</v>
      </c>
    </row>
    <row r="62" spans="1:19" s="2" customFormat="1" ht="123.6" customHeight="1" x14ac:dyDescent="0.25">
      <c r="A62" s="11" t="s">
        <v>76</v>
      </c>
      <c r="B62" s="18"/>
      <c r="C62" s="11" t="s">
        <v>77</v>
      </c>
      <c r="D62" s="12" t="s">
        <v>78</v>
      </c>
      <c r="E62" s="71">
        <v>958</v>
      </c>
      <c r="F62" s="22">
        <v>36.150074866805049</v>
      </c>
      <c r="G62" s="78">
        <f t="shared" si="24"/>
        <v>759151.57220290601</v>
      </c>
      <c r="H62" s="42">
        <f t="shared" si="19"/>
        <v>950000</v>
      </c>
      <c r="I62" s="67">
        <v>0.24</v>
      </c>
      <c r="J62" s="83">
        <f t="shared" si="3"/>
        <v>182196.37732869745</v>
      </c>
      <c r="K62" s="46">
        <v>0</v>
      </c>
      <c r="L62" s="23">
        <v>0.3</v>
      </c>
      <c r="M62" s="22">
        <f>F62*1.3</f>
        <v>46.995097326846569</v>
      </c>
      <c r="N62" s="35">
        <f t="shared" si="25"/>
        <v>986897.043863778</v>
      </c>
      <c r="O62" s="21" t="s">
        <v>144</v>
      </c>
      <c r="P62" s="27">
        <v>75</v>
      </c>
      <c r="Q62" s="27">
        <v>17</v>
      </c>
      <c r="R62" s="30"/>
      <c r="S62" s="29">
        <f t="shared" si="27"/>
        <v>92</v>
      </c>
    </row>
    <row r="63" spans="1:19" s="2" customFormat="1" ht="101.45" customHeight="1" x14ac:dyDescent="0.25">
      <c r="A63" s="31" t="s">
        <v>163</v>
      </c>
      <c r="B63" s="18"/>
      <c r="C63" s="11" t="s">
        <v>132</v>
      </c>
      <c r="D63" s="12" t="s">
        <v>97</v>
      </c>
      <c r="E63" s="71">
        <v>920</v>
      </c>
      <c r="F63" s="22">
        <v>37.567724861581716</v>
      </c>
      <c r="G63" s="78">
        <f t="shared" si="24"/>
        <v>788922.22209321603</v>
      </c>
      <c r="H63" s="42">
        <f t="shared" si="19"/>
        <v>920000</v>
      </c>
      <c r="I63" s="67">
        <v>0.16</v>
      </c>
      <c r="J63" s="83">
        <f t="shared" si="3"/>
        <v>126227.55553491457</v>
      </c>
      <c r="K63" s="46">
        <v>0</v>
      </c>
      <c r="L63" s="23">
        <v>0.3</v>
      </c>
      <c r="M63" s="22">
        <f>F63*1.3</f>
        <v>48.838042320056232</v>
      </c>
      <c r="N63" s="35">
        <f>M63*21000</f>
        <v>1025598.8887211808</v>
      </c>
      <c r="O63" s="24" t="s">
        <v>146</v>
      </c>
      <c r="P63" s="27"/>
      <c r="Q63" s="27"/>
      <c r="R63" s="30">
        <v>50</v>
      </c>
      <c r="S63" s="29">
        <f t="shared" si="27"/>
        <v>50</v>
      </c>
    </row>
    <row r="64" spans="1:19" s="2" customFormat="1" ht="39.6" customHeight="1" x14ac:dyDescent="0.25">
      <c r="A64" s="52" t="s">
        <v>155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  <c r="P64" s="64"/>
      <c r="Q64" s="65"/>
      <c r="R64" s="65"/>
      <c r="S64" s="66"/>
    </row>
    <row r="65" spans="1:19" s="2" customFormat="1" ht="97.15" customHeight="1" x14ac:dyDescent="0.25">
      <c r="A65" s="11" t="s">
        <v>91</v>
      </c>
      <c r="B65" s="18"/>
      <c r="C65" s="11" t="s">
        <v>92</v>
      </c>
      <c r="D65" s="12" t="s">
        <v>93</v>
      </c>
      <c r="E65" s="71">
        <v>1830</v>
      </c>
      <c r="F65" s="22">
        <v>78.913164766062607</v>
      </c>
      <c r="G65" s="78">
        <f>F65*21000</f>
        <v>1657176.4600873147</v>
      </c>
      <c r="H65" s="42">
        <f t="shared" si="19"/>
        <v>1830000</v>
      </c>
      <c r="I65" s="67">
        <v>0.1</v>
      </c>
      <c r="J65" s="83">
        <f t="shared" si="3"/>
        <v>165717.64600873148</v>
      </c>
      <c r="K65" s="46">
        <v>0</v>
      </c>
      <c r="L65" s="23">
        <v>0.3</v>
      </c>
      <c r="M65" s="22">
        <f t="shared" ref="M65:M70" si="28">F65*1.3</f>
        <v>102.5871141958814</v>
      </c>
      <c r="N65" s="35">
        <f>M65*21000</f>
        <v>2154329.3981135092</v>
      </c>
      <c r="O65" s="21" t="s">
        <v>144</v>
      </c>
      <c r="P65" s="27">
        <v>4</v>
      </c>
      <c r="Q65" s="27">
        <v>0</v>
      </c>
      <c r="R65" s="30"/>
      <c r="S65" s="29">
        <f t="shared" ref="S65" si="29">P65+Q65+R65</f>
        <v>4</v>
      </c>
    </row>
    <row r="66" spans="1:19" s="2" customFormat="1" ht="101.45" customHeight="1" x14ac:dyDescent="0.25">
      <c r="A66" s="11" t="s">
        <v>94</v>
      </c>
      <c r="B66" s="18"/>
      <c r="C66" s="11" t="s">
        <v>95</v>
      </c>
      <c r="D66" s="12" t="s">
        <v>96</v>
      </c>
      <c r="E66" s="71">
        <v>489</v>
      </c>
      <c r="F66" s="22">
        <v>18.751643112727752</v>
      </c>
      <c r="G66" s="78">
        <f t="shared" ref="G66:G69" si="30">F66*21000</f>
        <v>393784.50536728278</v>
      </c>
      <c r="H66" s="42">
        <f t="shared" si="19"/>
        <v>480000</v>
      </c>
      <c r="I66" s="67">
        <v>0.2</v>
      </c>
      <c r="J66" s="83">
        <f t="shared" si="3"/>
        <v>78756.901073456567</v>
      </c>
      <c r="K66" s="46">
        <v>0</v>
      </c>
      <c r="L66" s="23">
        <v>0.3</v>
      </c>
      <c r="M66" s="22">
        <f t="shared" si="28"/>
        <v>24.377136046546077</v>
      </c>
      <c r="N66" s="35">
        <f t="shared" ref="N66:N70" si="31">M66*21000</f>
        <v>511919.8569774676</v>
      </c>
      <c r="O66" s="21" t="s">
        <v>145</v>
      </c>
      <c r="P66" s="27">
        <v>1</v>
      </c>
      <c r="Q66" s="27">
        <v>0</v>
      </c>
      <c r="R66" s="30"/>
      <c r="S66" s="29">
        <f t="shared" ref="S66:S69" si="32">P66+Q66+R66</f>
        <v>1</v>
      </c>
    </row>
    <row r="67" spans="1:19" s="2" customFormat="1" ht="91.15" customHeight="1" x14ac:dyDescent="0.25">
      <c r="A67" s="11" t="s">
        <v>104</v>
      </c>
      <c r="B67" s="18"/>
      <c r="C67" s="11" t="s">
        <v>105</v>
      </c>
      <c r="D67" s="12" t="s">
        <v>106</v>
      </c>
      <c r="E67" s="71">
        <v>718</v>
      </c>
      <c r="F67" s="22">
        <v>28.75251943951589</v>
      </c>
      <c r="G67" s="78">
        <f t="shared" si="30"/>
        <v>603802.9082298337</v>
      </c>
      <c r="H67" s="42">
        <f t="shared" si="19"/>
        <v>720000</v>
      </c>
      <c r="I67" s="67">
        <v>0.18</v>
      </c>
      <c r="J67" s="83">
        <f t="shared" si="3"/>
        <v>108684.52348137007</v>
      </c>
      <c r="K67" s="46">
        <v>0</v>
      </c>
      <c r="L67" s="23">
        <v>0.3</v>
      </c>
      <c r="M67" s="22">
        <f t="shared" si="28"/>
        <v>37.378275271370661</v>
      </c>
      <c r="N67" s="35">
        <f t="shared" si="31"/>
        <v>784943.78069878393</v>
      </c>
      <c r="O67" s="21" t="s">
        <v>145</v>
      </c>
      <c r="P67" s="28"/>
      <c r="Q67" s="27"/>
      <c r="R67" s="30">
        <v>5</v>
      </c>
      <c r="S67" s="29">
        <f t="shared" si="32"/>
        <v>5</v>
      </c>
    </row>
    <row r="68" spans="1:19" s="2" customFormat="1" ht="94.15" customHeight="1" x14ac:dyDescent="0.25">
      <c r="A68" s="11" t="s">
        <v>107</v>
      </c>
      <c r="B68" s="18"/>
      <c r="C68" s="11" t="s">
        <v>108</v>
      </c>
      <c r="D68" s="12" t="s">
        <v>109</v>
      </c>
      <c r="E68" s="71">
        <v>498</v>
      </c>
      <c r="F68" s="22">
        <v>20.626807424000525</v>
      </c>
      <c r="G68" s="78">
        <f>F68*21000</f>
        <v>433162.95590401103</v>
      </c>
      <c r="H68" s="42">
        <f t="shared" si="19"/>
        <v>500000</v>
      </c>
      <c r="I68" s="67">
        <v>0.15</v>
      </c>
      <c r="J68" s="83">
        <f t="shared" si="3"/>
        <v>64974.443385601655</v>
      </c>
      <c r="K68" s="46">
        <v>0</v>
      </c>
      <c r="L68" s="23">
        <v>0.3</v>
      </c>
      <c r="M68" s="22">
        <f t="shared" si="28"/>
        <v>26.814849651200682</v>
      </c>
      <c r="N68" s="35">
        <f t="shared" si="31"/>
        <v>563111.84267521428</v>
      </c>
      <c r="O68" s="24" t="s">
        <v>145</v>
      </c>
      <c r="P68" s="28"/>
      <c r="Q68" s="27"/>
      <c r="R68" s="30">
        <v>50</v>
      </c>
      <c r="S68" s="29">
        <f t="shared" si="32"/>
        <v>50</v>
      </c>
    </row>
    <row r="69" spans="1:19" s="2" customFormat="1" ht="108" customHeight="1" x14ac:dyDescent="0.25">
      <c r="A69" s="11" t="s">
        <v>110</v>
      </c>
      <c r="B69" s="18"/>
      <c r="C69" s="11" t="s">
        <v>111</v>
      </c>
      <c r="D69" s="12" t="s">
        <v>112</v>
      </c>
      <c r="E69" s="71">
        <v>459</v>
      </c>
      <c r="F69" s="22">
        <v>19.064170497939877</v>
      </c>
      <c r="G69" s="78">
        <f t="shared" si="30"/>
        <v>400347.58045673743</v>
      </c>
      <c r="H69" s="42">
        <f t="shared" si="19"/>
        <v>460000</v>
      </c>
      <c r="I69" s="67">
        <v>0.14000000000000001</v>
      </c>
      <c r="J69" s="83">
        <f t="shared" si="3"/>
        <v>56048.661263943242</v>
      </c>
      <c r="K69" s="46">
        <v>0</v>
      </c>
      <c r="L69" s="23">
        <v>0.3</v>
      </c>
      <c r="M69" s="22">
        <f t="shared" si="28"/>
        <v>24.783421647321841</v>
      </c>
      <c r="N69" s="35">
        <f t="shared" si="31"/>
        <v>520451.85459375865</v>
      </c>
      <c r="O69" s="24" t="s">
        <v>145</v>
      </c>
      <c r="P69" s="27"/>
      <c r="Q69" s="27"/>
      <c r="R69" s="30">
        <v>80</v>
      </c>
      <c r="S69" s="29">
        <f t="shared" si="32"/>
        <v>80</v>
      </c>
    </row>
    <row r="70" spans="1:19" s="2" customFormat="1" ht="114.6" customHeight="1" x14ac:dyDescent="0.25">
      <c r="A70" s="11" t="s">
        <v>113</v>
      </c>
      <c r="B70" s="18"/>
      <c r="C70" s="11" t="s">
        <v>114</v>
      </c>
      <c r="D70" s="12" t="s">
        <v>115</v>
      </c>
      <c r="E70" s="71">
        <v>1210</v>
      </c>
      <c r="F70" s="22">
        <v>50.47317271175887</v>
      </c>
      <c r="G70" s="78">
        <f>F70*21000</f>
        <v>1059936.6269469364</v>
      </c>
      <c r="H70" s="42">
        <f t="shared" si="19"/>
        <v>1220000</v>
      </c>
      <c r="I70" s="67">
        <v>0.15</v>
      </c>
      <c r="J70" s="83">
        <f t="shared" si="3"/>
        <v>158990.49404204046</v>
      </c>
      <c r="K70" s="46">
        <v>0</v>
      </c>
      <c r="L70" s="23">
        <v>0.3</v>
      </c>
      <c r="M70" s="22">
        <f t="shared" si="28"/>
        <v>65.615124525286532</v>
      </c>
      <c r="N70" s="35">
        <f t="shared" si="31"/>
        <v>1377917.6150310172</v>
      </c>
      <c r="O70" s="24" t="s">
        <v>144</v>
      </c>
      <c r="P70" s="27">
        <v>6</v>
      </c>
      <c r="Q70" s="27">
        <v>3</v>
      </c>
      <c r="R70" s="30"/>
      <c r="S70" s="29">
        <f t="shared" ref="S70" si="33">P70+Q70+R70</f>
        <v>9</v>
      </c>
    </row>
  </sheetData>
  <mergeCells count="13">
    <mergeCell ref="A58:O58"/>
    <mergeCell ref="A64:O64"/>
    <mergeCell ref="P12:S12"/>
    <mergeCell ref="A12:O12"/>
    <mergeCell ref="A51:O51"/>
    <mergeCell ref="P51:S51"/>
    <mergeCell ref="P58:S58"/>
    <mergeCell ref="P64:S64"/>
    <mergeCell ref="A6:F6"/>
    <mergeCell ref="A7:C7"/>
    <mergeCell ref="A9:M9"/>
    <mergeCell ref="A8:C8"/>
    <mergeCell ref="P9:S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phuongchi</dc:creator>
  <cp:lastModifiedBy>KhanhNguyen</cp:lastModifiedBy>
  <dcterms:created xsi:type="dcterms:W3CDTF">2011-02-17T17:47:34Z</dcterms:created>
  <dcterms:modified xsi:type="dcterms:W3CDTF">2011-06-24T12:12:13Z</dcterms:modified>
</cp:coreProperties>
</file>