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nisea/Dropbox/3-Enseignement/0-Statistic Lecture/13-Statistiques/14_Ttest_Anova_theory/data/"/>
    </mc:Choice>
  </mc:AlternateContent>
  <xr:revisionPtr revIDLastSave="0" documentId="13_ncr:1_{B9B5C4B6-4430-3049-B668-48BA2A4148E7}" xr6:coauthVersionLast="36" xr6:coauthVersionMax="36" xr10:uidLastSave="{00000000-0000-0000-0000-000000000000}"/>
  <bookViews>
    <workbookView xWindow="3200" yWindow="1760" windowWidth="18440" windowHeight="10920" activeTab="2" xr2:uid="{925A2F5C-6D57-724C-AF35-13A591202FCA}"/>
  </bookViews>
  <sheets>
    <sheet name="paired t-test" sheetId="1" r:id="rId1"/>
    <sheet name="unpaired t-test" sheetId="2" r:id="rId2"/>
    <sheet name="anov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6" i="3"/>
  <c r="G10" i="3" l="1"/>
  <c r="G11" i="3" s="1"/>
  <c r="G7" i="3"/>
  <c r="G5" i="3" l="1"/>
  <c r="G6" i="3"/>
  <c r="G12" i="3" s="1"/>
  <c r="G18" i="3" s="1"/>
  <c r="G19" i="3" s="1"/>
  <c r="G9" i="2" l="1"/>
  <c r="G8" i="2"/>
  <c r="G7" i="2"/>
  <c r="E6" i="2" s="1"/>
  <c r="G6" i="2"/>
  <c r="D8" i="2" s="1"/>
  <c r="E4" i="1"/>
  <c r="E3" i="1"/>
  <c r="D4" i="2" l="1"/>
  <c r="D11" i="2"/>
  <c r="D7" i="2"/>
  <c r="G14" i="2"/>
  <c r="D14" i="2"/>
  <c r="D10" i="2"/>
  <c r="D6" i="2"/>
  <c r="E8" i="2"/>
  <c r="E4" i="2"/>
  <c r="E5" i="2"/>
  <c r="D13" i="2"/>
  <c r="D9" i="2"/>
  <c r="D5" i="2"/>
  <c r="E7" i="2"/>
  <c r="E9" i="2"/>
  <c r="D3" i="2"/>
  <c r="D12" i="2"/>
  <c r="E3" i="2"/>
  <c r="E5" i="1"/>
  <c r="E6" i="1"/>
  <c r="E7" i="1"/>
  <c r="E8" i="1"/>
  <c r="E9" i="1"/>
  <c r="E10" i="1"/>
  <c r="E11" i="1"/>
  <c r="G13" i="2" l="1"/>
  <c r="G12" i="2"/>
  <c r="G8" i="1"/>
  <c r="G9" i="1"/>
  <c r="G10" i="1" s="1"/>
  <c r="G15" i="2" l="1"/>
  <c r="G16" i="2" s="1"/>
  <c r="G17" i="2" s="1"/>
  <c r="G11" i="1"/>
</calcChain>
</file>

<file path=xl/sharedStrings.xml><?xml version="1.0" encoding="utf-8"?>
<sst xmlns="http://schemas.openxmlformats.org/spreadsheetml/2006/main" count="55" uniqueCount="52">
  <si>
    <t>condB</t>
  </si>
  <si>
    <t>condA</t>
  </si>
  <si>
    <t>(xa-meanxa)2</t>
  </si>
  <si>
    <t>Paired T-test example</t>
  </si>
  <si>
    <t>(In green the initial data, in blue the computation)</t>
  </si>
  <si>
    <t>1. difference</t>
  </si>
  <si>
    <t>4. compute de standard error of the mean difference (difive 3. by SQRT(n))</t>
  </si>
  <si>
    <t>5. compute t_value, i.e. step 2. divided by step. 4</t>
  </si>
  <si>
    <t>IDs</t>
  </si>
  <si>
    <t>1. add new colum to compute the differences between conditions for each participants</t>
  </si>
  <si>
    <t>3. compute the standard deviation of the differences (use formula =STDEV(new column))</t>
  </si>
  <si>
    <t>2. compute the mean of the differences (use excel formula =AVERAGE(new column))</t>
  </si>
  <si>
    <t>step by step</t>
  </si>
  <si>
    <t>CondA</t>
  </si>
  <si>
    <t>CondB</t>
  </si>
  <si>
    <t>1. compute the mean of condition A (=AVERAGE)</t>
  </si>
  <si>
    <t>2. compute the mean of condition B (=AVERAGE)</t>
  </si>
  <si>
    <t>3. compute the sample size in condition A (=COUNT)</t>
  </si>
  <si>
    <t>4. compute the sample size in conditon B (=COUNT)</t>
  </si>
  <si>
    <t>5. add columns to compute square difference of each x in condition A minus mean condition A</t>
  </si>
  <si>
    <t>6. add columns to compute square difference of each x in condition B minus mean condition B</t>
  </si>
  <si>
    <t>(xb-meanxb)2</t>
  </si>
  <si>
    <t>9. compute the nominator of the tvalue (1. minus 2.)</t>
  </si>
  <si>
    <t>7. compute the sum of 5. (=SUM)</t>
  </si>
  <si>
    <t>8. compute the sum of 6. (=SUM)</t>
  </si>
  <si>
    <t>10. compute the variance (square of standard variation of the difference) = 7. + 8. divided by (3. + 4. - 2)</t>
  </si>
  <si>
    <t>11. compute the denominator of the tvalue (SQRT( 10. * (1/n1 + 1/n2))</t>
  </si>
  <si>
    <t>12. compute the tvalue</t>
  </si>
  <si>
    <t>from http://www.mathandstatistics.com/learn-stats/hypothesis-testing/one-way-anova-by-hand</t>
  </si>
  <si>
    <t>Group 1</t>
  </si>
  <si>
    <t>Group 2</t>
  </si>
  <si>
    <t>Group 3</t>
  </si>
  <si>
    <t>n (sample size)</t>
  </si>
  <si>
    <t>M (mean)</t>
  </si>
  <si>
    <t>s^2 (variance)</t>
  </si>
  <si>
    <t>Anova by hand (step by step)</t>
  </si>
  <si>
    <t>1. compute th combined sample size N</t>
  </si>
  <si>
    <t>2. compute the degress of freedom between (dfbetween)</t>
  </si>
  <si>
    <t>(number of groups - 1)</t>
  </si>
  <si>
    <t>the denominator</t>
  </si>
  <si>
    <t>the nominator</t>
  </si>
  <si>
    <t>4. compute the average mean</t>
  </si>
  <si>
    <t>(n1-1)+(n2-1)+(n3-1)</t>
  </si>
  <si>
    <t>3. compute the degress of freedom within (dfwithin)</t>
  </si>
  <si>
    <t>(p value NOT &lt; alpha so DO NOT reject Ho)</t>
  </si>
  <si>
    <t>7. compute the SSwithin</t>
  </si>
  <si>
    <t>9. compute F</t>
  </si>
  <si>
    <t>10. find p_value</t>
  </si>
  <si>
    <t>(I multiply by ni here as the variance formula has a dividor which we don't need here)</t>
  </si>
  <si>
    <t>8. Compute Mswithing (divide by dfwithin)</t>
  </si>
  <si>
    <t>5. compute the SSbetween</t>
  </si>
  <si>
    <t>6. compute the MSbetween (divide by dfbetween)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</si>
</sst>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3"/>
      <color rgb="FF000000"/>
      <name val="Arial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3"/>
      <color rgb="FF0070C0"/>
      <name val="Arial"/>
      <family val="2"/>
    </font>
    <font>
      <u/>
      <sz val="10"/>
      <color theme="9"/>
      <name val="Arial"/>
      <family val="2"/>
    </font>
    <font>
      <sz val="10"/>
      <color theme="9"/>
      <name val="Arial"/>
      <family val="2"/>
    </font>
    <font>
      <sz val="10"/>
      <color rgb="FF0070C0"/>
      <name val="Calibri"/>
      <family val="2"/>
      <scheme val="minor"/>
    </font>
    <font>
      <sz val="10"/>
      <color rgb="FF0070C0"/>
      <name val="Arial"/>
      <family val="2"/>
    </font>
    <font>
      <sz val="10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Open Sans"/>
      <family val="2"/>
    </font>
    <font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8" xfId="0" applyFont="1" applyBorder="1"/>
    <xf numFmtId="0" fontId="5" fillId="0" borderId="0" xfId="0" applyFont="1" applyBorder="1"/>
    <xf numFmtId="0" fontId="7" fillId="0" borderId="1" xfId="0" applyFont="1" applyBorder="1"/>
    <xf numFmtId="0" fontId="8" fillId="0" borderId="4" xfId="0" applyFont="1" applyBorder="1"/>
    <xf numFmtId="0" fontId="8" fillId="0" borderId="0" xfId="0" applyFont="1" applyBorder="1"/>
    <xf numFmtId="0" fontId="9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9" fillId="0" borderId="8" xfId="0" applyFont="1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1" fillId="0" borderId="1" xfId="0" applyFont="1" applyBorder="1"/>
    <xf numFmtId="0" fontId="0" fillId="0" borderId="4" xfId="0" applyBorder="1"/>
    <xf numFmtId="0" fontId="0" fillId="0" borderId="6" xfId="0" applyBorder="1"/>
    <xf numFmtId="0" fontId="8" fillId="0" borderId="1" xfId="0" applyFont="1" applyBorder="1"/>
    <xf numFmtId="0" fontId="8" fillId="0" borderId="2" xfId="0" applyFont="1" applyBorder="1"/>
    <xf numFmtId="0" fontId="10" fillId="0" borderId="3" xfId="0" applyFont="1" applyBorder="1"/>
    <xf numFmtId="0" fontId="7" fillId="0" borderId="3" xfId="0" applyFont="1" applyBorder="1"/>
    <xf numFmtId="0" fontId="8" fillId="0" borderId="5" xfId="0" applyFont="1" applyBorder="1"/>
    <xf numFmtId="0" fontId="11" fillId="0" borderId="8" xfId="0" applyFont="1" applyBorder="1"/>
    <xf numFmtId="0" fontId="12" fillId="0" borderId="0" xfId="0" applyFont="1" applyBorder="1"/>
    <xf numFmtId="0" fontId="11" fillId="0" borderId="0" xfId="0" applyFont="1" applyBorder="1"/>
    <xf numFmtId="0" fontId="12" fillId="0" borderId="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8" xfId="0" applyFont="1" applyBorder="1"/>
    <xf numFmtId="0" fontId="12" fillId="0" borderId="2" xfId="0" applyFont="1" applyBorder="1"/>
    <xf numFmtId="0" fontId="12" fillId="0" borderId="7" xfId="0" applyFont="1" applyBorder="1"/>
    <xf numFmtId="49" fontId="1" fillId="0" borderId="1" xfId="0" applyNumberFormat="1" applyFont="1" applyBorder="1" applyAlignment="1"/>
    <xf numFmtId="49" fontId="0" fillId="0" borderId="4" xfId="0" applyNumberFormat="1" applyBorder="1" applyAlignment="1">
      <alignment shrinkToFit="1"/>
    </xf>
    <xf numFmtId="49" fontId="0" fillId="0" borderId="4" xfId="0" applyNumberFormat="1" applyFill="1" applyBorder="1" applyAlignment="1">
      <alignment shrinkToFit="1"/>
    </xf>
    <xf numFmtId="49" fontId="0" fillId="0" borderId="6" xfId="0" applyNumberFormat="1" applyFill="1" applyBorder="1" applyAlignment="1">
      <alignment shrinkToFit="1"/>
    </xf>
    <xf numFmtId="0" fontId="13" fillId="0" borderId="1" xfId="0" applyFont="1" applyBorder="1"/>
    <xf numFmtId="0" fontId="13" fillId="0" borderId="2" xfId="0" applyFont="1" applyBorder="1"/>
    <xf numFmtId="0" fontId="13" fillId="0" borderId="4" xfId="0" applyFont="1" applyBorder="1"/>
    <xf numFmtId="0" fontId="13" fillId="0" borderId="0" xfId="0" applyFont="1" applyBorder="1"/>
    <xf numFmtId="0" fontId="13" fillId="0" borderId="6" xfId="0" applyFont="1" applyBorder="1"/>
    <xf numFmtId="0" fontId="13" fillId="0" borderId="7" xfId="0" applyFont="1" applyBorder="1"/>
    <xf numFmtId="0" fontId="14" fillId="0" borderId="1" xfId="0" applyFont="1" applyBorder="1"/>
    <xf numFmtId="0" fontId="0" fillId="0" borderId="2" xfId="0" applyBorder="1"/>
    <xf numFmtId="0" fontId="0" fillId="0" borderId="8" xfId="0" applyBorder="1"/>
    <xf numFmtId="0" fontId="0" fillId="0" borderId="4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11</xdr:row>
      <xdr:rowOff>63500</xdr:rowOff>
    </xdr:from>
    <xdr:to>
      <xdr:col>4</xdr:col>
      <xdr:colOff>406400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83DA9C-BFFF-7F40-B9BB-A4B26FFD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" y="2171700"/>
          <a:ext cx="1244600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133683</xdr:colOff>
      <xdr:row>14</xdr:row>
      <xdr:rowOff>55702</xdr:rowOff>
    </xdr:from>
    <xdr:to>
      <xdr:col>4</xdr:col>
      <xdr:colOff>735263</xdr:colOff>
      <xdr:row>20</xdr:row>
      <xdr:rowOff>125218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70230-0BA0-024E-ADE6-6809A151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508" y="2751667"/>
          <a:ext cx="2395176" cy="12838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3437467</xdr:colOff>
      <xdr:row>14</xdr:row>
      <xdr:rowOff>186267</xdr:rowOff>
    </xdr:from>
    <xdr:to>
      <xdr:col>9</xdr:col>
      <xdr:colOff>325967</xdr:colOff>
      <xdr:row>18</xdr:row>
      <xdr:rowOff>33867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8E1587-C1E7-0442-AF52-21170E85C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9067" y="3200400"/>
          <a:ext cx="30861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CA20-5F15-C447-A213-EA94C61CBC29}">
  <dimension ref="B1:K35"/>
  <sheetViews>
    <sheetView workbookViewId="0">
      <selection activeCell="F18" sqref="F18"/>
    </sheetView>
  </sheetViews>
  <sheetFormatPr baseColWidth="10" defaultRowHeight="16" x14ac:dyDescent="0.2"/>
  <cols>
    <col min="1" max="1" width="1" customWidth="1"/>
    <col min="2" max="2" width="4.5" customWidth="1"/>
    <col min="3" max="3" width="7.1640625" customWidth="1"/>
    <col min="4" max="4" width="5.5" customWidth="1"/>
    <col min="5" max="5" width="11" customWidth="1"/>
    <col min="6" max="6" width="74.1640625" customWidth="1"/>
  </cols>
  <sheetData>
    <row r="1" spans="2:11" ht="5" customHeight="1" thickBot="1" x14ac:dyDescent="0.25">
      <c r="F1" s="1"/>
      <c r="G1" s="1"/>
      <c r="H1" s="1"/>
      <c r="I1" s="1"/>
      <c r="J1" s="1"/>
      <c r="K1" s="1"/>
    </row>
    <row r="2" spans="2:11" x14ac:dyDescent="0.2">
      <c r="B2" s="22" t="s">
        <v>8</v>
      </c>
      <c r="C2" s="23" t="s">
        <v>13</v>
      </c>
      <c r="D2" s="23" t="s">
        <v>14</v>
      </c>
      <c r="E2" s="24" t="s">
        <v>5</v>
      </c>
      <c r="F2" s="19" t="s">
        <v>3</v>
      </c>
      <c r="G2" s="17"/>
    </row>
    <row r="3" spans="2:11" x14ac:dyDescent="0.2">
      <c r="B3" s="10">
        <v>1</v>
      </c>
      <c r="C3" s="11">
        <v>312</v>
      </c>
      <c r="D3" s="11">
        <v>300</v>
      </c>
      <c r="E3" s="12">
        <f>C3-D3</f>
        <v>12</v>
      </c>
      <c r="F3" s="20" t="s">
        <v>4</v>
      </c>
      <c r="G3" s="18"/>
    </row>
    <row r="4" spans="2:11" x14ac:dyDescent="0.2">
      <c r="B4" s="10">
        <v>2</v>
      </c>
      <c r="C4" s="11">
        <v>242</v>
      </c>
      <c r="D4" s="11">
        <v>201</v>
      </c>
      <c r="E4" s="12">
        <f>C4-D4</f>
        <v>41</v>
      </c>
      <c r="F4" s="20"/>
      <c r="G4" s="18"/>
    </row>
    <row r="5" spans="2:11" x14ac:dyDescent="0.2">
      <c r="B5" s="10">
        <v>3</v>
      </c>
      <c r="C5" s="11">
        <v>340</v>
      </c>
      <c r="D5" s="11">
        <v>232</v>
      </c>
      <c r="E5" s="12">
        <f t="shared" ref="E5:E11" si="0">C5-D5</f>
        <v>108</v>
      </c>
      <c r="F5" s="20" t="s">
        <v>12</v>
      </c>
      <c r="G5" s="18"/>
    </row>
    <row r="6" spans="2:11" x14ac:dyDescent="0.2">
      <c r="B6" s="10">
        <v>4</v>
      </c>
      <c r="C6" s="11">
        <v>388</v>
      </c>
      <c r="D6" s="11">
        <v>312</v>
      </c>
      <c r="E6" s="12">
        <f t="shared" si="0"/>
        <v>76</v>
      </c>
      <c r="F6" s="20"/>
      <c r="G6" s="18"/>
    </row>
    <row r="7" spans="2:11" x14ac:dyDescent="0.2">
      <c r="B7" s="10">
        <v>5</v>
      </c>
      <c r="C7" s="11">
        <v>296</v>
      </c>
      <c r="D7" s="11">
        <v>220</v>
      </c>
      <c r="E7" s="12">
        <f t="shared" si="0"/>
        <v>76</v>
      </c>
      <c r="F7" s="20" t="s">
        <v>9</v>
      </c>
      <c r="G7" s="18"/>
    </row>
    <row r="8" spans="2:11" x14ac:dyDescent="0.2">
      <c r="B8" s="10">
        <v>6</v>
      </c>
      <c r="C8" s="11">
        <v>254</v>
      </c>
      <c r="D8" s="11">
        <v>256</v>
      </c>
      <c r="E8" s="12">
        <f t="shared" si="0"/>
        <v>-2</v>
      </c>
      <c r="F8" s="20" t="s">
        <v>11</v>
      </c>
      <c r="G8" s="6">
        <f>AVERAGE(E3:E11)</f>
        <v>56.111111111111114</v>
      </c>
    </row>
    <row r="9" spans="2:11" x14ac:dyDescent="0.2">
      <c r="B9" s="10">
        <v>7</v>
      </c>
      <c r="C9" s="11">
        <v>391</v>
      </c>
      <c r="D9" s="11">
        <v>328</v>
      </c>
      <c r="E9" s="12">
        <f t="shared" si="0"/>
        <v>63</v>
      </c>
      <c r="F9" s="20" t="s">
        <v>10</v>
      </c>
      <c r="G9" s="6">
        <f>STDEV(E3:E11)</f>
        <v>34.173982956499401</v>
      </c>
    </row>
    <row r="10" spans="2:11" x14ac:dyDescent="0.2">
      <c r="B10" s="10">
        <v>8</v>
      </c>
      <c r="C10" s="11">
        <v>402</v>
      </c>
      <c r="D10" s="11">
        <v>330</v>
      </c>
      <c r="E10" s="12">
        <f t="shared" si="0"/>
        <v>72</v>
      </c>
      <c r="F10" s="20" t="s">
        <v>6</v>
      </c>
      <c r="G10" s="6">
        <f>G9/SQRT(9)</f>
        <v>11.391327652166467</v>
      </c>
    </row>
    <row r="11" spans="2:11" ht="17" thickBot="1" x14ac:dyDescent="0.25">
      <c r="B11" s="13">
        <v>9</v>
      </c>
      <c r="C11" s="14">
        <v>290</v>
      </c>
      <c r="D11" s="14">
        <v>231</v>
      </c>
      <c r="E11" s="15">
        <f t="shared" si="0"/>
        <v>59</v>
      </c>
      <c r="F11" s="21" t="s">
        <v>7</v>
      </c>
      <c r="G11" s="7">
        <f>G8/G10</f>
        <v>4.9257744860354</v>
      </c>
    </row>
    <row r="13" spans="2:11" x14ac:dyDescent="0.2">
      <c r="E13" s="4"/>
      <c r="F13" s="8"/>
      <c r="G13" s="8"/>
      <c r="H13" s="16"/>
    </row>
    <row r="14" spans="2:11" x14ac:dyDescent="0.2">
      <c r="E14" s="4"/>
      <c r="F14" s="8"/>
      <c r="G14" s="8"/>
      <c r="H14" s="16"/>
    </row>
    <row r="15" spans="2:11" x14ac:dyDescent="0.2">
      <c r="E15" s="4"/>
      <c r="F15" s="8"/>
      <c r="G15" s="8"/>
      <c r="H15" s="16"/>
    </row>
    <row r="16" spans="2:11" x14ac:dyDescent="0.2">
      <c r="E16" s="4"/>
      <c r="F16" s="8"/>
      <c r="G16" s="8"/>
      <c r="H16" s="16"/>
    </row>
    <row r="17" spans="2:8" x14ac:dyDescent="0.2">
      <c r="F17" s="16"/>
      <c r="G17" s="16"/>
      <c r="H17" s="16"/>
    </row>
    <row r="18" spans="2:8" x14ac:dyDescent="0.2">
      <c r="F18" s="16"/>
      <c r="G18" s="16"/>
      <c r="H18" s="16"/>
    </row>
    <row r="21" spans="2:8" x14ac:dyDescent="0.2">
      <c r="B21" s="4"/>
      <c r="C21" s="4"/>
      <c r="D21" s="4"/>
      <c r="E21" s="4"/>
    </row>
    <row r="22" spans="2:8" ht="17" x14ac:dyDescent="0.2">
      <c r="B22" s="4"/>
      <c r="C22" s="5"/>
      <c r="D22" s="4"/>
      <c r="E22" s="4"/>
    </row>
    <row r="23" spans="2:8" ht="17" x14ac:dyDescent="0.2">
      <c r="B23" s="4"/>
      <c r="C23" s="5"/>
      <c r="D23" s="4"/>
      <c r="E23" s="4"/>
    </row>
    <row r="24" spans="2:8" ht="17" x14ac:dyDescent="0.2">
      <c r="B24" s="4"/>
      <c r="C24" s="5"/>
      <c r="D24" s="4"/>
      <c r="E24" s="4"/>
    </row>
    <row r="25" spans="2:8" ht="17" x14ac:dyDescent="0.2">
      <c r="B25" s="4"/>
      <c r="C25" s="5"/>
      <c r="D25" s="4"/>
      <c r="E25" s="4"/>
    </row>
    <row r="26" spans="2:8" ht="17" x14ac:dyDescent="0.2">
      <c r="C26" s="2"/>
    </row>
    <row r="27" spans="2:8" ht="17" x14ac:dyDescent="0.2">
      <c r="C27" s="2"/>
    </row>
    <row r="28" spans="2:8" ht="17" x14ac:dyDescent="0.2">
      <c r="C28" s="2"/>
    </row>
    <row r="29" spans="2:8" ht="17" x14ac:dyDescent="0.2">
      <c r="C29" s="2"/>
    </row>
    <row r="30" spans="2:8" ht="17" x14ac:dyDescent="0.2">
      <c r="C30" s="2"/>
    </row>
    <row r="31" spans="2:8" ht="17" x14ac:dyDescent="0.2">
      <c r="C31" s="2"/>
    </row>
    <row r="32" spans="2:8" ht="17" x14ac:dyDescent="0.2">
      <c r="C32" s="2"/>
    </row>
    <row r="33" spans="3:3" ht="17" x14ac:dyDescent="0.2">
      <c r="C33" s="2"/>
    </row>
    <row r="34" spans="3:3" ht="17" x14ac:dyDescent="0.2">
      <c r="C34" s="2"/>
    </row>
    <row r="35" spans="3:3" ht="17" x14ac:dyDescent="0.2">
      <c r="C3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765A-1D21-A643-9465-852E8C1CB1B8}">
  <dimension ref="B1:G17"/>
  <sheetViews>
    <sheetView zoomScale="114" zoomScaleNormal="114" workbookViewId="0">
      <selection activeCell="F22" sqref="F22"/>
    </sheetView>
  </sheetViews>
  <sheetFormatPr baseColWidth="10" defaultRowHeight="16" x14ac:dyDescent="0.2"/>
  <cols>
    <col min="1" max="1" width="1.83203125" customWidth="1"/>
    <col min="2" max="2" width="5.6640625" customWidth="1"/>
    <col min="3" max="3" width="5.83203125" customWidth="1"/>
    <col min="4" max="4" width="12" customWidth="1"/>
    <col min="5" max="5" width="11.6640625" customWidth="1"/>
    <col min="6" max="6" width="59.1640625" customWidth="1"/>
  </cols>
  <sheetData>
    <row r="1" spans="2:7" ht="6" customHeight="1" thickBot="1" x14ac:dyDescent="0.25">
      <c r="D1" s="3"/>
    </row>
    <row r="2" spans="2:7" x14ac:dyDescent="0.2">
      <c r="B2" s="9" t="s">
        <v>1</v>
      </c>
      <c r="C2" s="25" t="s">
        <v>0</v>
      </c>
      <c r="D2" s="30" t="s">
        <v>2</v>
      </c>
      <c r="E2" s="35" t="s">
        <v>21</v>
      </c>
      <c r="F2" s="37" t="s">
        <v>3</v>
      </c>
      <c r="G2" s="17"/>
    </row>
    <row r="3" spans="2:7" x14ac:dyDescent="0.2">
      <c r="B3" s="10">
        <v>134</v>
      </c>
      <c r="C3" s="26">
        <v>70</v>
      </c>
      <c r="D3" s="31">
        <f>(B3-$G6)*(B3-$G6)</f>
        <v>196</v>
      </c>
      <c r="E3" s="28">
        <f t="shared" ref="E3:E9" si="0">(C3-$G$7)*(C3-$G$7)</f>
        <v>961</v>
      </c>
      <c r="F3" s="38" t="s">
        <v>4</v>
      </c>
      <c r="G3" s="18"/>
    </row>
    <row r="4" spans="2:7" x14ac:dyDescent="0.2">
      <c r="B4" s="10">
        <v>146</v>
      </c>
      <c r="C4" s="26">
        <v>118</v>
      </c>
      <c r="D4" s="31">
        <f t="shared" ref="D4:D14" si="1">(B4-$G$6)*(B4-$G$6)</f>
        <v>676</v>
      </c>
      <c r="E4" s="28">
        <f t="shared" si="0"/>
        <v>289</v>
      </c>
      <c r="F4" s="38"/>
      <c r="G4" s="18"/>
    </row>
    <row r="5" spans="2:7" x14ac:dyDescent="0.2">
      <c r="B5" s="10">
        <v>104</v>
      </c>
      <c r="C5" s="26">
        <v>101</v>
      </c>
      <c r="D5" s="31">
        <f t="shared" si="1"/>
        <v>256</v>
      </c>
      <c r="E5" s="28">
        <f t="shared" si="0"/>
        <v>0</v>
      </c>
      <c r="F5" s="38" t="s">
        <v>12</v>
      </c>
      <c r="G5" s="18"/>
    </row>
    <row r="6" spans="2:7" x14ac:dyDescent="0.2">
      <c r="B6" s="10">
        <v>119</v>
      </c>
      <c r="C6" s="26">
        <v>85</v>
      </c>
      <c r="D6" s="31">
        <f t="shared" si="1"/>
        <v>1</v>
      </c>
      <c r="E6" s="28">
        <f t="shared" si="0"/>
        <v>256</v>
      </c>
      <c r="F6" s="39" t="s">
        <v>15</v>
      </c>
      <c r="G6" s="32">
        <f>AVERAGE(B3:B14)</f>
        <v>120</v>
      </c>
    </row>
    <row r="7" spans="2:7" x14ac:dyDescent="0.2">
      <c r="B7" s="10">
        <v>124</v>
      </c>
      <c r="C7" s="26">
        <v>107</v>
      </c>
      <c r="D7" s="31">
        <f t="shared" si="1"/>
        <v>16</v>
      </c>
      <c r="E7" s="28">
        <f t="shared" si="0"/>
        <v>36</v>
      </c>
      <c r="F7" s="39" t="s">
        <v>16</v>
      </c>
      <c r="G7" s="32">
        <f>AVERAGE(C3:C9)</f>
        <v>101</v>
      </c>
    </row>
    <row r="8" spans="2:7" x14ac:dyDescent="0.2">
      <c r="B8" s="10">
        <v>161</v>
      </c>
      <c r="C8" s="26">
        <v>132</v>
      </c>
      <c r="D8" s="31">
        <f t="shared" si="1"/>
        <v>1681</v>
      </c>
      <c r="E8" s="28">
        <f t="shared" si="0"/>
        <v>961</v>
      </c>
      <c r="F8" s="39" t="s">
        <v>17</v>
      </c>
      <c r="G8" s="32">
        <f>COUNT(B3:B14)</f>
        <v>12</v>
      </c>
    </row>
    <row r="9" spans="2:7" x14ac:dyDescent="0.2">
      <c r="B9" s="10">
        <v>107</v>
      </c>
      <c r="C9" s="26">
        <v>94</v>
      </c>
      <c r="D9" s="31">
        <f t="shared" si="1"/>
        <v>169</v>
      </c>
      <c r="E9" s="28">
        <f t="shared" si="0"/>
        <v>49</v>
      </c>
      <c r="F9" s="39" t="s">
        <v>18</v>
      </c>
      <c r="G9" s="32">
        <f>COUNT(C3:C9)</f>
        <v>7</v>
      </c>
    </row>
    <row r="10" spans="2:7" x14ac:dyDescent="0.2">
      <c r="B10" s="10">
        <v>83</v>
      </c>
      <c r="C10" s="26"/>
      <c r="D10" s="31">
        <f t="shared" si="1"/>
        <v>1369</v>
      </c>
      <c r="E10" s="28"/>
      <c r="F10" s="39" t="s">
        <v>19</v>
      </c>
      <c r="G10" s="32"/>
    </row>
    <row r="11" spans="2:7" x14ac:dyDescent="0.2">
      <c r="B11" s="10">
        <v>113</v>
      </c>
      <c r="C11" s="26"/>
      <c r="D11" s="31">
        <f t="shared" si="1"/>
        <v>49</v>
      </c>
      <c r="E11" s="28"/>
      <c r="F11" s="39" t="s">
        <v>20</v>
      </c>
      <c r="G11" s="32"/>
    </row>
    <row r="12" spans="2:7" x14ac:dyDescent="0.2">
      <c r="B12" s="10">
        <v>129</v>
      </c>
      <c r="C12" s="26"/>
      <c r="D12" s="31">
        <f t="shared" si="1"/>
        <v>81</v>
      </c>
      <c r="E12" s="28"/>
      <c r="F12" s="39" t="s">
        <v>23</v>
      </c>
      <c r="G12" s="32">
        <f>SUM(D3:D14)</f>
        <v>5032</v>
      </c>
    </row>
    <row r="13" spans="2:7" x14ac:dyDescent="0.2">
      <c r="B13" s="10">
        <v>97</v>
      </c>
      <c r="C13" s="26"/>
      <c r="D13" s="31">
        <f t="shared" si="1"/>
        <v>529</v>
      </c>
      <c r="E13" s="28"/>
      <c r="F13" s="39" t="s">
        <v>24</v>
      </c>
      <c r="G13" s="32">
        <f>SUM(E3:E9)</f>
        <v>2552</v>
      </c>
    </row>
    <row r="14" spans="2:7" ht="17" thickBot="1" x14ac:dyDescent="0.25">
      <c r="B14" s="13">
        <v>123</v>
      </c>
      <c r="C14" s="27"/>
      <c r="D14" s="33">
        <f t="shared" si="1"/>
        <v>9</v>
      </c>
      <c r="E14" s="36"/>
      <c r="F14" s="39" t="s">
        <v>22</v>
      </c>
      <c r="G14" s="32">
        <f>G6-G7</f>
        <v>19</v>
      </c>
    </row>
    <row r="15" spans="2:7" x14ac:dyDescent="0.2">
      <c r="B15" s="29"/>
      <c r="C15" s="29"/>
      <c r="D15" s="28"/>
      <c r="E15" s="28"/>
      <c r="F15" s="39" t="s">
        <v>25</v>
      </c>
      <c r="G15" s="32">
        <f>(G12+G13)/(G8+G9-2)</f>
        <v>446.11764705882354</v>
      </c>
    </row>
    <row r="16" spans="2:7" x14ac:dyDescent="0.2">
      <c r="B16" s="16"/>
      <c r="C16" s="16"/>
      <c r="D16" s="16"/>
      <c r="E16" s="16"/>
      <c r="F16" s="39" t="s">
        <v>26</v>
      </c>
      <c r="G16" s="32">
        <f>SQRT(G15*(1/G8+1/G9))</f>
        <v>10.045275657004645</v>
      </c>
    </row>
    <row r="17" spans="2:7" ht="17" thickBot="1" x14ac:dyDescent="0.25">
      <c r="B17" s="16"/>
      <c r="C17" s="16"/>
      <c r="D17" s="16"/>
      <c r="E17" s="16"/>
      <c r="F17" s="40" t="s">
        <v>27</v>
      </c>
      <c r="G17" s="34">
        <f>G14/G16</f>
        <v>1.8914363974423301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415A-CF69-9C45-AAEB-857A4F7F422C}">
  <dimension ref="A1:H20"/>
  <sheetViews>
    <sheetView tabSelected="1" topLeftCell="A2" zoomScale="75" zoomScaleNormal="75" workbookViewId="0">
      <selection activeCell="F20" sqref="F20"/>
    </sheetView>
  </sheetViews>
  <sheetFormatPr baseColWidth="10" defaultRowHeight="16" x14ac:dyDescent="0.2"/>
  <cols>
    <col min="1" max="1" width="1.33203125" customWidth="1"/>
    <col min="2" max="2" width="15.1640625" customWidth="1"/>
    <col min="3" max="3" width="8.6640625" customWidth="1"/>
    <col min="4" max="4" width="8.5" customWidth="1"/>
    <col min="5" max="5" width="9.33203125" customWidth="1"/>
    <col min="6" max="6" width="47.5" customWidth="1"/>
    <col min="8" max="8" width="70.5" customWidth="1"/>
  </cols>
  <sheetData>
    <row r="1" spans="1:8" x14ac:dyDescent="0.2">
      <c r="A1" t="s">
        <v>28</v>
      </c>
    </row>
    <row r="2" spans="1:8" ht="17" thickBot="1" x14ac:dyDescent="0.25"/>
    <row r="3" spans="1:8" ht="19" x14ac:dyDescent="0.3">
      <c r="B3" s="41"/>
      <c r="C3" s="42" t="s">
        <v>29</v>
      </c>
      <c r="D3" s="42" t="s">
        <v>30</v>
      </c>
      <c r="E3" s="42" t="s">
        <v>31</v>
      </c>
      <c r="F3" s="47" t="s">
        <v>35</v>
      </c>
      <c r="G3" s="48"/>
      <c r="H3" s="17"/>
    </row>
    <row r="4" spans="1:8" ht="19" x14ac:dyDescent="0.3">
      <c r="B4" s="43" t="s">
        <v>32</v>
      </c>
      <c r="C4" s="44">
        <v>70</v>
      </c>
      <c r="D4" s="44">
        <v>70</v>
      </c>
      <c r="E4" s="44">
        <v>70</v>
      </c>
      <c r="F4" s="20"/>
      <c r="G4" s="16"/>
      <c r="H4" s="18"/>
    </row>
    <row r="5" spans="1:8" ht="19" x14ac:dyDescent="0.3">
      <c r="B5" s="43" t="s">
        <v>33</v>
      </c>
      <c r="C5" s="44">
        <v>4</v>
      </c>
      <c r="D5" s="44">
        <v>3.7</v>
      </c>
      <c r="E5" s="44">
        <v>3.4</v>
      </c>
      <c r="F5" s="20" t="s">
        <v>36</v>
      </c>
      <c r="G5" s="28">
        <f>C4+D4+E4</f>
        <v>210</v>
      </c>
      <c r="H5" s="18"/>
    </row>
    <row r="6" spans="1:8" ht="20" thickBot="1" x14ac:dyDescent="0.35">
      <c r="B6" s="45" t="s">
        <v>34</v>
      </c>
      <c r="C6" s="46">
        <v>4.4000000000000004</v>
      </c>
      <c r="D6" s="46">
        <v>5.2</v>
      </c>
      <c r="E6" s="46">
        <v>6.1</v>
      </c>
      <c r="F6" s="20" t="s">
        <v>37</v>
      </c>
      <c r="G6" s="28">
        <f>2</f>
        <v>2</v>
      </c>
      <c r="H6" s="18" t="s">
        <v>38</v>
      </c>
    </row>
    <row r="7" spans="1:8" x14ac:dyDescent="0.2">
      <c r="F7" s="20" t="s">
        <v>43</v>
      </c>
      <c r="G7" s="28">
        <f>C4-1+D4-1+E4-1</f>
        <v>207</v>
      </c>
      <c r="H7" s="18" t="s">
        <v>42</v>
      </c>
    </row>
    <row r="8" spans="1:8" x14ac:dyDescent="0.2">
      <c r="F8" s="20"/>
      <c r="G8" s="28"/>
      <c r="H8" s="18"/>
    </row>
    <row r="9" spans="1:8" x14ac:dyDescent="0.2">
      <c r="F9" s="20" t="s">
        <v>40</v>
      </c>
      <c r="G9" s="28"/>
      <c r="H9" s="18"/>
    </row>
    <row r="10" spans="1:8" x14ac:dyDescent="0.2">
      <c r="F10" s="20" t="s">
        <v>41</v>
      </c>
      <c r="G10" s="28">
        <f>AVERAGE(C5:E5)</f>
        <v>3.6999999999999997</v>
      </c>
      <c r="H10" s="18"/>
    </row>
    <row r="11" spans="1:8" x14ac:dyDescent="0.2">
      <c r="F11" s="20" t="s">
        <v>50</v>
      </c>
      <c r="G11" s="28">
        <f>C4*(C5-G10)^2 + D4*(D5-G10)^2 +E4*(E5-G10)^2</f>
        <v>12.600000000000005</v>
      </c>
      <c r="H11" s="32"/>
    </row>
    <row r="12" spans="1:8" x14ac:dyDescent="0.2">
      <c r="F12" s="20" t="s">
        <v>51</v>
      </c>
      <c r="G12" s="28">
        <f>G11/G6</f>
        <v>6.3000000000000025</v>
      </c>
      <c r="H12" s="18"/>
    </row>
    <row r="13" spans="1:8" x14ac:dyDescent="0.2">
      <c r="F13" s="20"/>
      <c r="G13" s="28"/>
      <c r="H13" s="18"/>
    </row>
    <row r="14" spans="1:8" x14ac:dyDescent="0.2">
      <c r="F14" s="20" t="s">
        <v>39</v>
      </c>
      <c r="G14" s="28"/>
      <c r="H14" s="18"/>
    </row>
    <row r="15" spans="1:8" x14ac:dyDescent="0.2">
      <c r="F15" s="20" t="s">
        <v>45</v>
      </c>
      <c r="G15" s="28">
        <f>C6*69+D6*69+E6*69</f>
        <v>1083.3000000000002</v>
      </c>
      <c r="H15" s="18" t="s">
        <v>48</v>
      </c>
    </row>
    <row r="16" spans="1:8" x14ac:dyDescent="0.2">
      <c r="F16" s="20" t="s">
        <v>49</v>
      </c>
      <c r="G16" s="28">
        <f>G15/G7</f>
        <v>5.2333333333333343</v>
      </c>
      <c r="H16" s="18"/>
    </row>
    <row r="17" spans="6:8" x14ac:dyDescent="0.2">
      <c r="F17" s="20"/>
      <c r="G17" s="28"/>
      <c r="H17" s="18"/>
    </row>
    <row r="18" spans="6:8" x14ac:dyDescent="0.2">
      <c r="F18" s="20" t="s">
        <v>46</v>
      </c>
      <c r="G18" s="28">
        <f>G12/G16</f>
        <v>1.2038216560509556</v>
      </c>
      <c r="H18" s="18"/>
    </row>
    <row r="19" spans="6:8" x14ac:dyDescent="0.2">
      <c r="F19" s="50" t="s">
        <v>47</v>
      </c>
      <c r="G19" s="28">
        <f>1- _xlfn.F.DIST(G18,G6,G7,TRUE)</f>
        <v>0.30213704562054455</v>
      </c>
      <c r="H19" s="18" t="s">
        <v>44</v>
      </c>
    </row>
    <row r="20" spans="6:8" ht="17" thickBot="1" x14ac:dyDescent="0.25">
      <c r="F20" s="21"/>
      <c r="G20" s="51"/>
      <c r="H20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paired t-test</vt:lpstr>
      <vt:lpstr>unpaired t-test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Roudaut</dc:creator>
  <cp:lastModifiedBy>Anne Roudaut</cp:lastModifiedBy>
  <dcterms:created xsi:type="dcterms:W3CDTF">2018-11-22T08:36:23Z</dcterms:created>
  <dcterms:modified xsi:type="dcterms:W3CDTF">2018-11-28T09:37:09Z</dcterms:modified>
</cp:coreProperties>
</file>