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Drive\PyDIY\Workout\"/>
    </mc:Choice>
  </mc:AlternateContent>
  <xr:revisionPtr revIDLastSave="0" documentId="13_ncr:1_{C7C5DC64-4E35-460D-A7C3-FCD763DBD550}" xr6:coauthVersionLast="46" xr6:coauthVersionMax="46" xr10:uidLastSave="{00000000-0000-0000-0000-000000000000}"/>
  <bookViews>
    <workbookView xWindow="28680" yWindow="-10590" windowWidth="16440" windowHeight="28440" activeTab="4" xr2:uid="{FB77E7E5-F121-453A-B781-E693F189EFC1}"/>
  </bookViews>
  <sheets>
    <sheet name="category" sheetId="11" r:id="rId1"/>
    <sheet name="target" sheetId="13" r:id="rId2"/>
    <sheet name="equipment" sheetId="12" r:id="rId3"/>
    <sheet name="action" sheetId="2" r:id="rId4"/>
    <sheet name="course" sheetId="10" r:id="rId5"/>
    <sheet name="detail" sheetId="9" r:id="rId6"/>
  </sheets>
  <definedNames>
    <definedName name="Slicer_Category">#N/A</definedName>
    <definedName name="切片器_分类">#N/A</definedName>
    <definedName name="切片器_器械">#N/A</definedName>
    <definedName name="套餐">course[cod]</definedName>
    <definedName name="目标">cat[cat]</definedName>
    <definedName name="设备">eqp[eqp]</definedName>
    <definedName name="部位">tgt[tar]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1" i="9" l="1"/>
  <c r="F191" i="9" s="1"/>
  <c r="H191" i="9" s="1"/>
  <c r="E191" i="9"/>
  <c r="G191" i="9" s="1"/>
  <c r="C139" i="2"/>
  <c r="C138" i="2"/>
  <c r="C137" i="2"/>
  <c r="C136" i="2"/>
  <c r="C135" i="2"/>
  <c r="C134" i="2"/>
  <c r="K191" i="9" l="1"/>
  <c r="M191" i="9" s="1"/>
  <c r="J191" i="9"/>
  <c r="I191" i="9"/>
  <c r="C133" i="2"/>
  <c r="C132" i="2" l="1"/>
  <c r="A16" i="10"/>
  <c r="C131" i="2"/>
  <c r="A5" i="10"/>
  <c r="A12" i="10"/>
  <c r="A15" i="10"/>
  <c r="A14" i="10"/>
  <c r="A13" i="10"/>
  <c r="A11" i="10"/>
  <c r="A10" i="10"/>
  <c r="A9" i="10"/>
  <c r="A8" i="10"/>
  <c r="A7" i="10"/>
  <c r="A6" i="10"/>
  <c r="A4" i="10"/>
  <c r="A3" i="10"/>
  <c r="A2" i="10"/>
  <c r="C130" i="2"/>
  <c r="C129" i="2"/>
  <c r="C128" i="2"/>
  <c r="C127" i="2"/>
  <c r="C126" i="2"/>
  <c r="C125" i="2"/>
  <c r="C124" i="2" l="1"/>
  <c r="C123" i="2"/>
  <c r="C122" i="2"/>
  <c r="C121" i="2" l="1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 l="1"/>
  <c r="C105" i="2"/>
  <c r="C104" i="2"/>
  <c r="C103" i="2"/>
  <c r="C102" i="2"/>
  <c r="C101" i="2"/>
  <c r="C100" i="2"/>
  <c r="C99" i="2"/>
  <c r="C98" i="2"/>
  <c r="C97" i="2"/>
  <c r="C96" i="2"/>
  <c r="C95" i="2"/>
  <c r="C94" i="2" l="1"/>
  <c r="C93" i="2" l="1"/>
  <c r="C92" i="2"/>
  <c r="C91" i="2"/>
  <c r="C90" i="2"/>
  <c r="C89" i="2"/>
  <c r="C88" i="2"/>
  <c r="C87" i="2"/>
  <c r="C86" i="2"/>
  <c r="C85" i="2"/>
  <c r="C84" i="2"/>
  <c r="C83" i="2"/>
  <c r="C82" i="2"/>
  <c r="C81" i="2" l="1"/>
  <c r="C80" i="2" l="1"/>
  <c r="C79" i="2"/>
  <c r="C78" i="2"/>
  <c r="C77" i="2"/>
  <c r="C76" i="2"/>
  <c r="C75" i="2"/>
  <c r="C74" i="2"/>
  <c r="C73" i="2"/>
  <c r="C72" i="2"/>
  <c r="D190" i="9" l="1"/>
  <c r="F190" i="9" s="1"/>
  <c r="H190" i="9" s="1"/>
  <c r="E190" i="9"/>
  <c r="E34" i="9"/>
  <c r="G34" i="9" s="1"/>
  <c r="E18" i="9"/>
  <c r="C71" i="2"/>
  <c r="G190" i="9" l="1"/>
  <c r="J190" i="9"/>
  <c r="I190" i="9"/>
  <c r="K190" i="9"/>
  <c r="M190" i="9" s="1"/>
  <c r="I34" i="9"/>
  <c r="J34" i="9"/>
  <c r="K34" i="9"/>
  <c r="M34" i="9" s="1"/>
  <c r="G18" i="9"/>
  <c r="K18" i="9"/>
  <c r="M18" i="9" s="1"/>
  <c r="J18" i="9"/>
  <c r="I18" i="9"/>
  <c r="C70" i="2"/>
  <c r="C6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D19" i="9" l="1"/>
  <c r="F19" i="9" s="1"/>
  <c r="H19" i="9" s="1"/>
  <c r="E19" i="9"/>
  <c r="D18" i="9"/>
  <c r="F18" i="9" s="1"/>
  <c r="H18" i="9" s="1"/>
  <c r="D17" i="9"/>
  <c r="F17" i="9" s="1"/>
  <c r="H17" i="9" s="1"/>
  <c r="E17" i="9"/>
  <c r="D33" i="9"/>
  <c r="F33" i="9" s="1"/>
  <c r="H33" i="9" s="1"/>
  <c r="E33" i="9"/>
  <c r="D34" i="9"/>
  <c r="F34" i="9" s="1"/>
  <c r="H34" i="9" s="1"/>
  <c r="D188" i="9"/>
  <c r="F188" i="9" s="1"/>
  <c r="H188" i="9" s="1"/>
  <c r="E188" i="9"/>
  <c r="D189" i="9"/>
  <c r="F189" i="9" s="1"/>
  <c r="H189" i="9" s="1"/>
  <c r="E189" i="9"/>
  <c r="D187" i="9"/>
  <c r="F187" i="9" s="1"/>
  <c r="H187" i="9" s="1"/>
  <c r="E187" i="9"/>
  <c r="D184" i="9"/>
  <c r="F184" i="9" s="1"/>
  <c r="H184" i="9" s="1"/>
  <c r="E184" i="9"/>
  <c r="E185" i="9"/>
  <c r="D185" i="9"/>
  <c r="F185" i="9" s="1"/>
  <c r="H185" i="9" s="1"/>
  <c r="D183" i="9"/>
  <c r="F183" i="9" s="1"/>
  <c r="H183" i="9" s="1"/>
  <c r="E183" i="9"/>
  <c r="E186" i="9"/>
  <c r="D186" i="9"/>
  <c r="F186" i="9" s="1"/>
  <c r="H186" i="9" s="1"/>
  <c r="D126" i="9"/>
  <c r="F126" i="9" s="1"/>
  <c r="H126" i="9" s="1"/>
  <c r="E126" i="9"/>
  <c r="E128" i="9"/>
  <c r="E129" i="9"/>
  <c r="E131" i="9"/>
  <c r="D129" i="9"/>
  <c r="F129" i="9" s="1"/>
  <c r="H129" i="9" s="1"/>
  <c r="E132" i="9"/>
  <c r="E130" i="9"/>
  <c r="E127" i="9"/>
  <c r="D127" i="9"/>
  <c r="F127" i="9" s="1"/>
  <c r="H127" i="9" s="1"/>
  <c r="D132" i="9"/>
  <c r="F132" i="9" s="1"/>
  <c r="H132" i="9" s="1"/>
  <c r="D130" i="9"/>
  <c r="F130" i="9" s="1"/>
  <c r="H130" i="9" s="1"/>
  <c r="D128" i="9"/>
  <c r="F128" i="9" s="1"/>
  <c r="H128" i="9" s="1"/>
  <c r="D131" i="9"/>
  <c r="F131" i="9" s="1"/>
  <c r="H131" i="9" s="1"/>
  <c r="E59" i="9"/>
  <c r="D58" i="9"/>
  <c r="F58" i="9" s="1"/>
  <c r="H58" i="9" s="1"/>
  <c r="D57" i="9"/>
  <c r="F57" i="9" s="1"/>
  <c r="H57" i="9" s="1"/>
  <c r="E57" i="9"/>
  <c r="D59" i="9"/>
  <c r="F59" i="9" s="1"/>
  <c r="H59" i="9" s="1"/>
  <c r="E58" i="9"/>
  <c r="D152" i="9"/>
  <c r="F152" i="9" s="1"/>
  <c r="H152" i="9" s="1"/>
  <c r="E152" i="9"/>
  <c r="D151" i="9"/>
  <c r="F151" i="9" s="1"/>
  <c r="H151" i="9" s="1"/>
  <c r="E151" i="9"/>
  <c r="D155" i="9"/>
  <c r="F155" i="9" s="1"/>
  <c r="H155" i="9" s="1"/>
  <c r="E155" i="9"/>
  <c r="D147" i="9"/>
  <c r="F147" i="9" s="1"/>
  <c r="H147" i="9" s="1"/>
  <c r="E147" i="9"/>
  <c r="E148" i="9"/>
  <c r="D148" i="9"/>
  <c r="F148" i="9" s="1"/>
  <c r="H148" i="9" s="1"/>
  <c r="D154" i="9"/>
  <c r="F154" i="9" s="1"/>
  <c r="H154" i="9" s="1"/>
  <c r="E154" i="9"/>
  <c r="D146" i="9"/>
  <c r="F146" i="9" s="1"/>
  <c r="H146" i="9" s="1"/>
  <c r="E146" i="9"/>
  <c r="D145" i="9"/>
  <c r="F145" i="9" s="1"/>
  <c r="H145" i="9" s="1"/>
  <c r="E145" i="9"/>
  <c r="D150" i="9"/>
  <c r="F150" i="9" s="1"/>
  <c r="H150" i="9" s="1"/>
  <c r="E150" i="9"/>
  <c r="D149" i="9"/>
  <c r="F149" i="9" s="1"/>
  <c r="H149" i="9" s="1"/>
  <c r="E149" i="9"/>
  <c r="D142" i="9"/>
  <c r="F142" i="9" s="1"/>
  <c r="H142" i="9" s="1"/>
  <c r="E142" i="9"/>
  <c r="D141" i="9"/>
  <c r="F141" i="9" s="1"/>
  <c r="H141" i="9" s="1"/>
  <c r="E141" i="9"/>
  <c r="D140" i="9"/>
  <c r="F140" i="9" s="1"/>
  <c r="H140" i="9" s="1"/>
  <c r="E140" i="9"/>
  <c r="D139" i="9"/>
  <c r="F139" i="9" s="1"/>
  <c r="H139" i="9" s="1"/>
  <c r="E139" i="9"/>
  <c r="D137" i="9"/>
  <c r="F137" i="9" s="1"/>
  <c r="H137" i="9" s="1"/>
  <c r="E137" i="9"/>
  <c r="D138" i="9"/>
  <c r="F138" i="9" s="1"/>
  <c r="H138" i="9" s="1"/>
  <c r="E138" i="9"/>
  <c r="D153" i="9"/>
  <c r="F153" i="9" s="1"/>
  <c r="H153" i="9" s="1"/>
  <c r="E153" i="9"/>
  <c r="D136" i="9"/>
  <c r="F136" i="9" s="1"/>
  <c r="H136" i="9" s="1"/>
  <c r="E136" i="9"/>
  <c r="D135" i="9"/>
  <c r="F135" i="9" s="1"/>
  <c r="H135" i="9" s="1"/>
  <c r="E135" i="9"/>
  <c r="D134" i="9"/>
  <c r="F134" i="9" s="1"/>
  <c r="H134" i="9" s="1"/>
  <c r="E134" i="9"/>
  <c r="D156" i="9"/>
  <c r="F156" i="9" s="1"/>
  <c r="H156" i="9" s="1"/>
  <c r="E156" i="9"/>
  <c r="D144" i="9"/>
  <c r="F144" i="9" s="1"/>
  <c r="H144" i="9" s="1"/>
  <c r="E144" i="9"/>
  <c r="D143" i="9"/>
  <c r="F143" i="9" s="1"/>
  <c r="H143" i="9" s="1"/>
  <c r="E143" i="9"/>
  <c r="D133" i="9"/>
  <c r="F133" i="9" s="1"/>
  <c r="H133" i="9" s="1"/>
  <c r="E133" i="9"/>
  <c r="E52" i="9"/>
  <c r="D52" i="9"/>
  <c r="F52" i="9" s="1"/>
  <c r="H52" i="9" s="1"/>
  <c r="D53" i="9"/>
  <c r="F53" i="9" s="1"/>
  <c r="H53" i="9" s="1"/>
  <c r="D54" i="9"/>
  <c r="F54" i="9" s="1"/>
  <c r="H54" i="9" s="1"/>
  <c r="D55" i="9"/>
  <c r="F55" i="9" s="1"/>
  <c r="H55" i="9" s="1"/>
  <c r="D56" i="9"/>
  <c r="F56" i="9" s="1"/>
  <c r="H56" i="9" s="1"/>
  <c r="E53" i="9"/>
  <c r="E54" i="9"/>
  <c r="E55" i="9"/>
  <c r="E56" i="9"/>
  <c r="D51" i="9"/>
  <c r="F51" i="9" s="1"/>
  <c r="H51" i="9" s="1"/>
  <c r="E51" i="9"/>
  <c r="D50" i="9"/>
  <c r="F50" i="9" s="1"/>
  <c r="H50" i="9" s="1"/>
  <c r="E50" i="9"/>
  <c r="D49" i="9"/>
  <c r="F49" i="9" s="1"/>
  <c r="H49" i="9" s="1"/>
  <c r="E49" i="9"/>
  <c r="D48" i="9"/>
  <c r="F48" i="9" s="1"/>
  <c r="H48" i="9" s="1"/>
  <c r="E48" i="9"/>
  <c r="D47" i="9"/>
  <c r="F47" i="9" s="1"/>
  <c r="H47" i="9" s="1"/>
  <c r="E47" i="9"/>
  <c r="D46" i="9"/>
  <c r="F46" i="9" s="1"/>
  <c r="H46" i="9" s="1"/>
  <c r="E46" i="9"/>
  <c r="E45" i="9"/>
  <c r="D45" i="9"/>
  <c r="F45" i="9" s="1"/>
  <c r="H45" i="9" s="1"/>
  <c r="E43" i="9"/>
  <c r="D44" i="9"/>
  <c r="F44" i="9" s="1"/>
  <c r="H44" i="9" s="1"/>
  <c r="E44" i="9"/>
  <c r="D43" i="9"/>
  <c r="F43" i="9" s="1"/>
  <c r="H43" i="9" s="1"/>
  <c r="D42" i="9"/>
  <c r="F42" i="9" s="1"/>
  <c r="H42" i="9" s="1"/>
  <c r="D41" i="9"/>
  <c r="F41" i="9" s="1"/>
  <c r="H41" i="9" s="1"/>
  <c r="E41" i="9"/>
  <c r="E42" i="9"/>
  <c r="D40" i="9"/>
  <c r="F40" i="9" s="1"/>
  <c r="H40" i="9" s="1"/>
  <c r="E40" i="9"/>
  <c r="E39" i="9"/>
  <c r="D39" i="9"/>
  <c r="F39" i="9" s="1"/>
  <c r="H39" i="9" s="1"/>
  <c r="D38" i="9"/>
  <c r="F38" i="9" s="1"/>
  <c r="H38" i="9" s="1"/>
  <c r="E38" i="9"/>
  <c r="D37" i="9"/>
  <c r="F37" i="9" s="1"/>
  <c r="H37" i="9" s="1"/>
  <c r="E37" i="9"/>
  <c r="D36" i="9"/>
  <c r="F36" i="9" s="1"/>
  <c r="H36" i="9" s="1"/>
  <c r="E36" i="9"/>
  <c r="D35" i="9"/>
  <c r="F35" i="9" s="1"/>
  <c r="H35" i="9" s="1"/>
  <c r="E35" i="9"/>
  <c r="E27" i="9"/>
  <c r="D27" i="9"/>
  <c r="F27" i="9" s="1"/>
  <c r="H27" i="9" s="1"/>
  <c r="E26" i="9"/>
  <c r="D26" i="9"/>
  <c r="F26" i="9" s="1"/>
  <c r="H26" i="9" s="1"/>
  <c r="D20" i="9"/>
  <c r="F20" i="9" s="1"/>
  <c r="H20" i="9" s="1"/>
  <c r="E20" i="9"/>
  <c r="E22" i="9"/>
  <c r="D25" i="9"/>
  <c r="F25" i="9" s="1"/>
  <c r="H25" i="9" s="1"/>
  <c r="D21" i="9"/>
  <c r="F21" i="9" s="1"/>
  <c r="H21" i="9" s="1"/>
  <c r="E24" i="9"/>
  <c r="E21" i="9"/>
  <c r="E25" i="9"/>
  <c r="D24" i="9"/>
  <c r="F24" i="9" s="1"/>
  <c r="H24" i="9" s="1"/>
  <c r="D23" i="9"/>
  <c r="F23" i="9" s="1"/>
  <c r="H23" i="9" s="1"/>
  <c r="E23" i="9"/>
  <c r="D22" i="9"/>
  <c r="F22" i="9" s="1"/>
  <c r="H22" i="9" s="1"/>
  <c r="D32" i="9"/>
  <c r="F32" i="9" s="1"/>
  <c r="H32" i="9" s="1"/>
  <c r="E32" i="9"/>
  <c r="D31" i="9"/>
  <c r="F31" i="9" s="1"/>
  <c r="H31" i="9" s="1"/>
  <c r="E31" i="9"/>
  <c r="D30" i="9"/>
  <c r="F30" i="9" s="1"/>
  <c r="H30" i="9" s="1"/>
  <c r="E30" i="9"/>
  <c r="D29" i="9"/>
  <c r="F29" i="9" s="1"/>
  <c r="H29" i="9" s="1"/>
  <c r="E29" i="9"/>
  <c r="D28" i="9"/>
  <c r="F28" i="9" s="1"/>
  <c r="H28" i="9" s="1"/>
  <c r="E28" i="9"/>
  <c r="E92" i="9"/>
  <c r="D92" i="9"/>
  <c r="F92" i="9" s="1"/>
  <c r="H92" i="9" s="1"/>
  <c r="D93" i="9"/>
  <c r="F93" i="9" s="1"/>
  <c r="H93" i="9" s="1"/>
  <c r="E93" i="9"/>
  <c r="D91" i="9"/>
  <c r="F91" i="9" s="1"/>
  <c r="H91" i="9" s="1"/>
  <c r="E91" i="9"/>
  <c r="D85" i="9"/>
  <c r="F85" i="9" s="1"/>
  <c r="H85" i="9" s="1"/>
  <c r="D89" i="9"/>
  <c r="F89" i="9" s="1"/>
  <c r="H89" i="9" s="1"/>
  <c r="E89" i="9"/>
  <c r="E85" i="9"/>
  <c r="D84" i="9"/>
  <c r="F84" i="9" s="1"/>
  <c r="H84" i="9" s="1"/>
  <c r="E84" i="9"/>
  <c r="D83" i="9"/>
  <c r="F83" i="9" s="1"/>
  <c r="H83" i="9" s="1"/>
  <c r="E83" i="9"/>
  <c r="D90" i="9"/>
  <c r="F90" i="9" s="1"/>
  <c r="H90" i="9" s="1"/>
  <c r="D86" i="9"/>
  <c r="F86" i="9" s="1"/>
  <c r="H86" i="9" s="1"/>
  <c r="E90" i="9"/>
  <c r="D87" i="9"/>
  <c r="F87" i="9" s="1"/>
  <c r="H87" i="9" s="1"/>
  <c r="D88" i="9"/>
  <c r="F88" i="9" s="1"/>
  <c r="H88" i="9" s="1"/>
  <c r="E87" i="9"/>
  <c r="E88" i="9"/>
  <c r="E86" i="9"/>
  <c r="D16" i="9"/>
  <c r="F16" i="9" s="1"/>
  <c r="H16" i="9" s="1"/>
  <c r="E16" i="9"/>
  <c r="D15" i="9"/>
  <c r="F15" i="9" s="1"/>
  <c r="H15" i="9" s="1"/>
  <c r="E15" i="9"/>
  <c r="D12" i="9"/>
  <c r="F12" i="9" s="1"/>
  <c r="H12" i="9" s="1"/>
  <c r="D14" i="9"/>
  <c r="F14" i="9" s="1"/>
  <c r="H14" i="9" s="1"/>
  <c r="E12" i="9"/>
  <c r="G12" i="9" s="1"/>
  <c r="E13" i="9"/>
  <c r="G13" i="9" s="1"/>
  <c r="D13" i="9"/>
  <c r="F13" i="9" s="1"/>
  <c r="H13" i="9" s="1"/>
  <c r="E14" i="9"/>
  <c r="K14" i="9" s="1"/>
  <c r="M14" i="9" s="1"/>
  <c r="D77" i="9"/>
  <c r="F77" i="9" s="1"/>
  <c r="H77" i="9" s="1"/>
  <c r="D76" i="9"/>
  <c r="F76" i="9" s="1"/>
  <c r="H76" i="9" s="1"/>
  <c r="D182" i="9"/>
  <c r="F182" i="9" s="1"/>
  <c r="H182" i="9" s="1"/>
  <c r="E2" i="9"/>
  <c r="K2" i="9" s="1"/>
  <c r="D98" i="9"/>
  <c r="F98" i="9" s="1"/>
  <c r="H98" i="9" s="1"/>
  <c r="D61" i="9"/>
  <c r="F61" i="9" s="1"/>
  <c r="H61" i="9" s="1"/>
  <c r="D9" i="9"/>
  <c r="F9" i="9" s="1"/>
  <c r="H9" i="9" s="1"/>
  <c r="E112" i="9"/>
  <c r="I112" i="9" s="1"/>
  <c r="E123" i="9"/>
  <c r="J123" i="9" s="1"/>
  <c r="D74" i="9"/>
  <c r="F74" i="9" s="1"/>
  <c r="H74" i="9" s="1"/>
  <c r="D171" i="9"/>
  <c r="F171" i="9" s="1"/>
  <c r="H171" i="9" s="1"/>
  <c r="D180" i="9"/>
  <c r="F180" i="9" s="1"/>
  <c r="H180" i="9" s="1"/>
  <c r="D96" i="9"/>
  <c r="F96" i="9" s="1"/>
  <c r="H96" i="9" s="1"/>
  <c r="D8" i="9"/>
  <c r="F8" i="9" s="1"/>
  <c r="H8" i="9" s="1"/>
  <c r="E70" i="9"/>
  <c r="K70" i="9" s="1"/>
  <c r="E167" i="9"/>
  <c r="I167" i="9" s="1"/>
  <c r="E111" i="9"/>
  <c r="I111" i="9" s="1"/>
  <c r="E122" i="9"/>
  <c r="K122" i="9" s="1"/>
  <c r="E168" i="9"/>
  <c r="G168" i="9" s="1"/>
  <c r="D170" i="9"/>
  <c r="F170" i="9" s="1"/>
  <c r="H170" i="9" s="1"/>
  <c r="D115" i="9"/>
  <c r="F115" i="9" s="1"/>
  <c r="H115" i="9" s="1"/>
  <c r="D95" i="9"/>
  <c r="F95" i="9" s="1"/>
  <c r="H95" i="9" s="1"/>
  <c r="D7" i="9"/>
  <c r="F7" i="9" s="1"/>
  <c r="H7" i="9" s="1"/>
  <c r="E69" i="9"/>
  <c r="G69" i="9" s="1"/>
  <c r="E166" i="9"/>
  <c r="I166" i="9" s="1"/>
  <c r="E110" i="9"/>
  <c r="I110" i="9" s="1"/>
  <c r="E121" i="9"/>
  <c r="K121" i="9" s="1"/>
  <c r="D80" i="9"/>
  <c r="F80" i="9" s="1"/>
  <c r="H80" i="9" s="1"/>
  <c r="D169" i="9"/>
  <c r="F169" i="9" s="1"/>
  <c r="H169" i="9" s="1"/>
  <c r="D114" i="9"/>
  <c r="F114" i="9" s="1"/>
  <c r="H114" i="9" s="1"/>
  <c r="D94" i="9"/>
  <c r="F94" i="9" s="1"/>
  <c r="H94" i="9" s="1"/>
  <c r="D6" i="9"/>
  <c r="F6" i="9" s="1"/>
  <c r="H6" i="9" s="1"/>
  <c r="E68" i="9"/>
  <c r="G68" i="9" s="1"/>
  <c r="E163" i="9"/>
  <c r="I163" i="9" s="1"/>
  <c r="E109" i="9"/>
  <c r="J109" i="9" s="1"/>
  <c r="E120" i="9"/>
  <c r="K120" i="9" s="1"/>
  <c r="E75" i="9"/>
  <c r="J75" i="9" s="1"/>
  <c r="D71" i="9"/>
  <c r="F71" i="9" s="1"/>
  <c r="H71" i="9" s="1"/>
  <c r="D168" i="9"/>
  <c r="F168" i="9" s="1"/>
  <c r="H168" i="9" s="1"/>
  <c r="D113" i="9"/>
  <c r="F113" i="9" s="1"/>
  <c r="H113" i="9" s="1"/>
  <c r="D125" i="9"/>
  <c r="F125" i="9" s="1"/>
  <c r="H125" i="9" s="1"/>
  <c r="D4" i="9"/>
  <c r="F4" i="9" s="1"/>
  <c r="H4" i="9" s="1"/>
  <c r="E67" i="9"/>
  <c r="G67" i="9" s="1"/>
  <c r="E162" i="9"/>
  <c r="I162" i="9" s="1"/>
  <c r="E108" i="9"/>
  <c r="J108" i="9" s="1"/>
  <c r="E119" i="9"/>
  <c r="G119" i="9" s="1"/>
  <c r="D181" i="9"/>
  <c r="F181" i="9" s="1"/>
  <c r="H181" i="9" s="1"/>
  <c r="D73" i="9"/>
  <c r="F73" i="9" s="1"/>
  <c r="H73" i="9" s="1"/>
  <c r="D167" i="9"/>
  <c r="F167" i="9" s="1"/>
  <c r="H167" i="9" s="1"/>
  <c r="D112" i="9"/>
  <c r="F112" i="9" s="1"/>
  <c r="H112" i="9" s="1"/>
  <c r="D124" i="9"/>
  <c r="F124" i="9" s="1"/>
  <c r="H124" i="9" s="1"/>
  <c r="D2" i="9"/>
  <c r="F2" i="9" s="1"/>
  <c r="H2" i="9" s="1"/>
  <c r="E65" i="9"/>
  <c r="I65" i="9" s="1"/>
  <c r="E161" i="9"/>
  <c r="J161" i="9" s="1"/>
  <c r="E107" i="9"/>
  <c r="J107" i="9" s="1"/>
  <c r="E118" i="9"/>
  <c r="G118" i="9" s="1"/>
  <c r="E174" i="9"/>
  <c r="G174" i="9" s="1"/>
  <c r="E71" i="9"/>
  <c r="K71" i="9" s="1"/>
  <c r="D72" i="9"/>
  <c r="F72" i="9" s="1"/>
  <c r="H72" i="9" s="1"/>
  <c r="D69" i="9"/>
  <c r="F69" i="9" s="1"/>
  <c r="H69" i="9" s="1"/>
  <c r="D166" i="9"/>
  <c r="F166" i="9" s="1"/>
  <c r="H166" i="9" s="1"/>
  <c r="D111" i="9"/>
  <c r="F111" i="9" s="1"/>
  <c r="H111" i="9" s="1"/>
  <c r="D123" i="9"/>
  <c r="F123" i="9" s="1"/>
  <c r="H123" i="9" s="1"/>
  <c r="E82" i="9"/>
  <c r="G82" i="9" s="1"/>
  <c r="E63" i="9"/>
  <c r="I63" i="9" s="1"/>
  <c r="E160" i="9"/>
  <c r="J160" i="9" s="1"/>
  <c r="E106" i="9"/>
  <c r="K106" i="9" s="1"/>
  <c r="E117" i="9"/>
  <c r="G117" i="9" s="1"/>
  <c r="D97" i="9"/>
  <c r="F97" i="9" s="1"/>
  <c r="H97" i="9" s="1"/>
  <c r="D70" i="9"/>
  <c r="F70" i="9" s="1"/>
  <c r="H70" i="9" s="1"/>
  <c r="D68" i="9"/>
  <c r="F68" i="9" s="1"/>
  <c r="H68" i="9" s="1"/>
  <c r="D164" i="9"/>
  <c r="F164" i="9" s="1"/>
  <c r="H164" i="9" s="1"/>
  <c r="D110" i="9"/>
  <c r="F110" i="9" s="1"/>
  <c r="H110" i="9" s="1"/>
  <c r="D122" i="9"/>
  <c r="F122" i="9" s="1"/>
  <c r="H122" i="9" s="1"/>
  <c r="E81" i="9"/>
  <c r="I81" i="9" s="1"/>
  <c r="E62" i="9"/>
  <c r="I62" i="9" s="1"/>
  <c r="E159" i="9"/>
  <c r="J159" i="9" s="1"/>
  <c r="E104" i="9"/>
  <c r="K104" i="9" s="1"/>
  <c r="E116" i="9"/>
  <c r="G116" i="9" s="1"/>
  <c r="D159" i="9"/>
  <c r="F159" i="9" s="1"/>
  <c r="H159" i="9" s="1"/>
  <c r="D163" i="9"/>
  <c r="F163" i="9" s="1"/>
  <c r="H163" i="9" s="1"/>
  <c r="D109" i="9"/>
  <c r="F109" i="9" s="1"/>
  <c r="H109" i="9" s="1"/>
  <c r="D121" i="9"/>
  <c r="F121" i="9" s="1"/>
  <c r="H121" i="9" s="1"/>
  <c r="E80" i="9"/>
  <c r="I80" i="9" s="1"/>
  <c r="E61" i="9"/>
  <c r="I61" i="9" s="1"/>
  <c r="E158" i="9"/>
  <c r="K158" i="9" s="1"/>
  <c r="E102" i="9"/>
  <c r="G102" i="9" s="1"/>
  <c r="D172" i="9"/>
  <c r="F172" i="9" s="1"/>
  <c r="H172" i="9" s="1"/>
  <c r="D67" i="9"/>
  <c r="F67" i="9" s="1"/>
  <c r="H67" i="9" s="1"/>
  <c r="D162" i="9"/>
  <c r="F162" i="9" s="1"/>
  <c r="H162" i="9" s="1"/>
  <c r="D108" i="9"/>
  <c r="F108" i="9" s="1"/>
  <c r="H108" i="9" s="1"/>
  <c r="D120" i="9"/>
  <c r="F120" i="9" s="1"/>
  <c r="H120" i="9" s="1"/>
  <c r="E78" i="9"/>
  <c r="I78" i="9" s="1"/>
  <c r="E60" i="9"/>
  <c r="I60" i="9" s="1"/>
  <c r="E157" i="9"/>
  <c r="K157" i="9" s="1"/>
  <c r="E101" i="9"/>
  <c r="G101" i="9" s="1"/>
  <c r="E10" i="9"/>
  <c r="I10" i="9" s="1"/>
  <c r="D117" i="9"/>
  <c r="F117" i="9" s="1"/>
  <c r="H117" i="9" s="1"/>
  <c r="D75" i="9"/>
  <c r="F75" i="9" s="1"/>
  <c r="H75" i="9" s="1"/>
  <c r="D65" i="9"/>
  <c r="F65" i="9" s="1"/>
  <c r="H65" i="9" s="1"/>
  <c r="D82" i="9"/>
  <c r="F82" i="9" s="1"/>
  <c r="H82" i="9" s="1"/>
  <c r="D63" i="9"/>
  <c r="F63" i="9" s="1"/>
  <c r="H63" i="9" s="1"/>
  <c r="D161" i="9"/>
  <c r="F161" i="9" s="1"/>
  <c r="H161" i="9" s="1"/>
  <c r="D107" i="9"/>
  <c r="F107" i="9" s="1"/>
  <c r="H107" i="9" s="1"/>
  <c r="D119" i="9"/>
  <c r="F119" i="9" s="1"/>
  <c r="H119" i="9" s="1"/>
  <c r="E77" i="9"/>
  <c r="I77" i="9" s="1"/>
  <c r="E175" i="9"/>
  <c r="J175" i="9" s="1"/>
  <c r="E182" i="9"/>
  <c r="K182" i="9" s="1"/>
  <c r="E98" i="9"/>
  <c r="I98" i="9" s="1"/>
  <c r="E9" i="9"/>
  <c r="I9" i="9" s="1"/>
  <c r="D81" i="9"/>
  <c r="F81" i="9" s="1"/>
  <c r="H81" i="9" s="1"/>
  <c r="D62" i="9"/>
  <c r="F62" i="9" s="1"/>
  <c r="H62" i="9" s="1"/>
  <c r="D160" i="9"/>
  <c r="F160" i="9" s="1"/>
  <c r="H160" i="9" s="1"/>
  <c r="D106" i="9"/>
  <c r="F106" i="9" s="1"/>
  <c r="H106" i="9" s="1"/>
  <c r="D118" i="9"/>
  <c r="F118" i="9" s="1"/>
  <c r="H118" i="9" s="1"/>
  <c r="E76" i="9"/>
  <c r="I76" i="9" s="1"/>
  <c r="E173" i="9"/>
  <c r="K173" i="9" s="1"/>
  <c r="E181" i="9"/>
  <c r="G181" i="9" s="1"/>
  <c r="E97" i="9"/>
  <c r="I97" i="9" s="1"/>
  <c r="E8" i="9"/>
  <c r="I8" i="9" s="1"/>
  <c r="E180" i="9"/>
  <c r="G180" i="9" s="1"/>
  <c r="E96" i="9"/>
  <c r="I96" i="9" s="1"/>
  <c r="E7" i="9"/>
  <c r="J7" i="9" s="1"/>
  <c r="D78" i="9"/>
  <c r="F78" i="9" s="1"/>
  <c r="H78" i="9" s="1"/>
  <c r="D60" i="9"/>
  <c r="F60" i="9" s="1"/>
  <c r="H60" i="9" s="1"/>
  <c r="D158" i="9"/>
  <c r="F158" i="9" s="1"/>
  <c r="H158" i="9" s="1"/>
  <c r="D102" i="9"/>
  <c r="F102" i="9" s="1"/>
  <c r="H102" i="9" s="1"/>
  <c r="D116" i="9"/>
  <c r="F116" i="9" s="1"/>
  <c r="H116" i="9" s="1"/>
  <c r="E74" i="9"/>
  <c r="J74" i="9" s="1"/>
  <c r="E171" i="9"/>
  <c r="G171" i="9" s="1"/>
  <c r="E115" i="9"/>
  <c r="I115" i="9" s="1"/>
  <c r="E95" i="9"/>
  <c r="I95" i="9" s="1"/>
  <c r="E6" i="9"/>
  <c r="J6" i="9" s="1"/>
  <c r="E172" i="9"/>
  <c r="K172" i="9" s="1"/>
  <c r="D175" i="9"/>
  <c r="F175" i="9" s="1"/>
  <c r="H175" i="9" s="1"/>
  <c r="D157" i="9"/>
  <c r="F157" i="9" s="1"/>
  <c r="H157" i="9" s="1"/>
  <c r="D101" i="9"/>
  <c r="F101" i="9" s="1"/>
  <c r="H101" i="9" s="1"/>
  <c r="E73" i="9"/>
  <c r="J73" i="9" s="1"/>
  <c r="E170" i="9"/>
  <c r="G170" i="9" s="1"/>
  <c r="E114" i="9"/>
  <c r="I114" i="9" s="1"/>
  <c r="E94" i="9"/>
  <c r="I94" i="9" s="1"/>
  <c r="E4" i="9"/>
  <c r="K4" i="9" s="1"/>
  <c r="D104" i="9"/>
  <c r="F104" i="9" s="1"/>
  <c r="H104" i="9" s="1"/>
  <c r="D173" i="9"/>
  <c r="F173" i="9" s="1"/>
  <c r="H173" i="9" s="1"/>
  <c r="D10" i="9"/>
  <c r="F10" i="9" s="1"/>
  <c r="H10" i="9" s="1"/>
  <c r="E72" i="9"/>
  <c r="K72" i="9" s="1"/>
  <c r="E169" i="9"/>
  <c r="G169" i="9" s="1"/>
  <c r="E113" i="9"/>
  <c r="I113" i="9" s="1"/>
  <c r="E124" i="9"/>
  <c r="J124" i="9" s="1"/>
  <c r="D79" i="9"/>
  <c r="F79" i="9" s="1"/>
  <c r="H79" i="9" s="1"/>
  <c r="D5" i="9"/>
  <c r="F5" i="9" s="1"/>
  <c r="H5" i="9" s="1"/>
  <c r="D3" i="9"/>
  <c r="F3" i="9" s="1"/>
  <c r="H3" i="9" s="1"/>
  <c r="D174" i="9"/>
  <c r="F174" i="9" s="1"/>
  <c r="H174" i="9" s="1"/>
  <c r="D105" i="9"/>
  <c r="F105" i="9" s="1"/>
  <c r="H105" i="9" s="1"/>
  <c r="D177" i="9"/>
  <c r="F177" i="9" s="1"/>
  <c r="H177" i="9" s="1"/>
  <c r="D99" i="9"/>
  <c r="F99" i="9" s="1"/>
  <c r="H99" i="9" s="1"/>
  <c r="D179" i="9"/>
  <c r="F179" i="9" s="1"/>
  <c r="H179" i="9" s="1"/>
  <c r="D11" i="9"/>
  <c r="F11" i="9" s="1"/>
  <c r="H11" i="9" s="1"/>
  <c r="D64" i="9"/>
  <c r="F64" i="9" s="1"/>
  <c r="H64" i="9" s="1"/>
  <c r="D165" i="9"/>
  <c r="F165" i="9" s="1"/>
  <c r="H165" i="9" s="1"/>
  <c r="D176" i="9"/>
  <c r="F176" i="9" s="1"/>
  <c r="H176" i="9" s="1"/>
  <c r="E105" i="9"/>
  <c r="E3" i="9"/>
  <c r="E103" i="9"/>
  <c r="E179" i="9"/>
  <c r="D103" i="9"/>
  <c r="F103" i="9" s="1"/>
  <c r="H103" i="9" s="1"/>
  <c r="E66" i="9"/>
  <c r="E178" i="9"/>
  <c r="E100" i="9"/>
  <c r="E99" i="9"/>
  <c r="E64" i="9"/>
  <c r="D66" i="9"/>
  <c r="F66" i="9" s="1"/>
  <c r="H66" i="9" s="1"/>
  <c r="D178" i="9"/>
  <c r="F178" i="9" s="1"/>
  <c r="H178" i="9" s="1"/>
  <c r="D100" i="9"/>
  <c r="F100" i="9" s="1"/>
  <c r="H100" i="9" s="1"/>
  <c r="E79" i="9"/>
  <c r="E165" i="9"/>
  <c r="E11" i="9"/>
  <c r="E164" i="9"/>
  <c r="E177" i="9"/>
  <c r="E125" i="9"/>
  <c r="E176" i="9"/>
  <c r="E5" i="9"/>
  <c r="G17" i="9" l="1"/>
  <c r="K17" i="9"/>
  <c r="M17" i="9" s="1"/>
  <c r="J17" i="9"/>
  <c r="I17" i="9"/>
  <c r="J19" i="9"/>
  <c r="I19" i="9"/>
  <c r="G19" i="9"/>
  <c r="K19" i="9"/>
  <c r="M19" i="9" s="1"/>
  <c r="G33" i="9"/>
  <c r="K33" i="9"/>
  <c r="M33" i="9" s="1"/>
  <c r="I33" i="9"/>
  <c r="J33" i="9"/>
  <c r="G188" i="9"/>
  <c r="I188" i="9"/>
  <c r="K188" i="9"/>
  <c r="M188" i="9" s="1"/>
  <c r="J188" i="9"/>
  <c r="G184" i="9"/>
  <c r="J184" i="9"/>
  <c r="I184" i="9"/>
  <c r="K184" i="9"/>
  <c r="M184" i="9" s="1"/>
  <c r="G187" i="9"/>
  <c r="J187" i="9"/>
  <c r="K187" i="9"/>
  <c r="M187" i="9" s="1"/>
  <c r="I187" i="9"/>
  <c r="G189" i="9"/>
  <c r="K189" i="9"/>
  <c r="M189" i="9" s="1"/>
  <c r="J189" i="9"/>
  <c r="I189" i="9"/>
  <c r="G186" i="9"/>
  <c r="I186" i="9"/>
  <c r="J186" i="9"/>
  <c r="K186" i="9"/>
  <c r="M186" i="9" s="1"/>
  <c r="G183" i="9"/>
  <c r="K183" i="9"/>
  <c r="M183" i="9" s="1"/>
  <c r="I183" i="9"/>
  <c r="J183" i="9"/>
  <c r="G185" i="9"/>
  <c r="I185" i="9"/>
  <c r="J185" i="9"/>
  <c r="K185" i="9"/>
  <c r="M185" i="9" s="1"/>
  <c r="J127" i="9"/>
  <c r="I127" i="9"/>
  <c r="K127" i="9"/>
  <c r="M127" i="9" s="1"/>
  <c r="G127" i="9"/>
  <c r="J130" i="9"/>
  <c r="I130" i="9"/>
  <c r="G130" i="9"/>
  <c r="K130" i="9"/>
  <c r="M130" i="9" s="1"/>
  <c r="J132" i="9"/>
  <c r="G132" i="9"/>
  <c r="I132" i="9"/>
  <c r="K132" i="9"/>
  <c r="M132" i="9" s="1"/>
  <c r="I131" i="9"/>
  <c r="K131" i="9"/>
  <c r="M131" i="9" s="1"/>
  <c r="G131" i="9"/>
  <c r="J131" i="9"/>
  <c r="G129" i="9"/>
  <c r="J129" i="9"/>
  <c r="K129" i="9"/>
  <c r="M129" i="9" s="1"/>
  <c r="I129" i="9"/>
  <c r="I128" i="9"/>
  <c r="J128" i="9"/>
  <c r="K128" i="9"/>
  <c r="M128" i="9" s="1"/>
  <c r="G128" i="9"/>
  <c r="G126" i="9"/>
  <c r="K126" i="9"/>
  <c r="M126" i="9" s="1"/>
  <c r="J126" i="9"/>
  <c r="I126" i="9"/>
  <c r="J58" i="9"/>
  <c r="I58" i="9"/>
  <c r="K58" i="9"/>
  <c r="M58" i="9" s="1"/>
  <c r="G58" i="9"/>
  <c r="G57" i="9"/>
  <c r="J57" i="9"/>
  <c r="I57" i="9"/>
  <c r="K57" i="9"/>
  <c r="M57" i="9" s="1"/>
  <c r="I59" i="9"/>
  <c r="K59" i="9"/>
  <c r="M59" i="9" s="1"/>
  <c r="J59" i="9"/>
  <c r="G59" i="9"/>
  <c r="G151" i="9"/>
  <c r="J151" i="9"/>
  <c r="I151" i="9"/>
  <c r="K151" i="9"/>
  <c r="M151" i="9" s="1"/>
  <c r="G152" i="9"/>
  <c r="K152" i="9"/>
  <c r="M152" i="9" s="1"/>
  <c r="J152" i="9"/>
  <c r="I152" i="9"/>
  <c r="I148" i="9"/>
  <c r="J148" i="9"/>
  <c r="G148" i="9"/>
  <c r="K148" i="9"/>
  <c r="M148" i="9" s="1"/>
  <c r="G147" i="9"/>
  <c r="K147" i="9"/>
  <c r="M147" i="9" s="1"/>
  <c r="J147" i="9"/>
  <c r="I147" i="9"/>
  <c r="G155" i="9"/>
  <c r="K155" i="9"/>
  <c r="M155" i="9" s="1"/>
  <c r="J155" i="9"/>
  <c r="I155" i="9"/>
  <c r="G145" i="9"/>
  <c r="K145" i="9"/>
  <c r="M145" i="9" s="1"/>
  <c r="I145" i="9"/>
  <c r="J145" i="9"/>
  <c r="K146" i="9"/>
  <c r="M146" i="9" s="1"/>
  <c r="J146" i="9"/>
  <c r="I146" i="9"/>
  <c r="G146" i="9"/>
  <c r="G154" i="9"/>
  <c r="K154" i="9"/>
  <c r="M154" i="9" s="1"/>
  <c r="J154" i="9"/>
  <c r="I154" i="9"/>
  <c r="G142" i="9"/>
  <c r="K142" i="9"/>
  <c r="M142" i="9" s="1"/>
  <c r="I142" i="9"/>
  <c r="J142" i="9"/>
  <c r="K149" i="9"/>
  <c r="M149" i="9" s="1"/>
  <c r="J149" i="9"/>
  <c r="I149" i="9"/>
  <c r="G149" i="9"/>
  <c r="G150" i="9"/>
  <c r="K150" i="9"/>
  <c r="M150" i="9" s="1"/>
  <c r="J150" i="9"/>
  <c r="I150" i="9"/>
  <c r="I140" i="9"/>
  <c r="K140" i="9"/>
  <c r="M140" i="9" s="1"/>
  <c r="J140" i="9"/>
  <c r="G140" i="9"/>
  <c r="G141" i="9"/>
  <c r="K141" i="9"/>
  <c r="M141" i="9" s="1"/>
  <c r="J141" i="9"/>
  <c r="I141" i="9"/>
  <c r="G139" i="9"/>
  <c r="K139" i="9"/>
  <c r="M139" i="9" s="1"/>
  <c r="I139" i="9"/>
  <c r="J139" i="9"/>
  <c r="J138" i="9"/>
  <c r="G138" i="9"/>
  <c r="I138" i="9"/>
  <c r="K138" i="9"/>
  <c r="M138" i="9" s="1"/>
  <c r="G137" i="9"/>
  <c r="K137" i="9"/>
  <c r="M137" i="9" s="1"/>
  <c r="J137" i="9"/>
  <c r="I137" i="9"/>
  <c r="K153" i="9"/>
  <c r="M153" i="9" s="1"/>
  <c r="G153" i="9"/>
  <c r="J153" i="9"/>
  <c r="I153" i="9"/>
  <c r="G135" i="9"/>
  <c r="I135" i="9"/>
  <c r="J135" i="9"/>
  <c r="K135" i="9"/>
  <c r="M135" i="9" s="1"/>
  <c r="K136" i="9"/>
  <c r="M136" i="9" s="1"/>
  <c r="G136" i="9"/>
  <c r="J136" i="9"/>
  <c r="I136" i="9"/>
  <c r="G133" i="9"/>
  <c r="I133" i="9"/>
  <c r="K133" i="9"/>
  <c r="M133" i="9" s="1"/>
  <c r="J133" i="9"/>
  <c r="I143" i="9"/>
  <c r="J143" i="9"/>
  <c r="G143" i="9"/>
  <c r="K143" i="9"/>
  <c r="M143" i="9" s="1"/>
  <c r="G144" i="9"/>
  <c r="J144" i="9"/>
  <c r="K144" i="9"/>
  <c r="M144" i="9" s="1"/>
  <c r="I144" i="9"/>
  <c r="I156" i="9"/>
  <c r="G156" i="9"/>
  <c r="K156" i="9"/>
  <c r="M156" i="9" s="1"/>
  <c r="J156" i="9"/>
  <c r="K134" i="9"/>
  <c r="M134" i="9" s="1"/>
  <c r="I134" i="9"/>
  <c r="G134" i="9"/>
  <c r="J134" i="9"/>
  <c r="J56" i="9"/>
  <c r="I56" i="9"/>
  <c r="K56" i="9"/>
  <c r="M56" i="9" s="1"/>
  <c r="G56" i="9"/>
  <c r="J55" i="9"/>
  <c r="I55" i="9"/>
  <c r="G55" i="9"/>
  <c r="K55" i="9"/>
  <c r="M55" i="9" s="1"/>
  <c r="G54" i="9"/>
  <c r="K54" i="9"/>
  <c r="M54" i="9" s="1"/>
  <c r="I54" i="9"/>
  <c r="J54" i="9"/>
  <c r="G53" i="9"/>
  <c r="K53" i="9"/>
  <c r="M53" i="9" s="1"/>
  <c r="J53" i="9"/>
  <c r="I53" i="9"/>
  <c r="K52" i="9"/>
  <c r="M52" i="9" s="1"/>
  <c r="I52" i="9"/>
  <c r="G52" i="9"/>
  <c r="J52" i="9"/>
  <c r="G2" i="9"/>
  <c r="G51" i="9"/>
  <c r="K51" i="9"/>
  <c r="M51" i="9" s="1"/>
  <c r="J51" i="9"/>
  <c r="I51" i="9"/>
  <c r="G47" i="9"/>
  <c r="K47" i="9"/>
  <c r="M47" i="9" s="1"/>
  <c r="I47" i="9"/>
  <c r="J47" i="9"/>
  <c r="G48" i="9"/>
  <c r="K48" i="9"/>
  <c r="M48" i="9" s="1"/>
  <c r="J48" i="9"/>
  <c r="I48" i="9"/>
  <c r="J49" i="9"/>
  <c r="I49" i="9"/>
  <c r="K49" i="9"/>
  <c r="M49" i="9" s="1"/>
  <c r="G49" i="9"/>
  <c r="G50" i="9"/>
  <c r="K50" i="9"/>
  <c r="M50" i="9" s="1"/>
  <c r="I50" i="9"/>
  <c r="J50" i="9"/>
  <c r="I45" i="9"/>
  <c r="K45" i="9"/>
  <c r="M45" i="9" s="1"/>
  <c r="J45" i="9"/>
  <c r="G45" i="9"/>
  <c r="I46" i="9"/>
  <c r="G46" i="9"/>
  <c r="J46" i="9"/>
  <c r="K46" i="9"/>
  <c r="M46" i="9" s="1"/>
  <c r="I2" i="9"/>
  <c r="G44" i="9"/>
  <c r="I44" i="9"/>
  <c r="K44" i="9"/>
  <c r="M44" i="9" s="1"/>
  <c r="J44" i="9"/>
  <c r="G43" i="9"/>
  <c r="K43" i="9"/>
  <c r="M43" i="9" s="1"/>
  <c r="J43" i="9"/>
  <c r="I43" i="9"/>
  <c r="G39" i="9"/>
  <c r="I39" i="9"/>
  <c r="J39" i="9"/>
  <c r="K39" i="9"/>
  <c r="M39" i="9" s="1"/>
  <c r="I40" i="9"/>
  <c r="G40" i="9"/>
  <c r="J40" i="9"/>
  <c r="K40" i="9"/>
  <c r="M40" i="9" s="1"/>
  <c r="K42" i="9"/>
  <c r="M42" i="9" s="1"/>
  <c r="I42" i="9"/>
  <c r="G42" i="9"/>
  <c r="J42" i="9"/>
  <c r="G41" i="9"/>
  <c r="I41" i="9"/>
  <c r="K41" i="9"/>
  <c r="M41" i="9" s="1"/>
  <c r="J41" i="9"/>
  <c r="G120" i="9"/>
  <c r="J2" i="9"/>
  <c r="G22" i="9"/>
  <c r="J22" i="9"/>
  <c r="K22" i="9"/>
  <c r="M22" i="9" s="1"/>
  <c r="I22" i="9"/>
  <c r="I20" i="9"/>
  <c r="G20" i="9"/>
  <c r="K20" i="9"/>
  <c r="M20" i="9" s="1"/>
  <c r="J20" i="9"/>
  <c r="I26" i="9"/>
  <c r="K26" i="9"/>
  <c r="M26" i="9" s="1"/>
  <c r="G26" i="9"/>
  <c r="J26" i="9"/>
  <c r="K27" i="9"/>
  <c r="M27" i="9" s="1"/>
  <c r="J27" i="9"/>
  <c r="I27" i="9"/>
  <c r="G27" i="9"/>
  <c r="G35" i="9"/>
  <c r="K35" i="9"/>
  <c r="M35" i="9" s="1"/>
  <c r="I35" i="9"/>
  <c r="J35" i="9"/>
  <c r="G23" i="9"/>
  <c r="J23" i="9"/>
  <c r="I23" i="9"/>
  <c r="K23" i="9"/>
  <c r="M23" i="9" s="1"/>
  <c r="G36" i="9"/>
  <c r="J36" i="9"/>
  <c r="K36" i="9"/>
  <c r="M36" i="9" s="1"/>
  <c r="I36" i="9"/>
  <c r="G25" i="9"/>
  <c r="J25" i="9"/>
  <c r="I25" i="9"/>
  <c r="K25" i="9"/>
  <c r="M25" i="9" s="1"/>
  <c r="K37" i="9"/>
  <c r="M37" i="9" s="1"/>
  <c r="I37" i="9"/>
  <c r="G37" i="9"/>
  <c r="J37" i="9"/>
  <c r="J21" i="9"/>
  <c r="I21" i="9"/>
  <c r="G21" i="9"/>
  <c r="K21" i="9"/>
  <c r="M21" i="9" s="1"/>
  <c r="G24" i="9"/>
  <c r="K24" i="9"/>
  <c r="M24" i="9" s="1"/>
  <c r="J24" i="9"/>
  <c r="I24" i="9"/>
  <c r="G38" i="9"/>
  <c r="K38" i="9"/>
  <c r="M38" i="9" s="1"/>
  <c r="J38" i="9"/>
  <c r="I38" i="9"/>
  <c r="J112" i="9"/>
  <c r="G121" i="9"/>
  <c r="J67" i="9"/>
  <c r="K163" i="9"/>
  <c r="K67" i="9"/>
  <c r="J121" i="9"/>
  <c r="I28" i="9"/>
  <c r="G28" i="9"/>
  <c r="K28" i="9"/>
  <c r="M28" i="9" s="1"/>
  <c r="J28" i="9"/>
  <c r="G29" i="9"/>
  <c r="K29" i="9"/>
  <c r="M29" i="9" s="1"/>
  <c r="J29" i="9"/>
  <c r="I29" i="9"/>
  <c r="J30" i="9"/>
  <c r="I30" i="9"/>
  <c r="G30" i="9"/>
  <c r="K30" i="9"/>
  <c r="M30" i="9" s="1"/>
  <c r="I31" i="9"/>
  <c r="K31" i="9"/>
  <c r="M31" i="9" s="1"/>
  <c r="G31" i="9"/>
  <c r="J31" i="9"/>
  <c r="G32" i="9"/>
  <c r="K32" i="9"/>
  <c r="M32" i="9" s="1"/>
  <c r="I32" i="9"/>
  <c r="J32" i="9"/>
  <c r="I69" i="9"/>
  <c r="G91" i="9"/>
  <c r="K91" i="9"/>
  <c r="M91" i="9" s="1"/>
  <c r="J91" i="9"/>
  <c r="I91" i="9"/>
  <c r="G93" i="9"/>
  <c r="K93" i="9"/>
  <c r="M93" i="9" s="1"/>
  <c r="J93" i="9"/>
  <c r="I93" i="9"/>
  <c r="G92" i="9"/>
  <c r="K92" i="9"/>
  <c r="M92" i="9" s="1"/>
  <c r="J92" i="9"/>
  <c r="I92" i="9"/>
  <c r="G86" i="9"/>
  <c r="J86" i="9"/>
  <c r="I86" i="9"/>
  <c r="K86" i="9"/>
  <c r="M86" i="9" s="1"/>
  <c r="G88" i="9"/>
  <c r="I88" i="9"/>
  <c r="K88" i="9"/>
  <c r="M88" i="9" s="1"/>
  <c r="J88" i="9"/>
  <c r="G87" i="9"/>
  <c r="I87" i="9"/>
  <c r="J87" i="9"/>
  <c r="K87" i="9"/>
  <c r="M87" i="9" s="1"/>
  <c r="G90" i="9"/>
  <c r="K90" i="9"/>
  <c r="M90" i="9" s="1"/>
  <c r="J90" i="9"/>
  <c r="I90" i="9"/>
  <c r="G83" i="9"/>
  <c r="J83" i="9"/>
  <c r="K83" i="9"/>
  <c r="M83" i="9" s="1"/>
  <c r="I83" i="9"/>
  <c r="I84" i="9"/>
  <c r="G84" i="9"/>
  <c r="K84" i="9"/>
  <c r="M84" i="9" s="1"/>
  <c r="J84" i="9"/>
  <c r="K85" i="9"/>
  <c r="M85" i="9" s="1"/>
  <c r="J85" i="9"/>
  <c r="I85" i="9"/>
  <c r="G85" i="9"/>
  <c r="G89" i="9"/>
  <c r="K89" i="9"/>
  <c r="M89" i="9" s="1"/>
  <c r="J89" i="9"/>
  <c r="I89" i="9"/>
  <c r="K109" i="9"/>
  <c r="K168" i="9"/>
  <c r="J168" i="9"/>
  <c r="I109" i="9"/>
  <c r="G109" i="9"/>
  <c r="I168" i="9"/>
  <c r="K15" i="9"/>
  <c r="M15" i="9" s="1"/>
  <c r="I15" i="9"/>
  <c r="G15" i="9"/>
  <c r="J15" i="9"/>
  <c r="K16" i="9"/>
  <c r="M16" i="9" s="1"/>
  <c r="I16" i="9"/>
  <c r="J16" i="9"/>
  <c r="G16" i="9"/>
  <c r="G106" i="9"/>
  <c r="I123" i="9"/>
  <c r="K69" i="9"/>
  <c r="J118" i="9"/>
  <c r="K118" i="9"/>
  <c r="K112" i="9"/>
  <c r="J69" i="9"/>
  <c r="I118" i="9"/>
  <c r="G112" i="9"/>
  <c r="I67" i="9"/>
  <c r="I121" i="9"/>
  <c r="K166" i="9"/>
  <c r="G123" i="9"/>
  <c r="K123" i="9"/>
  <c r="J110" i="9"/>
  <c r="G166" i="9"/>
  <c r="K81" i="9"/>
  <c r="G108" i="9"/>
  <c r="J174" i="9"/>
  <c r="J166" i="9"/>
  <c r="J162" i="9"/>
  <c r="G162" i="9"/>
  <c r="J102" i="9"/>
  <c r="J71" i="9"/>
  <c r="G71" i="9"/>
  <c r="K110" i="9"/>
  <c r="I71" i="9"/>
  <c r="G110" i="9"/>
  <c r="K162" i="9"/>
  <c r="K124" i="9"/>
  <c r="J106" i="9"/>
  <c r="K107" i="9"/>
  <c r="G107" i="9"/>
  <c r="I12" i="9"/>
  <c r="J12" i="9"/>
  <c r="K12" i="9"/>
  <c r="M12" i="9" s="1"/>
  <c r="I107" i="9"/>
  <c r="I13" i="9"/>
  <c r="J13" i="9"/>
  <c r="K13" i="9"/>
  <c r="M13" i="9" s="1"/>
  <c r="G14" i="9"/>
  <c r="I14" i="9"/>
  <c r="J14" i="9"/>
  <c r="G161" i="9"/>
  <c r="I161" i="9"/>
  <c r="K161" i="9"/>
  <c r="K10" i="9"/>
  <c r="G158" i="9"/>
  <c r="J81" i="9"/>
  <c r="G74" i="9"/>
  <c r="G97" i="9"/>
  <c r="K97" i="9"/>
  <c r="G175" i="9"/>
  <c r="G81" i="9"/>
  <c r="I73" i="9"/>
  <c r="G77" i="9"/>
  <c r="K73" i="9"/>
  <c r="K62" i="9"/>
  <c r="I106" i="9"/>
  <c r="J77" i="9"/>
  <c r="I70" i="9"/>
  <c r="I170" i="9"/>
  <c r="J119" i="9"/>
  <c r="K119" i="9"/>
  <c r="I158" i="9"/>
  <c r="J94" i="9"/>
  <c r="K94" i="9"/>
  <c r="J116" i="9"/>
  <c r="J60" i="9"/>
  <c r="K60" i="9"/>
  <c r="J70" i="9"/>
  <c r="G60" i="9"/>
  <c r="I116" i="9"/>
  <c r="G70" i="9"/>
  <c r="K116" i="9"/>
  <c r="I171" i="9"/>
  <c r="G62" i="9"/>
  <c r="J182" i="9"/>
  <c r="J170" i="9"/>
  <c r="G167" i="9"/>
  <c r="K175" i="9"/>
  <c r="J62" i="9"/>
  <c r="I175" i="9"/>
  <c r="G159" i="9"/>
  <c r="G173" i="9"/>
  <c r="G73" i="9"/>
  <c r="I102" i="9"/>
  <c r="K108" i="9"/>
  <c r="I182" i="9"/>
  <c r="I159" i="9"/>
  <c r="I174" i="9"/>
  <c r="G96" i="9"/>
  <c r="G182" i="9"/>
  <c r="J8" i="9"/>
  <c r="J96" i="9"/>
  <c r="K77" i="9"/>
  <c r="K96" i="9"/>
  <c r="I108" i="9"/>
  <c r="K174" i="9"/>
  <c r="K159" i="9"/>
  <c r="I181" i="9"/>
  <c r="G8" i="9"/>
  <c r="J82" i="9"/>
  <c r="K82" i="9"/>
  <c r="G157" i="9"/>
  <c r="J171" i="9"/>
  <c r="J167" i="9"/>
  <c r="K8" i="9"/>
  <c r="K167" i="9"/>
  <c r="K170" i="9"/>
  <c r="I82" i="9"/>
  <c r="J63" i="9"/>
  <c r="I68" i="9"/>
  <c r="K98" i="9"/>
  <c r="G63" i="9"/>
  <c r="J78" i="9"/>
  <c r="K111" i="9"/>
  <c r="J101" i="9"/>
  <c r="K63" i="9"/>
  <c r="J68" i="9"/>
  <c r="K68" i="9"/>
  <c r="J111" i="9"/>
  <c r="K101" i="9"/>
  <c r="J98" i="9"/>
  <c r="I119" i="9"/>
  <c r="G111" i="9"/>
  <c r="I101" i="9"/>
  <c r="G104" i="9"/>
  <c r="J181" i="9"/>
  <c r="J114" i="9"/>
  <c r="J180" i="9"/>
  <c r="G172" i="9"/>
  <c r="I172" i="9"/>
  <c r="J97" i="9"/>
  <c r="K102" i="9"/>
  <c r="G94" i="9"/>
  <c r="G4" i="9"/>
  <c r="I180" i="9"/>
  <c r="I124" i="9"/>
  <c r="G98" i="9"/>
  <c r="K78" i="9"/>
  <c r="I104" i="9"/>
  <c r="G114" i="9"/>
  <c r="K181" i="9"/>
  <c r="G78" i="9"/>
  <c r="K180" i="9"/>
  <c r="G124" i="9"/>
  <c r="J104" i="9"/>
  <c r="K114" i="9"/>
  <c r="J172" i="9"/>
  <c r="G7" i="9"/>
  <c r="G9" i="9"/>
  <c r="J9" i="9"/>
  <c r="I7" i="9"/>
  <c r="K9" i="9"/>
  <c r="K7" i="9"/>
  <c r="G160" i="9"/>
  <c r="G163" i="9"/>
  <c r="J122" i="9"/>
  <c r="J10" i="9"/>
  <c r="K160" i="9"/>
  <c r="K74" i="9"/>
  <c r="G122" i="9"/>
  <c r="J163" i="9"/>
  <c r="I122" i="9"/>
  <c r="I160" i="9"/>
  <c r="I74" i="9"/>
  <c r="G10" i="9"/>
  <c r="K169" i="9"/>
  <c r="K171" i="9"/>
  <c r="J65" i="9"/>
  <c r="J169" i="9"/>
  <c r="J76" i="9"/>
  <c r="K61" i="9"/>
  <c r="I75" i="9"/>
  <c r="G75" i="9"/>
  <c r="K76" i="9"/>
  <c r="K75" i="9"/>
  <c r="G95" i="9"/>
  <c r="J95" i="9"/>
  <c r="I169" i="9"/>
  <c r="J61" i="9"/>
  <c r="I157" i="9"/>
  <c r="J157" i="9"/>
  <c r="I173" i="9"/>
  <c r="J173" i="9"/>
  <c r="K113" i="9"/>
  <c r="G76" i="9"/>
  <c r="J158" i="9"/>
  <c r="I6" i="9"/>
  <c r="K95" i="9"/>
  <c r="G61" i="9"/>
  <c r="G113" i="9"/>
  <c r="K6" i="9"/>
  <c r="K65" i="9"/>
  <c r="G65" i="9"/>
  <c r="G6" i="9"/>
  <c r="J113" i="9"/>
  <c r="I4" i="9"/>
  <c r="J4" i="9"/>
  <c r="K115" i="9"/>
  <c r="I120" i="9"/>
  <c r="J80" i="9"/>
  <c r="J72" i="9"/>
  <c r="I117" i="9"/>
  <c r="K117" i="9"/>
  <c r="G72" i="9"/>
  <c r="J115" i="9"/>
  <c r="G115" i="9"/>
  <c r="J120" i="9"/>
  <c r="G80" i="9"/>
  <c r="K80" i="9"/>
  <c r="J117" i="9"/>
  <c r="I72" i="9"/>
  <c r="G179" i="9"/>
  <c r="I179" i="9"/>
  <c r="J179" i="9"/>
  <c r="K179" i="9"/>
  <c r="I99" i="9"/>
  <c r="J99" i="9"/>
  <c r="K99" i="9"/>
  <c r="G99" i="9"/>
  <c r="G103" i="9"/>
  <c r="I103" i="9"/>
  <c r="J103" i="9"/>
  <c r="K103" i="9"/>
  <c r="I64" i="9"/>
  <c r="J64" i="9"/>
  <c r="K64" i="9"/>
  <c r="G64" i="9"/>
  <c r="J125" i="9"/>
  <c r="K125" i="9"/>
  <c r="G125" i="9"/>
  <c r="I125" i="9"/>
  <c r="I164" i="9"/>
  <c r="J164" i="9"/>
  <c r="K164" i="9"/>
  <c r="G164" i="9"/>
  <c r="J176" i="9"/>
  <c r="K176" i="9"/>
  <c r="G176" i="9"/>
  <c r="I176" i="9"/>
  <c r="J177" i="9"/>
  <c r="K177" i="9"/>
  <c r="G177" i="9"/>
  <c r="I177" i="9"/>
  <c r="J5" i="9"/>
  <c r="K5" i="9"/>
  <c r="G5" i="9"/>
  <c r="I5" i="9"/>
  <c r="G100" i="9"/>
  <c r="I100" i="9"/>
  <c r="J100" i="9"/>
  <c r="K100" i="9"/>
  <c r="K3" i="9"/>
  <c r="G3" i="9"/>
  <c r="I3" i="9"/>
  <c r="J3" i="9"/>
  <c r="I11" i="9"/>
  <c r="J11" i="9"/>
  <c r="K11" i="9"/>
  <c r="G11" i="9"/>
  <c r="G178" i="9"/>
  <c r="I178" i="9"/>
  <c r="J178" i="9"/>
  <c r="K178" i="9"/>
  <c r="K105" i="9"/>
  <c r="G105" i="9"/>
  <c r="I105" i="9"/>
  <c r="J105" i="9"/>
  <c r="I165" i="9"/>
  <c r="J165" i="9"/>
  <c r="K165" i="9"/>
  <c r="G165" i="9"/>
  <c r="G66" i="9"/>
  <c r="I66" i="9"/>
  <c r="J66" i="9"/>
  <c r="K66" i="9"/>
  <c r="I79" i="9"/>
  <c r="J79" i="9"/>
  <c r="K79" i="9"/>
  <c r="G79" i="9"/>
  <c r="M106" i="9" l="1"/>
  <c r="M78" i="9"/>
  <c r="M170" i="9"/>
  <c r="M176" i="9"/>
  <c r="M109" i="9"/>
  <c r="M62" i="9"/>
  <c r="M121" i="9"/>
  <c r="M119" i="9"/>
  <c r="M162" i="9"/>
  <c r="M96" i="9"/>
  <c r="M160" i="9"/>
  <c r="M67" i="9"/>
  <c r="M171" i="9"/>
  <c r="M104" i="9"/>
  <c r="M105" i="9"/>
  <c r="M101" i="9"/>
  <c r="M99" i="9"/>
  <c r="M124" i="9"/>
  <c r="M114" i="9"/>
  <c r="M72" i="9"/>
  <c r="M167" i="9"/>
  <c r="M69" i="9"/>
  <c r="M111" i="9"/>
  <c r="M157" i="9"/>
  <c r="M70" i="9"/>
  <c r="M174" i="9"/>
  <c r="M107" i="9"/>
  <c r="M169" i="9"/>
  <c r="M178" i="9"/>
  <c r="M122" i="9"/>
  <c r="M179" i="9"/>
  <c r="M158" i="9"/>
  <c r="M81" i="9"/>
  <c r="M165" i="9"/>
  <c r="M172" i="9"/>
  <c r="M65" i="9"/>
  <c r="M79" i="9"/>
  <c r="M123" i="9"/>
  <c r="M163" i="9"/>
  <c r="M97" i="9"/>
  <c r="M10" i="9"/>
  <c r="M68" i="9"/>
  <c r="M63" i="9"/>
  <c r="M94" i="9"/>
  <c r="M75" i="9"/>
  <c r="M112" i="9"/>
  <c r="M95" i="9"/>
  <c r="M102" i="9"/>
  <c r="M180" i="9"/>
  <c r="M73" i="9"/>
  <c r="M11" i="9"/>
  <c r="M110" i="9"/>
  <c r="M82" i="9"/>
  <c r="M80" i="9"/>
  <c r="M120" i="9"/>
  <c r="M166" i="9"/>
  <c r="M66" i="9"/>
  <c r="M64" i="9"/>
  <c r="M181" i="9"/>
  <c r="M177" i="9"/>
  <c r="M115" i="9"/>
  <c r="M161" i="9"/>
  <c r="M175" i="9"/>
  <c r="M159" i="9"/>
  <c r="M108" i="9"/>
  <c r="M117" i="9"/>
  <c r="M103" i="9"/>
  <c r="M76" i="9"/>
  <c r="M164" i="9"/>
  <c r="M118" i="9"/>
  <c r="M116" i="9"/>
  <c r="M182" i="9"/>
  <c r="M60" i="9"/>
  <c r="M98" i="9"/>
  <c r="M71" i="9"/>
  <c r="M168" i="9"/>
  <c r="M77" i="9"/>
  <c r="M74" i="9"/>
  <c r="M113" i="9"/>
  <c r="M173" i="9"/>
  <c r="M125" i="9"/>
  <c r="M61" i="9"/>
  <c r="M100" i="9"/>
  <c r="M4" i="9"/>
  <c r="M3" i="9"/>
  <c r="M6" i="9"/>
  <c r="M5" i="9"/>
  <c r="M7" i="9"/>
  <c r="M8" i="9"/>
  <c r="M9" i="9"/>
  <c r="M2" i="9"/>
</calcChain>
</file>

<file path=xl/sharedStrings.xml><?xml version="1.0" encoding="utf-8"?>
<sst xmlns="http://schemas.openxmlformats.org/spreadsheetml/2006/main" count="1208" uniqueCount="440">
  <si>
    <t>Done</t>
  </si>
  <si>
    <t>code</t>
  </si>
  <si>
    <t>tar</t>
  </si>
  <si>
    <t>cat</t>
  </si>
  <si>
    <t>eqp</t>
  </si>
  <si>
    <t>sn</t>
  </si>
  <si>
    <t>name</t>
  </si>
  <si>
    <t>cmt</t>
  </si>
  <si>
    <t>lvl</t>
  </si>
  <si>
    <t>per</t>
  </si>
  <si>
    <t>ref</t>
  </si>
  <si>
    <t>C胸</t>
  </si>
  <si>
    <t>F拉伸</t>
  </si>
  <si>
    <t>U徒手</t>
  </si>
  <si>
    <t>跪姿俯卧撑</t>
  </si>
  <si>
    <t>B无氧</t>
  </si>
  <si>
    <t>俯卧撑</t>
  </si>
  <si>
    <t>C椅子</t>
  </si>
  <si>
    <t>坐姿胸部拉伸</t>
  </si>
  <si>
    <t>半程俯卧撑</t>
  </si>
  <si>
    <t>C核心</t>
  </si>
  <si>
    <t>H塑形</t>
  </si>
  <si>
    <t>Y全</t>
  </si>
  <si>
    <t>S肩</t>
  </si>
  <si>
    <t>A热身</t>
  </si>
  <si>
    <t>B背</t>
  </si>
  <si>
    <t>跪姿背部拉伸</t>
  </si>
  <si>
    <t>猫式伸展</t>
  </si>
  <si>
    <t>N颈</t>
  </si>
  <si>
    <t>坐姿肩外旋</t>
  </si>
  <si>
    <t>L腿</t>
  </si>
  <si>
    <t>A腹</t>
  </si>
  <si>
    <t>开合跳</t>
  </si>
  <si>
    <t>qnt</t>
  </si>
  <si>
    <t>休息</t>
  </si>
  <si>
    <t>leng</t>
  </si>
  <si>
    <t>M按摩</t>
  </si>
  <si>
    <t>I醒神</t>
  </si>
  <si>
    <t>H头</t>
  </si>
  <si>
    <t>深呼吸</t>
  </si>
  <si>
    <t>揉腹</t>
  </si>
  <si>
    <t>顺时针轻揉腹部</t>
  </si>
  <si>
    <t>R康复</t>
  </si>
  <si>
    <t>收腹提肛</t>
  </si>
  <si>
    <t>用力收缩肛门并保持</t>
  </si>
  <si>
    <t>F面</t>
  </si>
  <si>
    <t>搓脸</t>
  </si>
  <si>
    <t>轻揉面部</t>
  </si>
  <si>
    <t>捏鼻</t>
  </si>
  <si>
    <t>节律张弛鼻翼</t>
  </si>
  <si>
    <t>提耳</t>
  </si>
  <si>
    <t>拉扯耳廓</t>
  </si>
  <si>
    <t>叩齿</t>
  </si>
  <si>
    <t>鸣天鼓</t>
  </si>
  <si>
    <t>节律敲击颅骨</t>
  </si>
  <si>
    <t>msl</t>
  </si>
  <si>
    <t>股四头肌</t>
  </si>
  <si>
    <t>U臂</t>
  </si>
  <si>
    <t>肱三头肌</t>
  </si>
  <si>
    <t>蝴蝶振翅</t>
  </si>
  <si>
    <t>臀大肌</t>
  </si>
  <si>
    <t>P姿势</t>
  </si>
  <si>
    <t>坐姿</t>
  </si>
  <si>
    <t>仰卧</t>
  </si>
  <si>
    <t>俯卧</t>
  </si>
  <si>
    <t>站姿</t>
  </si>
  <si>
    <t>仰卧拉伸左侧上臂</t>
  </si>
  <si>
    <t>仰卧拉伸右侧上臂</t>
  </si>
  <si>
    <t>俯卧腹部拉伸</t>
  </si>
  <si>
    <t>腹直肌</t>
  </si>
  <si>
    <t>尽可能向后仰</t>
  </si>
  <si>
    <t>竖脊肌</t>
  </si>
  <si>
    <t>跪姿</t>
  </si>
  <si>
    <t>站墙</t>
  </si>
  <si>
    <t>后脑，双肩和臀部紧贴墙面</t>
  </si>
  <si>
    <t>量力逐渐加快频率</t>
  </si>
  <si>
    <t>直角坐墙</t>
  </si>
  <si>
    <t>胸大肌</t>
  </si>
  <si>
    <t>卷腹</t>
  </si>
  <si>
    <t>上台阶</t>
  </si>
  <si>
    <t>台阶高度不要超过膝盖</t>
  </si>
  <si>
    <t>塑形深蹲</t>
  </si>
  <si>
    <t>重心放在脚跟，膝盖不过脚尖</t>
  </si>
  <si>
    <t>屈腿仰卧后撑</t>
  </si>
  <si>
    <t>平板支撑</t>
  </si>
  <si>
    <t>收紧腹部，不要塌腰</t>
  </si>
  <si>
    <t>高抬腿</t>
  </si>
  <si>
    <t>尽量抬高膝盖</t>
  </si>
  <si>
    <t>弓箭步</t>
  </si>
  <si>
    <t>抬头挺胸，收紧腰腹，前腿大腿平行地面，膝盖不过脚尖</t>
  </si>
  <si>
    <t>俯卧撑侧转身</t>
  </si>
  <si>
    <t>左侧桥支撑</t>
  </si>
  <si>
    <t>W腰</t>
  </si>
  <si>
    <t>右侧桥支撑</t>
  </si>
  <si>
    <t>揉天应穴</t>
  </si>
  <si>
    <t>挤按睛明穴</t>
  </si>
  <si>
    <t>揉四白穴</t>
  </si>
  <si>
    <t>E眼</t>
  </si>
  <si>
    <t>揉太阳穴轮刮眼眶</t>
  </si>
  <si>
    <t>远眺</t>
  </si>
  <si>
    <t>坐姿左腿后侧拉伸</t>
  </si>
  <si>
    <t>坐姿右腿后侧拉伸</t>
  </si>
  <si>
    <t>横叉俯身拉伸</t>
  </si>
  <si>
    <t>身体前倾</t>
  </si>
  <si>
    <t>仰卧屈膝左侧扭转拉伸</t>
  </si>
  <si>
    <t>仰卧屈膝右侧扭转拉伸</t>
  </si>
  <si>
    <t>仰卧左侧臀部拉伸</t>
  </si>
  <si>
    <t>仰卧右侧臀部拉伸</t>
  </si>
  <si>
    <t>仰卧左侧大腿拉伸</t>
  </si>
  <si>
    <t>仰卧右侧大腿拉伸</t>
  </si>
  <si>
    <t>坐姿俯身左侧臀部拉伸</t>
  </si>
  <si>
    <t>身体前倾，下压膝盖</t>
  </si>
  <si>
    <t>坐姿俯身右侧臀部拉伸</t>
  </si>
  <si>
    <t>坐姿颈部左侧拉伸</t>
  </si>
  <si>
    <t>坐姿颈部右侧拉伸</t>
  </si>
  <si>
    <t>适当用力，不可勉强</t>
  </si>
  <si>
    <t>坐姿颈部左后侧拉伸</t>
  </si>
  <si>
    <t>坐姿反手上举</t>
  </si>
  <si>
    <t>掌心向后，用力举高并耸肩</t>
  </si>
  <si>
    <t>下沉肩部，大拇指指向身体外侧</t>
  </si>
  <si>
    <t>坐姿颈部左前侧拉伸</t>
  </si>
  <si>
    <t>坐姿颈部右前侧拉伸</t>
  </si>
  <si>
    <t>坐姿颈部右后侧拉伸</t>
  </si>
  <si>
    <t>缓慢运动</t>
  </si>
  <si>
    <t>坐姿颈部前后运动</t>
  </si>
  <si>
    <t>坐姿颈部左右运动</t>
  </si>
  <si>
    <t>脚跟着地，脚尖后勾</t>
  </si>
  <si>
    <t>站姿胸部手心相对挤压</t>
  </si>
  <si>
    <t>站姿胸部手心相背挤压</t>
  </si>
  <si>
    <t>站姿靠墙俯卧撑</t>
  </si>
  <si>
    <t>掌根发力</t>
  </si>
  <si>
    <t>挤压手背</t>
  </si>
  <si>
    <t>course</t>
  </si>
  <si>
    <t>相同动作若分左右，则因为连续编码，左侧为奇数，右侧为偶数</t>
  </si>
  <si>
    <t>YPU004</t>
  </si>
  <si>
    <t>CAU001</t>
  </si>
  <si>
    <t>YPU000</t>
  </si>
  <si>
    <t>CAU002</t>
  </si>
  <si>
    <t>CCU001</t>
  </si>
  <si>
    <t>YPU003</t>
  </si>
  <si>
    <t>NRC001</t>
  </si>
  <si>
    <t>NRC002</t>
  </si>
  <si>
    <t>NFC001</t>
  </si>
  <si>
    <t>NFC002</t>
  </si>
  <si>
    <t>NFC003</t>
  </si>
  <si>
    <t>NFC004</t>
  </si>
  <si>
    <t>NFC005</t>
  </si>
  <si>
    <t>NFC006</t>
  </si>
  <si>
    <t>CFC001</t>
  </si>
  <si>
    <t>LFC005</t>
  </si>
  <si>
    <t>LFC006</t>
  </si>
  <si>
    <t>LFC008</t>
  </si>
  <si>
    <t>LFC009</t>
  </si>
  <si>
    <t>BFC001</t>
  </si>
  <si>
    <t>SHC001</t>
  </si>
  <si>
    <t>YPU002</t>
  </si>
  <si>
    <t>YPU005</t>
  </si>
  <si>
    <t>BFU001</t>
  </si>
  <si>
    <t>YFU001</t>
  </si>
  <si>
    <t>LFU007</t>
  </si>
  <si>
    <t>YPU001</t>
  </si>
  <si>
    <t>LFU003</t>
  </si>
  <si>
    <t>LFU004</t>
  </si>
  <si>
    <t>WFU001</t>
  </si>
  <si>
    <t>WFU002</t>
  </si>
  <si>
    <t>EMU001</t>
  </si>
  <si>
    <t>EMU002</t>
  </si>
  <si>
    <t>EMU003</t>
  </si>
  <si>
    <t>EMU004</t>
  </si>
  <si>
    <t>ERU001</t>
  </si>
  <si>
    <t>YIU002</t>
  </si>
  <si>
    <t>FMU001</t>
  </si>
  <si>
    <t>FMU002</t>
  </si>
  <si>
    <t>FMU003</t>
  </si>
  <si>
    <t>FAU001</t>
  </si>
  <si>
    <t>HAU001</t>
  </si>
  <si>
    <t>AMU001</t>
  </si>
  <si>
    <t>ARU001</t>
  </si>
  <si>
    <t>LFU001</t>
  </si>
  <si>
    <t>LFU002</t>
  </si>
  <si>
    <t>UFU001</t>
  </si>
  <si>
    <t>UFU002</t>
  </si>
  <si>
    <t>LCU003</t>
  </si>
  <si>
    <t>ACU001</t>
  </si>
  <si>
    <t>LCC001</t>
  </si>
  <si>
    <t>LBU002</t>
  </si>
  <si>
    <t>UBU001</t>
  </si>
  <si>
    <t>YCU001</t>
  </si>
  <si>
    <t>LCU002</t>
  </si>
  <si>
    <t>LCU001</t>
  </si>
  <si>
    <t>CCU002</t>
  </si>
  <si>
    <t>WCU001</t>
  </si>
  <si>
    <t>WCU002</t>
  </si>
  <si>
    <t>CAU011</t>
  </si>
  <si>
    <t>CAU012</t>
  </si>
  <si>
    <t>站姿上斜俯卧撑</t>
  </si>
  <si>
    <t>双脚并拢，双臂伸直与肩同宽与胸同高，然后屈肘至前额触墙，身体约70度</t>
  </si>
  <si>
    <t>双脚并拢，双臂伸直与肩同宽扶半身高物，然后屈肘至前额触墙，身体约45度</t>
  </si>
  <si>
    <t>窄距俯卧撑</t>
  </si>
  <si>
    <t>双手食指相触，避免肘关节锁死，身体低点为胸部距离地面一拳</t>
  </si>
  <si>
    <t>囚徒十式中3级及以下为A热身，3到6级为C核心，7级及以上为B无氧</t>
  </si>
  <si>
    <t>左侧偏重俯卧撑</t>
  </si>
  <si>
    <t>B篮球</t>
  </si>
  <si>
    <t>将篮球置于髋部正下方，俯卧撑至轻触</t>
  </si>
  <si>
    <t>标准俯卧撑姿势，右手置于篮球之上，两手平均分配体重</t>
  </si>
  <si>
    <t>右侧偏重俯卧撑</t>
  </si>
  <si>
    <t>标准俯卧撑姿势，左手置于篮球之上，两手平均分配体重</t>
  </si>
  <si>
    <t>左臂半程俯卧撑</t>
  </si>
  <si>
    <t>将篮球置于髋部正下方，左臂俯卧撑至轻触</t>
  </si>
  <si>
    <t>右臂半程俯卧撑</t>
  </si>
  <si>
    <t>将篮球置于髋部正下方，右臂俯卧撑至轻触</t>
  </si>
  <si>
    <t>左臂杠杆俯卧撑</t>
  </si>
  <si>
    <t>左侧偏重俯卧撑姿势，将篮球移至身体右侧，右臂尽量伸直</t>
  </si>
  <si>
    <t>右臂杠杆俯卧撑</t>
  </si>
  <si>
    <t>右侧偏重俯卧撑姿势，将篮球移至身体右侧，左臂尽量伸直</t>
  </si>
  <si>
    <t>左臂俯卧撑</t>
  </si>
  <si>
    <t>左手位于胸部正下方，标准俯卧撑</t>
  </si>
  <si>
    <t>右臂俯卧撑</t>
  </si>
  <si>
    <t>右手位于胸部正下方，标准俯卧撑</t>
  </si>
  <si>
    <t>肩倒深蹲</t>
  </si>
  <si>
    <t>上臂紧贴地面，利用双肩、上背及上臂支撑身体，身体伸直</t>
  </si>
  <si>
    <t>折刀深蹲</t>
  </si>
  <si>
    <t>辅助深蹲</t>
  </si>
  <si>
    <t>半程深蹲</t>
  </si>
  <si>
    <t>双脚分立与肩同宽，脚尖与膝盖方向一致，下蹲到大腿与地面平行并维持一秒</t>
  </si>
  <si>
    <t>双手撑住髋高固定物，辅助深蹲至最低点并维持一秒</t>
  </si>
  <si>
    <t>双手撑住膝高固定物，辅助深蹲至最低点并维持一秒</t>
  </si>
  <si>
    <t>P豆枕</t>
  </si>
  <si>
    <t>仰卧腰部放松</t>
  </si>
  <si>
    <t>平躺，双手搭在耳侧，屈膝，双脚面踏实</t>
  </si>
  <si>
    <t>腰方肌</t>
  </si>
  <si>
    <t>仰卧左侧腰部拉伸</t>
  </si>
  <si>
    <t>左手举过头顶向右上方延伸</t>
  </si>
  <si>
    <t>仰卧右侧腰部拉伸</t>
  </si>
  <si>
    <t>右手举过头顶向左上方延伸</t>
  </si>
  <si>
    <t>WMP001</t>
  </si>
  <si>
    <t>WFU003</t>
  </si>
  <si>
    <t>WFU004</t>
  </si>
  <si>
    <t>A1-C-U-站胸热</t>
  </si>
  <si>
    <t>F1-N-C-坐颈拉</t>
  </si>
  <si>
    <t>F1-L-C-坐腿拉</t>
  </si>
  <si>
    <t>D3-Y-C-美运操</t>
  </si>
  <si>
    <t>A2-C-U-跪胸热</t>
  </si>
  <si>
    <t>F0-W-P-卧腰拉</t>
  </si>
  <si>
    <t>D有氧</t>
  </si>
  <si>
    <t>YDU001</t>
  </si>
  <si>
    <t>标准深蹲</t>
  </si>
  <si>
    <t>LCU004</t>
  </si>
  <si>
    <t>窄距深蹲</t>
  </si>
  <si>
    <t>左腿偏重深蹲</t>
  </si>
  <si>
    <t>右脚伸直至于身前的篮球上，左脚着地并单独完成标准深蹲动作</t>
  </si>
  <si>
    <t>左脚伸直至于身前的篮球上，右脚着地并单独完成标准深蹲动作</t>
  </si>
  <si>
    <t>右腿偏重深蹲</t>
  </si>
  <si>
    <t>左腿半程深蹲</t>
  </si>
  <si>
    <t>右腿伸直并悬空，左脚着地并单独完成半程深蹲动作</t>
  </si>
  <si>
    <t>右腿半程深蹲</t>
  </si>
  <si>
    <t>左腿伸直并悬空，右脚着地并单独完成半程深蹲动作</t>
  </si>
  <si>
    <t>左脚搭在右膝上，双手抱住右小腿，保持臀部贴紧地面</t>
  </si>
  <si>
    <t>右脚搭在左膝上，双手抱住左小腿，保持臀部贴紧地面</t>
  </si>
  <si>
    <t>臀桥</t>
  </si>
  <si>
    <t>仰卧, 双腿屈曲略宽于肩,脚跟着地,发力时将臀部抬起至大腿与身体呈一条直线</t>
  </si>
  <si>
    <t>LCU007</t>
  </si>
  <si>
    <t>A2-L-U-臀桥</t>
  </si>
  <si>
    <t>C3-Y-U-斌卡减</t>
  </si>
  <si>
    <t>深蹲侧踢</t>
  </si>
  <si>
    <t>LCU008</t>
  </si>
  <si>
    <t>LAU002</t>
  </si>
  <si>
    <t>侧向行走</t>
  </si>
  <si>
    <t>核心绷紧，腰背挺直，尽可能打开两脚，感受臀部外侧的紧张发力</t>
  </si>
  <si>
    <t>LAU003</t>
  </si>
  <si>
    <t>深蹲伐木</t>
  </si>
  <si>
    <t>核心绷紧，感受从手到脚的发力，动作要快而有控制，不要靠惯性发力</t>
  </si>
  <si>
    <t>YCU002</t>
  </si>
  <si>
    <t>YCU003</t>
  </si>
  <si>
    <t>YCU004</t>
  </si>
  <si>
    <t>滑冰式</t>
  </si>
  <si>
    <t>拜年式</t>
  </si>
  <si>
    <t>核心绷紧，重心后置，下蹲幅度要大，感受臀部发力</t>
  </si>
  <si>
    <t>LCU009</t>
  </si>
  <si>
    <t>前弓步左侧臀大肌拉伸</t>
  </si>
  <si>
    <t>左脚在前，右脚尽可能向后伸展，臀部下压，拉伸左侧臀大肌</t>
  </si>
  <si>
    <t>前弓步右侧臀大肌拉伸</t>
  </si>
  <si>
    <t>右脚在前，左脚尽可能向后伸展，臀部下压，拉伸右侧臀大肌</t>
  </si>
  <si>
    <t>坐姿左侧臀中肌拉伸</t>
  </si>
  <si>
    <t>臀中肌</t>
  </si>
  <si>
    <t>坐姿右侧臀中肌拉伸</t>
  </si>
  <si>
    <t>站姿触地股二头肌拉伸</t>
  </si>
  <si>
    <t>股二头肌</t>
  </si>
  <si>
    <t>LFU009</t>
  </si>
  <si>
    <t>LFU010</t>
  </si>
  <si>
    <t>LFC001</t>
  </si>
  <si>
    <t>LFC002</t>
  </si>
  <si>
    <t>LFU011</t>
  </si>
  <si>
    <t>前颈部拉伸</t>
  </si>
  <si>
    <t>胸锁乳突肌</t>
  </si>
  <si>
    <t>手放在髋部，挺直背部，轻轻地抬头向上伸展</t>
  </si>
  <si>
    <t>NFU001</t>
  </si>
  <si>
    <t>坐立，身体立直，将头倾斜到左边，耳朵找向左肩</t>
  </si>
  <si>
    <t>坐立，身体立直，将头倾斜到右边，耳朵找向右肩</t>
  </si>
  <si>
    <t>跪立，双腿分开，臀部坐向脚后跟，身体向前，试图用额头触地</t>
  </si>
  <si>
    <t>M瑜垫</t>
  </si>
  <si>
    <t>AFM001</t>
  </si>
  <si>
    <t>BFM001</t>
  </si>
  <si>
    <t>扶墙左侧胸部拉伸</t>
  </si>
  <si>
    <t>面对墙站立，左手推墙，身体慢慢地离开墙壁</t>
  </si>
  <si>
    <t>扶墙右侧胸部拉伸</t>
  </si>
  <si>
    <t>面对墙站立，右手推墙，身体慢慢地离开墙壁</t>
  </si>
  <si>
    <t>CFU001</t>
  </si>
  <si>
    <t>CFU002</t>
  </si>
  <si>
    <t>内收肌</t>
  </si>
  <si>
    <t>双腿伸直打开，不要弯曲膝盖，身体向前倾斜，双手沿着双腿向前伸展</t>
  </si>
  <si>
    <t>坐姿广角式内收肌拉伸</t>
  </si>
  <si>
    <t>LFM001</t>
  </si>
  <si>
    <t>站姿左侧三角肌拉伸</t>
  </si>
  <si>
    <t>三角肌</t>
  </si>
  <si>
    <t>手臂伸直，右手轻轻按压左臂以增加肌肉的伸展</t>
  </si>
  <si>
    <t>站姿右侧三角肌拉伸</t>
  </si>
  <si>
    <t>手臂伸直，左手轻轻按压右臂以增加肌肉的伸展</t>
  </si>
  <si>
    <t>UFU003</t>
  </si>
  <si>
    <t>UFU004</t>
  </si>
  <si>
    <t>站姿抱头斜方肌拉伸</t>
  </si>
  <si>
    <t>斜方肌</t>
  </si>
  <si>
    <t>双腿并拢，微微屈膝，手将头部向前倾斜，下巴找胸部</t>
  </si>
  <si>
    <t>腹外斜肌</t>
  </si>
  <si>
    <t>站姿左侧屈腹斜肌拉伸</t>
  </si>
  <si>
    <t>站姿右侧屈腹斜肌拉伸</t>
  </si>
  <si>
    <t>背部挺直，双腿打开，身体向左转至左手握住左踝，抬起右侧手臂</t>
  </si>
  <si>
    <t>背部挺直，双腿打开，身体向右转至右手握住右踝，抬起左侧手臂</t>
  </si>
  <si>
    <t>WFU005</t>
  </si>
  <si>
    <t>WFU006</t>
  </si>
  <si>
    <t>站姿下犬式背阔肌拉伸</t>
  </si>
  <si>
    <t>背阔肌</t>
  </si>
  <si>
    <t>靠墙一定距离站立，身体平行于地板。 保持背部平坦，然后从胸部开始慢慢弯曲</t>
  </si>
  <si>
    <t>BFU002</t>
  </si>
  <si>
    <t>屈膝坐下来，脚底相对，背部平直，轻轻地将双手放在膝盖上，将臀部和膝盖向下靠近地面</t>
  </si>
  <si>
    <t>坐姿左侧4字胫前肌拉伸</t>
  </si>
  <si>
    <t>胫前肌</t>
  </si>
  <si>
    <t>右手握住左脚放在右膝上，回扳</t>
  </si>
  <si>
    <t>坐姿右侧4字胫前肌拉伸</t>
  </si>
  <si>
    <t>左手握住右脚放在左膝上，回扳</t>
  </si>
  <si>
    <t>LFM003</t>
  </si>
  <si>
    <t>LFM004</t>
  </si>
  <si>
    <t>坐姿大小腿后侧拉伸</t>
  </si>
  <si>
    <t>双腿并拢伸直，上身前倾，下巴找膝盖</t>
  </si>
  <si>
    <t>LFM005</t>
  </si>
  <si>
    <t>跪姿左侧股四头肌拉伸</t>
  </si>
  <si>
    <t>冲刺式，右腿在前屈膝90度，左手 抓住左脚扳向腰部</t>
  </si>
  <si>
    <t>跪姿右侧股四头肌拉伸</t>
  </si>
  <si>
    <t>冲刺式，左腿在前屈膝90度，右手 抓住右脚扳向腰部</t>
  </si>
  <si>
    <t>LFM007</t>
  </si>
  <si>
    <t>LFM008</t>
  </si>
  <si>
    <t>LFM009</t>
  </si>
  <si>
    <t>双大臂前绕环</t>
  </si>
  <si>
    <t>双臂伸直，缓慢向前绕环，上臂热身</t>
  </si>
  <si>
    <t>双大臂后绕环</t>
  </si>
  <si>
    <t>双臂伸直，缓慢向后绕环，上臂热身</t>
  </si>
  <si>
    <t>站姿臀腿拉伸</t>
  </si>
  <si>
    <t>双手交替抱膝，膝盖尽量靠近胸部</t>
  </si>
  <si>
    <t>UAU001</t>
  </si>
  <si>
    <t>UAU002</t>
  </si>
  <si>
    <t>LFU005</t>
  </si>
  <si>
    <t>T毛巾</t>
  </si>
  <si>
    <t>毛巾颈部拉伸</t>
  </si>
  <si>
    <t>毛巾缠绕颈部后侧，向后仰头并颔首，毛巾持续发力</t>
  </si>
  <si>
    <t>ITY收缩</t>
  </si>
  <si>
    <t>挺直腰部，上半身附身45°，依次向前、两侧及向后伸展双臂，保持后再还原</t>
  </si>
  <si>
    <t>左侧靠墙肩膀绕环</t>
  </si>
  <si>
    <t>左膝靠墙跪地，右腿成直角，左手扶于墙面，大绕环</t>
  </si>
  <si>
    <t>右侧靠墙肩膀绕环</t>
  </si>
  <si>
    <t>右膝靠墙跪地，左腿成直角，右手扶于墙面，大绕环</t>
  </si>
  <si>
    <t>左侧芭蕾舞拉伸</t>
  </si>
  <si>
    <t>右侧芭蕾舞拉伸</t>
  </si>
  <si>
    <t>NFT001</t>
  </si>
  <si>
    <t>YFU002</t>
  </si>
  <si>
    <t>UFU005</t>
  </si>
  <si>
    <t>UFU006</t>
  </si>
  <si>
    <t>WFU007</t>
  </si>
  <si>
    <t>WFU008</t>
  </si>
  <si>
    <t>左腿置于右腿后交叉站立，左臂绕过头顶扶墙，右手辅助扶墙，以腰为中心向外发力</t>
  </si>
  <si>
    <t>右腿置于左腿后交叉站立，右臂绕过头顶扶墙，左手辅助扶墙，以腰为中心向外发力</t>
  </si>
  <si>
    <t>cod</t>
  </si>
  <si>
    <t>tgt</t>
  </si>
  <si>
    <t>nam</t>
  </si>
  <si>
    <t>站胸热</t>
  </si>
  <si>
    <t>跪胸热</t>
  </si>
  <si>
    <t>斌卡减</t>
  </si>
  <si>
    <t>美运操</t>
  </si>
  <si>
    <t>卧腰拉</t>
  </si>
  <si>
    <t>坐腿拉</t>
  </si>
  <si>
    <t>睡前拉</t>
  </si>
  <si>
    <t>坐颈拉</t>
  </si>
  <si>
    <t>全身拉</t>
  </si>
  <si>
    <t>醒神操</t>
  </si>
  <si>
    <t>眼保操</t>
  </si>
  <si>
    <t>晨早拉</t>
  </si>
  <si>
    <t>F1-L-U-睡前拉</t>
  </si>
  <si>
    <t>F2-Y-M-全身拉</t>
  </si>
  <si>
    <t>I0-Y-U-醒神操</t>
  </si>
  <si>
    <t>M1-E-U-眼保操</t>
  </si>
  <si>
    <t>F1-Y-M-晨早拉</t>
  </si>
  <si>
    <t>双肩贴地，膝盖并拢，屈腿朝左贴地，豆枕至于颈后，同时放松颈部</t>
  </si>
  <si>
    <t>双肩贴地，膝盖并拢，屈腿朝右贴地，豆枕至于颈后，同时放松颈部</t>
  </si>
  <si>
    <t>站墙W伸展</t>
  </si>
  <si>
    <t>后脑，双肩，臀部和脚跟紧贴墙面，双肘双手贴墙并上下移动，颔首</t>
  </si>
  <si>
    <t>F泡轴</t>
  </si>
  <si>
    <t>卧颈按</t>
  </si>
  <si>
    <t>M2-N-F-卧颈按</t>
  </si>
  <si>
    <t>泡沫轴颈部按摩</t>
  </si>
  <si>
    <t>平躺，将泡沫轴置于颈后，适当前后调整泡沫轴位置，缓慢左右小幅度转头</t>
  </si>
  <si>
    <t>NMF001</t>
  </si>
  <si>
    <t>泡沫轴背部按摩</t>
  </si>
  <si>
    <t>平躺，将泡沫轴置于上背部后侧，适当前后调整泡沫轴位置，缓慢移动</t>
  </si>
  <si>
    <t>BMF001</t>
  </si>
  <si>
    <t>弓背时低头含胸，直背时抬头挺胸，放慢节奏，尽量舒展</t>
  </si>
  <si>
    <t>BHU002</t>
  </si>
  <si>
    <t>1、挺胸收腹，躯干与腿部保持一条直线
2、手臂自然伸直垂直于地面
3、双手与肩同宽，始终保持腰背挺直，控制肘部紧贴身体两侧</t>
  </si>
  <si>
    <t>1、挺胸收腹，腰背平直，肩、腰、大腿在同一直线上
2、手臂自然伸直垂直于地面
3、双手与肩同宽，向下时至大臂与地面平行，控制肘部紧贴身体两侧</t>
  </si>
  <si>
    <t>站姿胸部拉伸</t>
  </si>
  <si>
    <t>1、挺胸收腹，保持腰背挺直
2、肩关节向后打开</t>
  </si>
  <si>
    <t>扩胸运动</t>
  </si>
  <si>
    <t>1、挺胸收腹，保持腰背挺直
2、手臂打开时带动胸部打开
3、屈肘和直臂交替进行</t>
  </si>
  <si>
    <t>宽距俯卧撑</t>
  </si>
  <si>
    <t>1、挺胸收腹，腰背平直
2、双手略宽于肩，拇指向外
3、下撑至大臂与地面平行
4、躯干与腿部始终在同一平面</t>
  </si>
  <si>
    <t>1、收紧腹部，臀部紧张
2、腰背平直
3、脚尖与膝盖保持同一方向，膝盖不要超过脚尖
4、大腿与地面保持平行</t>
  </si>
  <si>
    <t>1、挺胸收腹，收紧臀部
2、脚尖与膝盖保持同一方向，下蹲膝盖不要超过脚尖</t>
  </si>
  <si>
    <t>1、挺胸收腹，收紧臀部
2、脚尖与膝盖保持同一方向，膝盖不要超过脚尖
3、收紧腹部
4、动作速率适中</t>
  </si>
  <si>
    <t>站姿肘膝转体</t>
  </si>
  <si>
    <t>1、挺胸收腹
2、保持动作协调与连贯，转体至手肘尽量靠近膝盖</t>
  </si>
  <si>
    <t>俯身跨步登山</t>
  </si>
  <si>
    <t>1、手臂自然伸直垂直于地面
2、膝盖与脚尖保持同一方向
3、腹部持续紧张</t>
  </si>
  <si>
    <t>1.身体直立，双脚距离与肩同宽，双臂在身体两侧自然下垂。背部挺直，抬头挺胸。这是动作的起始位置。
2.向右侧跳出，落地时双膝弯曲，右脚在前，左脚在后。上身略微前倾，双臂像跑步动作一样自然摆动。
3. 再向左跳出，两边交替重复以上动作至推荐次数。</t>
  </si>
  <si>
    <t>len</t>
  </si>
  <si>
    <t>1、挺胸收腹，保持平衡
2、左脚后跟尽量贴近臀部，膝盖垂直向下
3、感受股四头肌（大腿前侧）有一定的拉伸感</t>
  </si>
  <si>
    <t>站姿左大腿前侧拉伸</t>
  </si>
  <si>
    <t>站姿右大腿前侧拉伸</t>
  </si>
  <si>
    <t>1、挺胸收腹，保持平衡
2、右脚后跟尽量贴近臀部，膝盖垂直于地面
3、感受股四头肌（大腿前侧）有一定的拉伸感</t>
  </si>
  <si>
    <t>LFU013</t>
  </si>
  <si>
    <t>LFU014</t>
  </si>
  <si>
    <t>A3-L-U-半程深蹲</t>
  </si>
  <si>
    <t>肩膀向后打开，主动挺胸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</si>
</sst>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"/>
    <numFmt numFmtId="165" formatCode="0000"/>
  </numFmts>
  <fonts count="9">
    <font>
      <sz val="11"/>
      <color theme="1"/>
      <name val="Calibri"/>
      <family val="2"/>
      <charset val="134"/>
      <scheme val="minor"/>
    </font>
    <font>
      <sz val="10"/>
      <color theme="4" tint="-0.24994659260841701"/>
      <name val="Corbel"/>
      <family val="2"/>
    </font>
    <font>
      <sz val="24"/>
      <color theme="0"/>
      <name val="Calibri Light"/>
      <family val="4"/>
      <scheme val="major"/>
    </font>
    <font>
      <sz val="14"/>
      <color theme="0"/>
      <name val="Calibri Light"/>
      <family val="2"/>
      <charset val="238"/>
      <scheme val="major"/>
    </font>
    <font>
      <sz val="11"/>
      <color theme="4" tint="-0.24994659260841701"/>
      <name val="Calibri"/>
      <family val="2"/>
      <scheme val="minor"/>
    </font>
    <font>
      <sz val="12"/>
      <color theme="1"/>
      <name val="Courier New"/>
      <family val="3"/>
    </font>
    <font>
      <sz val="12"/>
      <color rgb="FF000000"/>
      <name val="Courier New"/>
      <family val="3"/>
    </font>
    <font>
      <sz val="11"/>
      <color theme="4" tint="-0.24994659260841701"/>
      <name val="Courier New"/>
      <family val="3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Alignment="0" applyProtection="0"/>
  </cellStyleXfs>
  <cellXfs count="27">
    <xf numFmtId="0" fontId="0" fillId="0" borderId="0" xfId="0"/>
    <xf numFmtId="0" fontId="1" fillId="0" borderId="0" xfId="1"/>
    <xf numFmtId="0" fontId="4" fillId="0" borderId="0" xfId="1" applyFont="1"/>
    <xf numFmtId="0" fontId="4" fillId="0" borderId="0" xfId="1" applyFont="1" applyAlignment="1">
      <alignment horizontal="left" vertical="center" indent="1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left" vertical="center" indent="1"/>
    </xf>
    <xf numFmtId="165" fontId="4" fillId="0" borderId="0" xfId="0" applyNumberFormat="1" applyFont="1" applyAlignment="1">
      <alignment horizontal="left" vertical="center" inden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 indent="1"/>
    </xf>
    <xf numFmtId="165" fontId="4" fillId="0" borderId="0" xfId="0" applyNumberFormat="1" applyFont="1" applyFill="1" applyAlignment="1">
      <alignment horizontal="left" vertical="center" indent="1"/>
    </xf>
    <xf numFmtId="1" fontId="4" fillId="0" borderId="0" xfId="1" applyNumberFormat="1" applyFont="1" applyAlignment="1">
      <alignment horizontal="center" vertical="center"/>
    </xf>
    <xf numFmtId="1" fontId="4" fillId="0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 indent="1"/>
    </xf>
    <xf numFmtId="0" fontId="3" fillId="0" borderId="0" xfId="2" applyFont="1" applyFill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7" fillId="0" borderId="0" xfId="1" applyNumberFormat="1" applyFont="1" applyFill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165" fontId="4" fillId="0" borderId="0" xfId="1" applyNumberFormat="1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left" vertical="center" wrapText="1" indent="1"/>
    </xf>
    <xf numFmtId="165" fontId="4" fillId="0" borderId="0" xfId="0" applyNumberFormat="1" applyFont="1" applyFill="1" applyAlignment="1">
      <alignment horizontal="left" vertical="center" wrapText="1" indent="1"/>
    </xf>
  </cellXfs>
  <cellStyles count="3">
    <cellStyle name="Normal" xfId="0" builtinId="0"/>
    <cellStyle name="常规 2" xfId="1" xr:uid="{7D9848F7-1B24-410D-A049-CC68CEF91046}"/>
    <cellStyle name="标题 1 2" xfId="2" xr:uid="{8072D794-5838-460C-84B7-2E284968FB3B}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numFmt numFmtId="165" formatCode="00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numFmt numFmtId="164" formatCode="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ourier New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ourier New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 tint="-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0"/>
        <name val="Calibri Light"/>
        <family val="2"/>
        <charset val="238"/>
        <scheme val="maj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vertical style="medium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left style="thin">
          <color theme="0"/>
        </left>
        <right/>
        <bottom style="thin">
          <color theme="4" tint="-0.499984740745262"/>
        </bottom>
        <vertical style="thin">
          <color theme="0"/>
        </vertical>
        <horizontal/>
      </border>
    </dxf>
    <dxf>
      <font>
        <sz val="16"/>
        <color theme="0"/>
        <name val="Calibri Light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sz val="16"/>
        <color theme="0"/>
        <name val="Calibri Light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sz val="16"/>
        <color theme="0"/>
        <name val="Calibri Light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Vacation Items Checklist" pivot="0" table="0" count="10" xr9:uid="{13A1B6C4-DB79-46B8-BF86-9AED93204B69}">
      <tableStyleElement type="wholeTable" dxfId="82"/>
      <tableStyleElement type="headerRow" dxfId="81"/>
    </tableStyle>
    <tableStyle name="Vacation Items Checklist 2" pivot="0" table="0" count="10" xr9:uid="{C0E19BAA-027F-4DEB-870A-46E5A6A7DA33}">
      <tableStyleElement type="wholeTable" dxfId="80"/>
      <tableStyleElement type="headerRow" dxfId="79"/>
    </tableStyle>
    <tableStyle name="Vacation Items Checklist 3" pivot="0" table="0" count="10" xr9:uid="{415373A6-828C-4D6F-8F0D-3D3AE2849D50}">
      <tableStyleElement type="wholeTable" dxfId="78"/>
      <tableStyleElement type="headerRow" dxfId="77"/>
    </tableStyle>
    <tableStyle name="Vacation Items Checklist Table" pivot="0" count="3" xr9:uid="{E1B20C58-7125-4448-892F-8CF3DDF8C964}">
      <tableStyleElement type="wholeTable" dxfId="76"/>
      <tableStyleElement type="headerRow" dxfId="75"/>
      <tableStyleElement type="firstRowStripe" dxfId="74"/>
    </tableStyle>
  </tableStyles>
  <extLst>
    <ext xmlns:x14="http://schemas.microsoft.com/office/spreadsheetml/2009/9/main" uri="{46F421CA-312F-682f-3DD2-61675219B42D}">
      <x14:dxfs count="24"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libri"/>
            <family val="2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libri"/>
            <family val="2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libri"/>
            <family val="2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Vacation Items Checklist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Vacation Items Checklist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Vacation Items Checklist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52105</xdr:colOff>
      <xdr:row>3</xdr:row>
      <xdr:rowOff>39218</xdr:rowOff>
    </xdr:from>
    <xdr:to>
      <xdr:col>21</xdr:col>
      <xdr:colOff>203386</xdr:colOff>
      <xdr:row>4</xdr:row>
      <xdr:rowOff>0</xdr:rowOff>
    </xdr:to>
    <xdr:grpSp>
      <xdr:nvGrpSpPr>
        <xdr:cNvPr id="2" name="Group 19" descr="&quot;&quot;" title="Tip artwork">
          <a:extLst>
            <a:ext uri="{FF2B5EF4-FFF2-40B4-BE49-F238E27FC236}">
              <a16:creationId xmlns:a16="http://schemas.microsoft.com/office/drawing/2014/main" id="{DBBD231F-4086-4768-8CF4-F337E4E4DBED}"/>
            </a:ext>
          </a:extLst>
        </xdr:cNvPr>
        <xdr:cNvGrpSpPr/>
      </xdr:nvGrpSpPr>
      <xdr:grpSpPr>
        <a:xfrm>
          <a:off x="16004409" y="2896718"/>
          <a:ext cx="3215847" cy="358347"/>
          <a:chOff x="7089320" y="2830286"/>
          <a:chExt cx="2966358" cy="3878035"/>
        </a:xfrm>
      </xdr:grpSpPr>
      <xdr:sp macro="" textlink="">
        <xdr:nvSpPr>
          <xdr:cNvPr id="3" name="Rectangle 18">
            <a:extLst>
              <a:ext uri="{FF2B5EF4-FFF2-40B4-BE49-F238E27FC236}">
                <a16:creationId xmlns:a16="http://schemas.microsoft.com/office/drawing/2014/main" id="{E973896A-7463-4596-893A-A33625D5E448}"/>
              </a:ext>
            </a:extLst>
          </xdr:cNvPr>
          <xdr:cNvSpPr/>
        </xdr:nvSpPr>
        <xdr:spPr>
          <a:xfrm>
            <a:off x="7089320" y="2830286"/>
            <a:ext cx="2966358" cy="387803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TextBox 1595" descr="Double-click done when item has been packed or repacked.&#10;&#10;TIPS&#10;Pack light&#10;Try rolling clothes instead of folding for less wrinkles&#10;Wrap shoes in plastic bags to avoid marking clothes&#10;Pack fragile items in the interior of luggage&#10;Pack day items separately&#10;Take fewer clothes if you will have laundry services available&#10;Consider purchasing toiletries when you arrive at your destination&#10;Leave itinerary with someone at home" title="Packing Tips">
            <a:extLst>
              <a:ext uri="{FF2B5EF4-FFF2-40B4-BE49-F238E27FC236}">
                <a16:creationId xmlns:a16="http://schemas.microsoft.com/office/drawing/2014/main" id="{630E5747-CEBD-4A1B-9536-67D48AAABD7F}"/>
              </a:ext>
            </a:extLst>
          </xdr:cNvPr>
          <xdr:cNvSpPr txBox="1"/>
        </xdr:nvSpPr>
        <xdr:spPr>
          <a:xfrm>
            <a:off x="7243627" y="2985616"/>
            <a:ext cx="2657748" cy="356737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pl-PL" sz="1600" baseline="0">
                <a:solidFill>
                  <a:schemeClr val="accent1">
                    <a:lumMod val="50000"/>
                  </a:schemeClr>
                </a:solidFill>
                <a:latin typeface="+mj-lt"/>
                <a:cs typeface="Arial" pitchFamily="34" charset="0"/>
              </a:rPr>
              <a:t>INSTRUCTIONS</a:t>
            </a:r>
          </a:p>
          <a:p>
            <a:pPr algn="ctr"/>
            <a:endParaRPr lang="pl-PL" sz="1400" baseline="0">
              <a:solidFill>
                <a:schemeClr val="accent1">
                  <a:lumMod val="50000"/>
                </a:schemeClr>
              </a:solidFill>
              <a:latin typeface="+mn-lt"/>
              <a:cs typeface="Arial" pitchFamily="34" charset="0"/>
            </a:endParaRPr>
          </a:p>
          <a:p>
            <a:r>
              <a:rPr lang="en-US" sz="1400" baseline="0">
                <a:solidFill>
                  <a:schemeClr val="accent1">
                    <a:lumMod val="50000"/>
                  </a:schemeClr>
                </a:solidFill>
                <a:latin typeface="+mn-lt"/>
                <a:cs typeface="Arial" pitchFamily="34" charset="0"/>
              </a:rPr>
              <a:t>Double-click </a:t>
            </a:r>
            <a:r>
              <a:rPr lang="pl-PL" sz="1600" b="1" u="none" baseline="0">
                <a:solidFill>
                  <a:schemeClr val="accent1">
                    <a:lumMod val="50000"/>
                  </a:schemeClr>
                </a:solidFill>
                <a:latin typeface="+mj-lt"/>
                <a:cs typeface="Arial" pitchFamily="34" charset="0"/>
              </a:rPr>
              <a:t>D</a:t>
            </a:r>
            <a:r>
              <a:rPr lang="en-US" sz="1600" b="1" u="none" baseline="0">
                <a:solidFill>
                  <a:schemeClr val="accent1">
                    <a:lumMod val="50000"/>
                  </a:schemeClr>
                </a:solidFill>
                <a:latin typeface="+mj-lt"/>
                <a:cs typeface="Arial" pitchFamily="34" charset="0"/>
              </a:rPr>
              <a:t>one</a:t>
            </a:r>
            <a:r>
              <a:rPr lang="en-US" sz="1600" baseline="0">
                <a:solidFill>
                  <a:schemeClr val="accent1">
                    <a:lumMod val="50000"/>
                  </a:schemeClr>
                </a:solidFill>
                <a:latin typeface="+mj-lt"/>
                <a:cs typeface="Arial" pitchFamily="34" charset="0"/>
              </a:rPr>
              <a:t> </a:t>
            </a:r>
            <a:r>
              <a:rPr lang="en-US" sz="1400" baseline="0">
                <a:solidFill>
                  <a:schemeClr val="accent1">
                    <a:lumMod val="50000"/>
                  </a:schemeClr>
                </a:solidFill>
                <a:latin typeface="+mn-lt"/>
                <a:cs typeface="Arial" pitchFamily="34" charset="0"/>
              </a:rPr>
              <a:t>when item has been packed or repacked.</a:t>
            </a:r>
          </a:p>
          <a:p>
            <a:endParaRPr lang="en-US" sz="1400" baseline="0">
              <a:solidFill>
                <a:schemeClr val="accent1">
                  <a:lumMod val="50000"/>
                </a:schemeClr>
              </a:solidFill>
              <a:latin typeface="+mn-lt"/>
              <a:cs typeface="Arial" pitchFamily="34" charset="0"/>
            </a:endParaRPr>
          </a:p>
          <a:p>
            <a:pPr algn="ctr">
              <a:spcAft>
                <a:spcPts val="400"/>
              </a:spcAft>
            </a:pPr>
            <a:r>
              <a:rPr lang="en-US" sz="1400" b="1" spc="0" baseline="0">
                <a:solidFill>
                  <a:schemeClr val="accent1">
                    <a:lumMod val="50000"/>
                  </a:schemeClr>
                </a:solidFill>
                <a:latin typeface="+mj-lt"/>
                <a:cs typeface="Arial" pitchFamily="34" charset="0"/>
              </a:rPr>
              <a:t>TIPS</a:t>
            </a:r>
          </a:p>
          <a:p>
            <a:pPr marL="171450" indent="-171450">
              <a:spcBef>
                <a:spcPts val="0"/>
              </a:spcBef>
              <a:spcAft>
                <a:spcPts val="400"/>
              </a:spcAft>
              <a:buFont typeface="Arial" pitchFamily="34" charset="0"/>
              <a:buChar char="•"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latin typeface="+mn-lt"/>
                <a:cs typeface="Arial" pitchFamily="34" charset="0"/>
              </a:rPr>
              <a:t>Pack light</a:t>
            </a:r>
          </a:p>
          <a:p>
            <a:pPr marL="171450" indent="-171450">
              <a:spcBef>
                <a:spcPts val="0"/>
              </a:spcBef>
              <a:spcAft>
                <a:spcPts val="400"/>
              </a:spcAft>
              <a:buFont typeface="Arial" pitchFamily="34" charset="0"/>
              <a:buChar char="•"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latin typeface="+mn-lt"/>
                <a:cs typeface="Arial" pitchFamily="34" charset="0"/>
              </a:rPr>
              <a:t>Try rolling clothes instead of folding for less wrinkles</a:t>
            </a:r>
          </a:p>
          <a:p>
            <a:pPr marL="171450" indent="-171450">
              <a:spcBef>
                <a:spcPts val="0"/>
              </a:spcBef>
              <a:spcAft>
                <a:spcPts val="400"/>
              </a:spcAft>
              <a:buFont typeface="Arial" pitchFamily="34" charset="0"/>
              <a:buChar char="•"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latin typeface="+mn-lt"/>
                <a:cs typeface="Arial" pitchFamily="34" charset="0"/>
              </a:rPr>
              <a:t>Wrap shoes in plastic bags to avoid marking clothes</a:t>
            </a:r>
          </a:p>
          <a:p>
            <a:pPr marL="171450" indent="-171450">
              <a:spcBef>
                <a:spcPts val="0"/>
              </a:spcBef>
              <a:spcAft>
                <a:spcPts val="400"/>
              </a:spcAft>
              <a:buFont typeface="Arial" pitchFamily="34" charset="0"/>
              <a:buChar char="•"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latin typeface="+mn-lt"/>
                <a:cs typeface="Arial" pitchFamily="34" charset="0"/>
              </a:rPr>
              <a:t>Pack fragile items in the interior of luggage</a:t>
            </a:r>
          </a:p>
          <a:p>
            <a:pPr marL="171450" marR="0" indent="-17145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400"/>
              </a:spcAft>
              <a:buClrTx/>
              <a:buSzTx/>
              <a:buFont typeface="Arial" pitchFamily="34" charset="0"/>
              <a:buChar char="•"/>
              <a:tabLst/>
              <a:defRPr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itchFamily="34" charset="0"/>
              </a:rPr>
              <a:t>Pack day items separately</a:t>
            </a:r>
          </a:p>
          <a:p>
            <a:pPr marL="171450" marR="0" indent="-17145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400"/>
              </a:spcAft>
              <a:buClrTx/>
              <a:buSzTx/>
              <a:buFont typeface="Arial" pitchFamily="34" charset="0"/>
              <a:buChar char="•"/>
              <a:tabLst/>
              <a:defRPr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itchFamily="34" charset="0"/>
              </a:rPr>
              <a:t>Take fewer clothes if you will have laundry services available</a:t>
            </a:r>
          </a:p>
          <a:p>
            <a:pPr marL="171450" marR="0" indent="-17145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400"/>
              </a:spcAft>
              <a:buClrTx/>
              <a:buSzTx/>
              <a:buFont typeface="Arial" pitchFamily="34" charset="0"/>
              <a:buChar char="•"/>
              <a:tabLst/>
              <a:defRPr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itchFamily="34" charset="0"/>
              </a:rPr>
              <a:t>Consider purchasing toiletries when you arrive at your destination</a:t>
            </a:r>
            <a:endParaRPr lang="en-US" sz="1200">
              <a:solidFill>
                <a:schemeClr val="accent1">
                  <a:lumMod val="50000"/>
                </a:schemeClr>
              </a:solidFill>
              <a:effectLst/>
              <a:latin typeface="+mn-lt"/>
              <a:cs typeface="Arial" pitchFamily="34" charset="0"/>
            </a:endParaRPr>
          </a:p>
          <a:p>
            <a:pPr marL="171450" marR="0" indent="-17145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400"/>
              </a:spcAft>
              <a:buClrTx/>
              <a:buSzTx/>
              <a:buFont typeface="Arial" pitchFamily="34" charset="0"/>
              <a:buChar char="•"/>
              <a:tabLst/>
              <a:defRPr/>
            </a:pPr>
            <a:r>
              <a:rPr lang="en-US" sz="1200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itchFamily="34" charset="0"/>
              </a:rPr>
              <a:t>Leave itinerary with someone at home</a:t>
            </a:r>
            <a:endParaRPr lang="en-US" sz="1200">
              <a:solidFill>
                <a:schemeClr val="accent1">
                  <a:lumMod val="50000"/>
                </a:schemeClr>
              </a:solidFill>
              <a:effectLst/>
              <a:latin typeface="+mn-lt"/>
              <a:cs typeface="Arial" pitchFamily="34" charset="0"/>
            </a:endParaRPr>
          </a:p>
          <a:p>
            <a:endParaRPr lang="en-US" sz="1400" baseline="0">
              <a:solidFill>
                <a:schemeClr val="accent1">
                  <a:lumMod val="50000"/>
                </a:schemeClr>
              </a:solidFill>
              <a:latin typeface="+mn-lt"/>
              <a:cs typeface="Arial" pitchFamily="34" charset="0"/>
            </a:endParaRPr>
          </a:p>
        </xdr:txBody>
      </xdr:sp>
    </xdr:grpSp>
    <xdr:clientData/>
  </xdr:twoCellAnchor>
  <xdr:oneCellAnchor>
    <xdr:from>
      <xdr:col>0</xdr:col>
      <xdr:colOff>0</xdr:colOff>
      <xdr:row>0</xdr:row>
      <xdr:rowOff>27625</xdr:rowOff>
    </xdr:from>
    <xdr:ext cx="13617242" cy="9000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y" descr="Click a category on the Slicer to filter items by the selected category. Hold Ctrl to select multiple categories. " title="Category Slicer">
              <a:extLst>
                <a:ext uri="{FF2B5EF4-FFF2-40B4-BE49-F238E27FC236}">
                  <a16:creationId xmlns:a16="http://schemas.microsoft.com/office/drawing/2014/main" id="{9B0D03EC-7A03-465A-BEC3-15D4028ADE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25"/>
              <a:ext cx="1296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31885</xdr:rowOff>
    </xdr:from>
    <xdr:ext cx="13617234" cy="9000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分类">
              <a:extLst>
                <a:ext uri="{FF2B5EF4-FFF2-40B4-BE49-F238E27FC236}">
                  <a16:creationId xmlns:a16="http://schemas.microsoft.com/office/drawing/2014/main" id="{861C6C08-F1F6-412D-9335-7EF1505CC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分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84385"/>
              <a:ext cx="1296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</xdr:row>
      <xdr:rowOff>15321</xdr:rowOff>
    </xdr:from>
    <xdr:ext cx="13617230" cy="9000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器械">
              <a:extLst>
                <a:ext uri="{FF2B5EF4-FFF2-40B4-BE49-F238E27FC236}">
                  <a16:creationId xmlns:a16="http://schemas.microsoft.com/office/drawing/2014/main" id="{208F6840-9349-4278-94AB-6EB565AEC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器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0321"/>
              <a:ext cx="1296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one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DA00EF35-8790-4D80-A3FD-BFBFD0D6DF4F}" sourceName="tar">
  <extLst>
    <x:ext xmlns:x15="http://schemas.microsoft.com/office/spreadsheetml/2010/11/main" uri="{2F2917AC-EB37-4324-AD4E-5DD8C200BD13}">
      <x15:tableSlicerCache tableId="1" column="2" crossFilter="none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分类" xr10:uid="{FBD5A748-00D6-49EB-88C3-CFAB6E22D75D}" sourceName="cat">
  <extLst>
    <x:ext xmlns:x15="http://schemas.microsoft.com/office/spreadsheetml/2010/11/main" uri="{2F2917AC-EB37-4324-AD4E-5DD8C200BD13}">
      <x15:tableSlicerCache tableId="1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器械" xr10:uid="{671BCCD0-BA79-481C-93AF-718FFDD04B61}" sourceName="eqp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8AC3B91-BD85-4581-818F-D14B848CB143}" cache="Slicer_Category" caption="tar" columnCount="18" style="Vacation Items Checklist" rowHeight="360000"/>
  <slicer name="分类" xr10:uid="{F00F0A03-136B-4606-A968-30CBD785EBC1}" cache="切片器_分类" caption="cat" columnCount="18" style="Vacation Items Checklist 2" rowHeight="360000"/>
  <slicer name="器械" xr10:uid="{24BC48D5-867E-40DF-BC5C-22347FFE0B67}" cache="切片器_器械" caption="eqp" columnCount="18" style="Vacation Items Checklist 3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84D56-46B0-4051-9E05-3C37D233694D}" name="cat" displayName="cat" ref="A1:A11" totalsRowShown="0" headerRowDxfId="73" dataDxfId="72">
  <autoFilter ref="A1:A11" xr:uid="{14FC654E-0A3D-45A7-ACBA-694165F90504}"/>
  <sortState xmlns:xlrd2="http://schemas.microsoft.com/office/spreadsheetml/2017/richdata2" ref="A2:A11">
    <sortCondition ref="A1:A11"/>
  </sortState>
  <tableColumns count="1">
    <tableColumn id="1" xr3:uid="{C9990157-0632-40EA-BAB0-9EADC6D95BC9}" name="cat" dataDxfId="7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BA07DA-E5E1-46B5-A995-99AE35F2C837}" name="tgt" displayName="tgt" ref="A1:A13" totalsRowShown="0" headerRowDxfId="70" dataDxfId="69">
  <autoFilter ref="A1:A13" xr:uid="{B3FC15DC-EC1F-484C-866C-DD2455A0A109}"/>
  <sortState xmlns:xlrd2="http://schemas.microsoft.com/office/spreadsheetml/2017/richdata2" ref="A2:A13">
    <sortCondition ref="A1:A13"/>
  </sortState>
  <tableColumns count="1">
    <tableColumn id="1" xr3:uid="{78148C12-2E0B-48F6-9ECD-610FF73132D9}" name="tar" dataDxfId="6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930422-66AF-437B-B7E0-3738F9E04064}" name="eqp" displayName="eqp" ref="A1:A8" totalsRowShown="0" headerRowDxfId="67" dataDxfId="66">
  <autoFilter ref="A1:A8" xr:uid="{F0DB69B9-35C8-4053-AF43-E0B957B01DFB}"/>
  <sortState xmlns:xlrd2="http://schemas.microsoft.com/office/spreadsheetml/2017/richdata2" ref="A2:A8">
    <sortCondition ref="A1:A8"/>
  </sortState>
  <tableColumns count="1">
    <tableColumn id="1" xr3:uid="{D8CE57EA-9EC5-4D2D-8293-FF4475EAE576}" name="eqp" dataDxfId="6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2DF5D-5893-41FA-825F-53EA0A5EB0C0}" name="action" displayName="action" ref="B4:M139" headerRowDxfId="62" dataDxfId="61">
  <autoFilter ref="B4:M139" xr:uid="{00000000-0009-0000-0100-000002000000}">
    <filterColumn colId="2">
      <filters>
        <filter val="B背"/>
      </filters>
    </filterColumn>
    <filterColumn colId="3">
      <filters>
        <filter val="F拉伸"/>
      </filters>
    </filterColumn>
  </autoFilter>
  <tableColumns count="12">
    <tableColumn id="4" xr3:uid="{F56E57ED-D295-430F-8838-9BDCC4B56358}" name="Done" totalsRowLabel="汇总" dataDxfId="60" totalsRowDxfId="59"/>
    <tableColumn id="8" xr3:uid="{27A2695E-AC4A-445F-88FF-82A6E366E4D0}" name="code" dataDxfId="58" totalsRowDxfId="57" dataCellStyle="常规 2">
      <calculatedColumnFormula>IF(action[[#This Row],[sn]]="","",CONCATENATE(LEFT(action[[#This Row],[tar]],1),LEFT(action[[#This Row],[cat]],1),LEFT(action[[#This Row],[eqp]],1),TEXT(action[[#This Row],[sn]],"000")))</calculatedColumnFormula>
    </tableColumn>
    <tableColumn id="2" xr3:uid="{F7A22165-D8D6-439C-B7E3-149C8AE0051C}" name="tar" dataDxfId="56" totalsRowDxfId="55"/>
    <tableColumn id="10" xr3:uid="{0CEEAC64-B412-4854-BD6B-2C61CCFEC8F5}" name="cat" dataDxfId="54" totalsRowDxfId="53"/>
    <tableColumn id="11" xr3:uid="{83659FBB-60C5-465E-9606-F2F453443827}" name="eqp" dataDxfId="52" totalsRowDxfId="51"/>
    <tableColumn id="6" xr3:uid="{E419BC32-F76E-4340-A7F5-9A7E88F6C772}" name="sn" dataDxfId="50" totalsRowDxfId="49" dataCellStyle="常规 2"/>
    <tableColumn id="3" xr3:uid="{B68716C4-01A1-43ED-8D53-A84E46D7AB7E}" name="name" dataDxfId="48" totalsRowDxfId="47"/>
    <tableColumn id="5" xr3:uid="{2D8E79D9-0150-4A11-B534-D571C01F8D18}" name="msl" dataDxfId="46" totalsRowDxfId="45" dataCellStyle="常规 2"/>
    <tableColumn id="12" xr3:uid="{519BA050-C66E-4240-B77F-A4B5022B8737}" name="cmt" dataDxfId="44" totalsRowDxfId="43"/>
    <tableColumn id="14" xr3:uid="{296F4984-4E2B-4D12-AF59-34D6B4FC1BF5}" name="lvl" dataDxfId="42" totalsRowDxfId="41" dataCellStyle="常规 2"/>
    <tableColumn id="13" xr3:uid="{F11505A4-3CC8-4A66-BC67-10BCBCE9D671}" name="per" dataDxfId="40" totalsRowDxfId="39"/>
    <tableColumn id="7" xr3:uid="{7ED7A975-6EA9-4850-B183-2B4D8D0BDD3C}" name="ref" totalsRowFunction="count" dataDxfId="38" totalsRowDxfId="37"/>
  </tableColumns>
  <tableStyleInfo name="Vacation Items Checklist Table" showFirstColumn="0" showLastColumn="0" showRowStripes="1" showColumnStripes="0"/>
  <extLst>
    <ext xmlns:x14="http://schemas.microsoft.com/office/spreadsheetml/2009/9/main" uri="{504A1905-F514-4f6f-8877-14C23A59335A}">
      <x14:table altText="Checklist" altTextSummary="List of items to pack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CC7184-F7FF-4B7A-9824-2A2A5D3492C1}" name="course" displayName="course" ref="A1:G16" totalsRowShown="0" headerRowDxfId="36" dataDxfId="35">
  <autoFilter ref="A1:G16" xr:uid="{3090364B-D1F9-481A-92B0-6E2A872AECEF}"/>
  <sortState xmlns:xlrd2="http://schemas.microsoft.com/office/spreadsheetml/2017/richdata2" ref="A2:F15">
    <sortCondition ref="A2:A15"/>
  </sortState>
  <tableColumns count="7">
    <tableColumn id="1" xr3:uid="{451E37D8-8C07-47FA-B55A-090B0DA52A0B}" name="cod" dataDxfId="34">
      <calculatedColumnFormula>CONCATENATE(LEFT(course[[#This Row],[cat]],1),course[[#This Row],[lvl]],"-",LEFT(course[[#This Row],[tgt]],1),"-",LEFT(course[[#This Row],[eqp]],1),"-",course[[#This Row],[nam]])</calculatedColumnFormula>
    </tableColumn>
    <tableColumn id="2" xr3:uid="{B151C664-86CB-4C0B-BF81-DBD82FF18EE7}" name="cat" dataDxfId="33"/>
    <tableColumn id="3" xr3:uid="{98C91C0F-C713-4126-B1C3-9AEFC6113074}" name="lvl" dataDxfId="32"/>
    <tableColumn id="4" xr3:uid="{FE7C3884-53A3-4FC9-90EA-59CF8071F3B4}" name="tgt" dataDxfId="31"/>
    <tableColumn id="5" xr3:uid="{42262416-F30D-4C99-B00E-0A25FEC30FA4}" name="eqp" dataDxfId="30"/>
    <tableColumn id="6" xr3:uid="{EEE0965B-34AB-43BD-80CC-C91446CB0084}" name="nam" dataDxfId="29"/>
    <tableColumn id="7" xr3:uid="{BF251E8D-DD9F-47E8-9299-D99DDAF014DA}" name="len" dataDxfId="2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75319A-467B-434A-A99A-DA5CE096626C}" name="detail" displayName="detail" ref="A1:M191" headerRowDxfId="26" dataDxfId="25">
  <autoFilter ref="A1:M191" xr:uid="{F4C3D622-6FC9-4277-917A-81C225726A71}">
    <filterColumn colId="0">
      <filters>
        <filter val="F1-Y-M-晨早拉"/>
      </filters>
    </filterColumn>
  </autoFilter>
  <sortState xmlns:xlrd2="http://schemas.microsoft.com/office/spreadsheetml/2017/richdata2" ref="A2:M189">
    <sortCondition ref="A2:A189"/>
    <sortCondition ref="B2:B189"/>
  </sortState>
  <tableColumns count="13">
    <tableColumn id="9" xr3:uid="{5962FC39-D89B-4205-9327-358E942BE97C}" name="course" dataDxfId="24" totalsRowDxfId="23"/>
    <tableColumn id="13" xr3:uid="{5A127BC8-CC2C-458A-B96A-BE7E75D98AE4}" name="sn" totalsRowLabel="汇总" dataDxfId="22" totalsRowDxfId="21"/>
    <tableColumn id="1" xr3:uid="{418C3907-5EC3-44E5-B103-C0D2306CC222}" name="code" dataDxfId="20"/>
    <tableColumn id="2" xr3:uid="{813BB60E-6E31-4F3B-8DE7-DBFF7B26CAA9}" name="tar" dataDxfId="19" totalsRowDxfId="18">
      <calculatedColumnFormula>IF(detail[[#This Row],[code]]&lt;&gt;"",LOOKUP(,0/(action[code]=detail[[#This Row],[code]]),action[tar]),"")</calculatedColumnFormula>
    </tableColumn>
    <tableColumn id="3" xr3:uid="{3BCA5C70-6101-4C81-9C35-0DE955C891AC}" name="cat" dataDxfId="17" totalsRowDxfId="16">
      <calculatedColumnFormula>IF(detail[[#This Row],[code]]&lt;&gt;"",LOOKUP(,0/(action[code]=detail[[#This Row],[code]]),action[cat]),"")</calculatedColumnFormula>
    </tableColumn>
    <tableColumn id="4" xr3:uid="{3663FD50-C2C8-40C3-8F23-13EB8DED55AA}" name="eqp" dataDxfId="15" totalsRowDxfId="14">
      <calculatedColumnFormula>IF(detail[[#This Row],[tar]]&lt;&gt;"",LOOKUP(,0/(action[code]=detail[[#This Row],[code]]),action[eqp]),"")</calculatedColumnFormula>
    </tableColumn>
    <tableColumn id="5" xr3:uid="{5E4DC37F-71DE-40DC-91D6-67C9494E29B0}" name="name" dataDxfId="13" totalsRowDxfId="12">
      <calculatedColumnFormula>IF(detail[[#This Row],[cat]]&lt;&gt;"",LOOKUP(,0/(action[code]=detail[[#This Row],[code]]),action[name]),"")</calculatedColumnFormula>
    </tableColumn>
    <tableColumn id="12" xr3:uid="{14CE6E43-D2C8-4E39-9806-98B6C90B45F2}" name="msl" dataDxfId="11" totalsRowDxfId="10">
      <calculatedColumnFormula>IF(detail[[#This Row],[eqp]]&lt;&gt;"",LOOKUP(,0/(action[code]=detail[[#This Row],[code]]),action[msl]),"")</calculatedColumnFormula>
    </tableColumn>
    <tableColumn id="6" xr3:uid="{29204ED4-E435-4E76-A94A-102C0D9A3BDB}" name="cmt" dataDxfId="9" totalsRowDxfId="8">
      <calculatedColumnFormula>IF(detail[[#This Row],[cat]]&lt;&gt;"",LOOKUP(,0/(action[code]=detail[[#This Row],[code]]),action[cmt]),"")</calculatedColumnFormula>
    </tableColumn>
    <tableColumn id="7" xr3:uid="{8D4F3E33-AE12-413A-ADE1-D811585CA090}" name="lvl" dataDxfId="7" totalsRowDxfId="6">
      <calculatedColumnFormula>IF(detail[[#This Row],[cat]]&lt;&gt;"",LOOKUP(,0/(action[code]=detail[[#This Row],[code]]),action[lvl]),"")</calculatedColumnFormula>
    </tableColumn>
    <tableColumn id="8" xr3:uid="{C1E2CB39-15D6-40CA-BFD6-79CAE87F7AC7}" name="per" dataDxfId="5" totalsRowDxfId="4">
      <calculatedColumnFormula>IF(detail[[#This Row],[cat]]&lt;&gt;"",LOOKUP(,0/(action[code]=detail[[#This Row],[code]]),action[per]),"")</calculatedColumnFormula>
    </tableColumn>
    <tableColumn id="10" xr3:uid="{652606C2-086A-4064-8244-46927BDE9023}" name="qnt" dataDxfId="3" totalsRowDxfId="2"/>
    <tableColumn id="11" xr3:uid="{0C53F44F-DA27-476C-8765-38BB8903D23F}" name="leng" totalsRowFunction="sum" dataDxfId="1" totalsRowDxfId="0">
      <calculatedColumnFormula>IF(detail[[#This Row],[per]],detail[[#This Row],[per]]*detail[[#This Row],[qnt]],detail[[#This Row],[qnt]])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5B49-F698-4C4D-868B-72C028770B29}">
  <dimension ref="A1:B11"/>
  <sheetViews>
    <sheetView zoomScale="160" zoomScaleNormal="160" workbookViewId="0">
      <selection activeCell="A12" sqref="A12:XFD16"/>
    </sheetView>
  </sheetViews>
  <sheetFormatPr defaultRowHeight="15"/>
  <sheetData>
    <row r="1" spans="1:2">
      <c r="A1" s="24" t="s">
        <v>3</v>
      </c>
      <c r="B1" s="24"/>
    </row>
    <row r="2" spans="1:2">
      <c r="A2" s="24" t="s">
        <v>24</v>
      </c>
      <c r="B2" s="24"/>
    </row>
    <row r="3" spans="1:2">
      <c r="A3" s="24" t="s">
        <v>15</v>
      </c>
      <c r="B3" s="24"/>
    </row>
    <row r="4" spans="1:2">
      <c r="A4" s="24" t="s">
        <v>20</v>
      </c>
      <c r="B4" s="24"/>
    </row>
    <row r="5" spans="1:2">
      <c r="A5" s="24" t="s">
        <v>244</v>
      </c>
      <c r="B5" s="24"/>
    </row>
    <row r="6" spans="1:2">
      <c r="A6" s="24" t="s">
        <v>12</v>
      </c>
      <c r="B6" s="24"/>
    </row>
    <row r="7" spans="1:2">
      <c r="A7" s="24" t="s">
        <v>21</v>
      </c>
      <c r="B7" s="24"/>
    </row>
    <row r="8" spans="1:2">
      <c r="A8" s="24" t="s">
        <v>37</v>
      </c>
      <c r="B8" s="24"/>
    </row>
    <row r="9" spans="1:2">
      <c r="A9" s="24" t="s">
        <v>36</v>
      </c>
      <c r="B9" s="24"/>
    </row>
    <row r="10" spans="1:2">
      <c r="A10" s="24" t="s">
        <v>61</v>
      </c>
      <c r="B10" s="24"/>
    </row>
    <row r="11" spans="1:2">
      <c r="A11" s="24" t="s">
        <v>42</v>
      </c>
      <c r="B11" s="2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B03C-3F84-4B7B-9CBA-31B76DCEA88D}">
  <dimension ref="A1:B13"/>
  <sheetViews>
    <sheetView zoomScale="160" zoomScaleNormal="160" workbookViewId="0">
      <selection activeCell="A2" sqref="A2:A13"/>
    </sheetView>
  </sheetViews>
  <sheetFormatPr defaultRowHeight="15"/>
  <sheetData>
    <row r="1" spans="1:2">
      <c r="A1" s="24" t="s">
        <v>2</v>
      </c>
      <c r="B1" s="24"/>
    </row>
    <row r="2" spans="1:2">
      <c r="A2" s="24" t="s">
        <v>31</v>
      </c>
      <c r="B2" s="24"/>
    </row>
    <row r="3" spans="1:2">
      <c r="A3" s="24" t="s">
        <v>25</v>
      </c>
      <c r="B3" s="24"/>
    </row>
    <row r="4" spans="1:2">
      <c r="A4" s="24" t="s">
        <v>11</v>
      </c>
      <c r="B4" s="24"/>
    </row>
    <row r="5" spans="1:2">
      <c r="A5" s="24" t="s">
        <v>97</v>
      </c>
      <c r="B5" s="24"/>
    </row>
    <row r="6" spans="1:2">
      <c r="A6" s="24" t="s">
        <v>45</v>
      </c>
      <c r="B6" s="24"/>
    </row>
    <row r="7" spans="1:2">
      <c r="A7" s="24" t="s">
        <v>38</v>
      </c>
      <c r="B7" s="24"/>
    </row>
    <row r="8" spans="1:2">
      <c r="A8" s="24" t="s">
        <v>30</v>
      </c>
      <c r="B8" s="24"/>
    </row>
    <row r="9" spans="1:2">
      <c r="A9" s="24" t="s">
        <v>28</v>
      </c>
      <c r="B9" s="24"/>
    </row>
    <row r="10" spans="1:2">
      <c r="A10" s="24" t="s">
        <v>23</v>
      </c>
      <c r="B10" s="24"/>
    </row>
    <row r="11" spans="1:2">
      <c r="A11" s="24" t="s">
        <v>57</v>
      </c>
      <c r="B11" s="24"/>
    </row>
    <row r="12" spans="1:2">
      <c r="A12" s="24" t="s">
        <v>92</v>
      </c>
      <c r="B12" s="24"/>
    </row>
    <row r="13" spans="1:2">
      <c r="A13" s="24" t="s">
        <v>22</v>
      </c>
      <c r="B1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370-568D-402F-9B62-A634E3D09B01}">
  <dimension ref="A1:A13"/>
  <sheetViews>
    <sheetView zoomScale="160" zoomScaleNormal="160" workbookViewId="0">
      <selection activeCell="A9" sqref="A9"/>
    </sheetView>
  </sheetViews>
  <sheetFormatPr defaultRowHeight="15"/>
  <sheetData>
    <row r="1" spans="1:1">
      <c r="A1" s="24" t="s">
        <v>4</v>
      </c>
    </row>
    <row r="2" spans="1:1">
      <c r="A2" s="24" t="s">
        <v>202</v>
      </c>
    </row>
    <row r="3" spans="1:1">
      <c r="A3" s="24" t="s">
        <v>17</v>
      </c>
    </row>
    <row r="4" spans="1:1">
      <c r="A4" s="24" t="s">
        <v>404</v>
      </c>
    </row>
    <row r="5" spans="1:1">
      <c r="A5" s="24" t="s">
        <v>300</v>
      </c>
    </row>
    <row r="6" spans="1:1">
      <c r="A6" s="24" t="s">
        <v>227</v>
      </c>
    </row>
    <row r="7" spans="1:1">
      <c r="A7" s="24" t="s">
        <v>361</v>
      </c>
    </row>
    <row r="8" spans="1:1">
      <c r="A8" s="24" t="s">
        <v>13</v>
      </c>
    </row>
    <row r="9" spans="1:1">
      <c r="A9" s="24"/>
    </row>
    <row r="10" spans="1:1">
      <c r="A10" s="24"/>
    </row>
    <row r="11" spans="1:1">
      <c r="A11" s="24"/>
    </row>
    <row r="12" spans="1:1">
      <c r="A12" s="24"/>
    </row>
    <row r="13" spans="1:1">
      <c r="A13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DEF9-F844-40AE-8EC5-4929AAFF8A25}">
  <sheetPr>
    <tabColor theme="4"/>
    <pageSetUpPr autoPageBreaks="0" fitToPage="1"/>
  </sheetPr>
  <dimension ref="B1:O139"/>
  <sheetViews>
    <sheetView showGridLines="0" zoomScale="115" zoomScaleNormal="115" zoomScaleSheetLayoutView="100" workbookViewId="0">
      <pane xSplit="2" ySplit="4" topLeftCell="C16" activePane="bottomRight" state="frozen"/>
      <selection pane="topRight" activeCell="D1" sqref="D1"/>
      <selection pane="bottomLeft" activeCell="A5" sqref="A5"/>
      <selection pane="bottomRight" activeCell="J116" sqref="J116"/>
    </sheetView>
  </sheetViews>
  <sheetFormatPr defaultColWidth="9.140625" defaultRowHeight="21" customHeight="1"/>
  <cols>
    <col min="1" max="1" width="2.85546875" style="1" customWidth="1"/>
    <col min="2" max="2" width="5.42578125" style="1" customWidth="1"/>
    <col min="3" max="3" width="12.42578125" style="1" customWidth="1"/>
    <col min="4" max="4" width="9" style="1" bestFit="1" customWidth="1"/>
    <col min="5" max="5" width="9" style="1" customWidth="1"/>
    <col min="6" max="6" width="12.7109375" style="1" customWidth="1"/>
    <col min="7" max="7" width="10.7109375" style="1" customWidth="1"/>
    <col min="8" max="8" width="24.7109375" style="1" customWidth="1"/>
    <col min="9" max="9" width="12" style="1" customWidth="1"/>
    <col min="10" max="10" width="76.140625" customWidth="1"/>
    <col min="11" max="11" width="9.140625" style="1" customWidth="1"/>
    <col min="12" max="12" width="9.140625" style="1"/>
    <col min="13" max="13" width="12.5703125" style="1" customWidth="1"/>
    <col min="14" max="14" width="3.42578125" style="1" customWidth="1"/>
    <col min="15" max="15" width="20.7109375" style="1" customWidth="1"/>
    <col min="16" max="16384" width="9.140625" style="1"/>
  </cols>
  <sheetData>
    <row r="1" spans="2:15" ht="75" customHeight="1">
      <c r="J1" s="1"/>
      <c r="O1" s="20" t="s">
        <v>133</v>
      </c>
    </row>
    <row r="2" spans="2:15" ht="75" customHeight="1">
      <c r="J2" s="1"/>
      <c r="O2" s="20" t="s">
        <v>200</v>
      </c>
    </row>
    <row r="3" spans="2:15" ht="75" customHeight="1">
      <c r="J3" s="1"/>
    </row>
    <row r="4" spans="2:15" ht="31.5" customHeight="1"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55</v>
      </c>
      <c r="J4" s="16" t="s">
        <v>7</v>
      </c>
      <c r="K4" s="16" t="s">
        <v>8</v>
      </c>
      <c r="L4" s="16" t="s">
        <v>9</v>
      </c>
      <c r="M4" s="16" t="s">
        <v>10</v>
      </c>
    </row>
    <row r="5" spans="2:15" ht="21" hidden="1" customHeight="1">
      <c r="B5" s="2"/>
      <c r="C5" s="21" t="str">
        <f>IF(action[[#This Row],[sn]]="","",CONCATENATE(LEFT(action[[#This Row],[tar]],1),LEFT(action[[#This Row],[cat]],1),LEFT(action[[#This Row],[eqp]],1),TEXT(action[[#This Row],[sn]],"000")))</f>
        <v>ACU001</v>
      </c>
      <c r="D5" s="4" t="s">
        <v>31</v>
      </c>
      <c r="E5" s="7" t="s">
        <v>20</v>
      </c>
      <c r="F5" s="7" t="s">
        <v>13</v>
      </c>
      <c r="G5" s="18">
        <v>1</v>
      </c>
      <c r="H5" s="8" t="s">
        <v>78</v>
      </c>
      <c r="I5" s="7"/>
      <c r="J5" s="9"/>
      <c r="K5" s="11">
        <v>0</v>
      </c>
      <c r="L5" s="11">
        <v>2</v>
      </c>
      <c r="M5" s="3"/>
    </row>
    <row r="6" spans="2:15" ht="21" hidden="1" customHeight="1">
      <c r="B6" s="2"/>
      <c r="C6" s="21" t="str">
        <f>IF(action[[#This Row],[sn]]="","",CONCATENATE(LEFT(action[[#This Row],[tar]],1),LEFT(action[[#This Row],[cat]],1),LEFT(action[[#This Row],[eqp]],1),TEXT(action[[#This Row],[sn]],"000")))</f>
        <v>AFM001</v>
      </c>
      <c r="D6" s="4" t="s">
        <v>31</v>
      </c>
      <c r="E6" s="7" t="s">
        <v>12</v>
      </c>
      <c r="F6" s="7" t="s">
        <v>300</v>
      </c>
      <c r="G6" s="18">
        <v>1</v>
      </c>
      <c r="H6" s="8" t="s">
        <v>68</v>
      </c>
      <c r="I6" s="7" t="s">
        <v>69</v>
      </c>
      <c r="J6" s="9" t="s">
        <v>70</v>
      </c>
      <c r="K6" s="11">
        <v>0</v>
      </c>
      <c r="L6" s="11">
        <v>0</v>
      </c>
      <c r="M6" s="3"/>
    </row>
    <row r="7" spans="2:15" ht="21" hidden="1" customHeight="1">
      <c r="B7" s="2"/>
      <c r="C7" s="21" t="str">
        <f>IF(action[[#This Row],[sn]]="","",CONCATENATE(LEFT(action[[#This Row],[tar]],1),LEFT(action[[#This Row],[cat]],1),LEFT(action[[#This Row],[eqp]],1),TEXT(action[[#This Row],[sn]],"000")))</f>
        <v>AMU001</v>
      </c>
      <c r="D7" s="4" t="s">
        <v>31</v>
      </c>
      <c r="E7" s="7" t="s">
        <v>36</v>
      </c>
      <c r="F7" s="7" t="s">
        <v>13</v>
      </c>
      <c r="G7" s="18">
        <v>1</v>
      </c>
      <c r="H7" s="8" t="s">
        <v>40</v>
      </c>
      <c r="I7" s="7"/>
      <c r="J7" s="9" t="s">
        <v>41</v>
      </c>
      <c r="K7" s="11">
        <v>0</v>
      </c>
      <c r="L7" s="11">
        <v>6</v>
      </c>
      <c r="M7" s="3"/>
    </row>
    <row r="8" spans="2:15" ht="21" hidden="1" customHeight="1">
      <c r="B8" s="2"/>
      <c r="C8" s="21" t="str">
        <f>IF(action[[#This Row],[sn]]="","",CONCATENATE(LEFT(action[[#This Row],[tar]],1),LEFT(action[[#This Row],[cat]],1),LEFT(action[[#This Row],[eqp]],1),TEXT(action[[#This Row],[sn]],"000")))</f>
        <v>ARU001</v>
      </c>
      <c r="D8" s="4" t="s">
        <v>31</v>
      </c>
      <c r="E8" s="7" t="s">
        <v>42</v>
      </c>
      <c r="F8" s="7" t="s">
        <v>13</v>
      </c>
      <c r="G8" s="18">
        <v>1</v>
      </c>
      <c r="H8" s="8" t="s">
        <v>43</v>
      </c>
      <c r="I8" s="7"/>
      <c r="J8" s="9" t="s">
        <v>44</v>
      </c>
      <c r="K8" s="11">
        <v>0</v>
      </c>
      <c r="L8" s="11">
        <v>4</v>
      </c>
      <c r="M8" s="3"/>
    </row>
    <row r="9" spans="2:15" ht="21" customHeight="1">
      <c r="B9" s="2"/>
      <c r="C9" s="21" t="str">
        <f>IF(action[[#This Row],[sn]]="","",CONCATENATE(LEFT(action[[#This Row],[tar]],1),LEFT(action[[#This Row],[cat]],1),LEFT(action[[#This Row],[eqp]],1),TEXT(action[[#This Row],[sn]],"000")))</f>
        <v>BFC001</v>
      </c>
      <c r="D9" s="4" t="s">
        <v>25</v>
      </c>
      <c r="E9" s="7" t="s">
        <v>12</v>
      </c>
      <c r="F9" s="7" t="s">
        <v>17</v>
      </c>
      <c r="G9" s="18">
        <v>1</v>
      </c>
      <c r="H9" s="8" t="s">
        <v>117</v>
      </c>
      <c r="I9" s="7"/>
      <c r="J9" s="9" t="s">
        <v>118</v>
      </c>
      <c r="K9" s="11">
        <v>0</v>
      </c>
      <c r="L9" s="11">
        <v>3</v>
      </c>
      <c r="M9" s="3"/>
    </row>
    <row r="10" spans="2:15" ht="21" customHeight="1">
      <c r="B10" s="2"/>
      <c r="C10" s="21" t="str">
        <f>IF(action[[#This Row],[sn]]="","",CONCATENATE(LEFT(action[[#This Row],[tar]],1),LEFT(action[[#This Row],[cat]],1),LEFT(action[[#This Row],[eqp]],1),TEXT(action[[#This Row],[sn]],"000")))</f>
        <v>BFM001</v>
      </c>
      <c r="D10" s="4" t="s">
        <v>25</v>
      </c>
      <c r="E10" s="7" t="s">
        <v>12</v>
      </c>
      <c r="F10" s="7" t="s">
        <v>300</v>
      </c>
      <c r="G10" s="18">
        <v>1</v>
      </c>
      <c r="H10" s="8" t="s">
        <v>26</v>
      </c>
      <c r="I10" s="7" t="s">
        <v>71</v>
      </c>
      <c r="J10" s="9" t="s">
        <v>299</v>
      </c>
      <c r="K10" s="11">
        <v>0</v>
      </c>
      <c r="L10" s="11">
        <v>0</v>
      </c>
      <c r="M10" s="3"/>
    </row>
    <row r="11" spans="2:15" ht="21" hidden="1" customHeight="1">
      <c r="B11" s="2"/>
      <c r="C11" s="21" t="str">
        <f>IF(action[[#This Row],[sn]]="","",CONCATENATE(LEFT(action[[#This Row],[tar]],1),LEFT(action[[#This Row],[cat]],1),LEFT(action[[#This Row],[eqp]],1),TEXT(action[[#This Row],[sn]],"000")))</f>
        <v>CAU011</v>
      </c>
      <c r="D11" s="4" t="s">
        <v>11</v>
      </c>
      <c r="E11" s="7" t="s">
        <v>24</v>
      </c>
      <c r="F11" s="7" t="s">
        <v>13</v>
      </c>
      <c r="G11" s="18">
        <v>11</v>
      </c>
      <c r="H11" s="8" t="s">
        <v>127</v>
      </c>
      <c r="I11" s="7"/>
      <c r="J11" s="9" t="s">
        <v>130</v>
      </c>
      <c r="K11" s="11">
        <v>0</v>
      </c>
      <c r="L11" s="11">
        <v>2</v>
      </c>
      <c r="M11" s="3"/>
    </row>
    <row r="12" spans="2:15" ht="21" hidden="1" customHeight="1">
      <c r="B12" s="2"/>
      <c r="C12" s="21" t="str">
        <f>IF(action[[#This Row],[sn]]="","",CONCATENATE(LEFT(action[[#This Row],[tar]],1),LEFT(action[[#This Row],[cat]],1),LEFT(action[[#This Row],[eqp]],1),TEXT(action[[#This Row],[sn]],"000")))</f>
        <v>CAU012</v>
      </c>
      <c r="D12" s="4" t="s">
        <v>11</v>
      </c>
      <c r="E12" s="7" t="s">
        <v>24</v>
      </c>
      <c r="F12" s="7" t="s">
        <v>13</v>
      </c>
      <c r="G12" s="18">
        <v>12</v>
      </c>
      <c r="H12" s="8" t="s">
        <v>128</v>
      </c>
      <c r="I12" s="7"/>
      <c r="J12" s="9" t="s">
        <v>131</v>
      </c>
      <c r="K12" s="11">
        <v>0</v>
      </c>
      <c r="L12" s="11">
        <v>2</v>
      </c>
      <c r="M12" s="3"/>
    </row>
    <row r="13" spans="2:15" ht="21" hidden="1" customHeight="1">
      <c r="B13" s="2"/>
      <c r="C13" s="22" t="str">
        <f>IF(action[[#This Row],[sn]]="","",CONCATENATE(LEFT(action[[#This Row],[tar]],1),LEFT(action[[#This Row],[cat]],1),LEFT(action[[#This Row],[eqp]],1),TEXT(action[[#This Row],[sn]],"000")))</f>
        <v>CCU001</v>
      </c>
      <c r="D13" s="4" t="s">
        <v>11</v>
      </c>
      <c r="E13" s="4" t="s">
        <v>20</v>
      </c>
      <c r="F13" s="4" t="s">
        <v>13</v>
      </c>
      <c r="G13" s="17">
        <v>1</v>
      </c>
      <c r="H13" s="3" t="s">
        <v>16</v>
      </c>
      <c r="I13" s="4" t="s">
        <v>77</v>
      </c>
      <c r="J13" s="25" t="s">
        <v>415</v>
      </c>
      <c r="K13" s="10">
        <v>4</v>
      </c>
      <c r="L13" s="10">
        <v>5</v>
      </c>
      <c r="M13" s="3"/>
    </row>
    <row r="14" spans="2:15" ht="21" hidden="1" customHeight="1">
      <c r="B14" s="2"/>
      <c r="C14" s="21" t="str">
        <f>IF(action[[#This Row],[sn]]="","",CONCATENATE(LEFT(action[[#This Row],[tar]],1),LEFT(action[[#This Row],[cat]],1),LEFT(action[[#This Row],[eqp]],1),TEXT(action[[#This Row],[sn]],"000")))</f>
        <v>CAU001</v>
      </c>
      <c r="D14" s="4" t="s">
        <v>11</v>
      </c>
      <c r="E14" s="7" t="s">
        <v>24</v>
      </c>
      <c r="F14" s="7" t="s">
        <v>13</v>
      </c>
      <c r="G14" s="18">
        <v>1</v>
      </c>
      <c r="H14" s="8" t="s">
        <v>129</v>
      </c>
      <c r="I14" s="4" t="s">
        <v>77</v>
      </c>
      <c r="J14" s="9" t="s">
        <v>196</v>
      </c>
      <c r="K14" s="11">
        <v>0</v>
      </c>
      <c r="L14" s="11">
        <v>4</v>
      </c>
      <c r="M14" s="3"/>
    </row>
    <row r="15" spans="2:15" ht="21" hidden="1" customHeight="1">
      <c r="B15" s="2"/>
      <c r="C15" s="21" t="str">
        <f>IF(action[[#This Row],[sn]]="","",CONCATENATE(LEFT(action[[#This Row],[tar]],1),LEFT(action[[#This Row],[cat]],1),LEFT(action[[#This Row],[eqp]],1),TEXT(action[[#This Row],[sn]],"000")))</f>
        <v>CCU002</v>
      </c>
      <c r="D15" s="4" t="s">
        <v>11</v>
      </c>
      <c r="E15" s="7" t="s">
        <v>20</v>
      </c>
      <c r="F15" s="7" t="s">
        <v>13</v>
      </c>
      <c r="G15" s="18">
        <v>2</v>
      </c>
      <c r="H15" s="8" t="s">
        <v>90</v>
      </c>
      <c r="I15" s="7"/>
      <c r="J15" s="9"/>
      <c r="K15" s="11">
        <v>0</v>
      </c>
      <c r="L15" s="11">
        <v>6</v>
      </c>
      <c r="M15" s="3"/>
    </row>
    <row r="16" spans="2:15" ht="21" hidden="1" customHeight="1">
      <c r="B16" s="2"/>
      <c r="C16" s="22" t="str">
        <f>IF(action[[#This Row],[sn]]="","",CONCATENATE(LEFT(action[[#This Row],[tar]],1),LEFT(action[[#This Row],[cat]],1),LEFT(action[[#This Row],[eqp]],1),TEXT(action[[#This Row],[sn]],"000")))</f>
        <v>CFC001</v>
      </c>
      <c r="D16" s="4" t="s">
        <v>11</v>
      </c>
      <c r="E16" s="4" t="s">
        <v>12</v>
      </c>
      <c r="F16" s="4" t="s">
        <v>17</v>
      </c>
      <c r="G16" s="17">
        <v>1</v>
      </c>
      <c r="H16" s="3" t="s">
        <v>18</v>
      </c>
      <c r="I16" s="4"/>
      <c r="J16" s="5" t="s">
        <v>439</v>
      </c>
      <c r="K16" s="10">
        <v>0</v>
      </c>
      <c r="L16" s="10">
        <v>0</v>
      </c>
      <c r="M16" s="3"/>
    </row>
    <row r="17" spans="2:13" ht="21" hidden="1" customHeight="1">
      <c r="B17" s="2"/>
      <c r="C17" s="22" t="str">
        <f>IF(action[[#This Row],[sn]]="","",CONCATENATE(LEFT(action[[#This Row],[tar]],1),LEFT(action[[#This Row],[cat]],1),LEFT(action[[#This Row],[eqp]],1),TEXT(action[[#This Row],[sn]],"000")))</f>
        <v>BHU001</v>
      </c>
      <c r="D17" s="4" t="s">
        <v>25</v>
      </c>
      <c r="E17" s="4" t="s">
        <v>21</v>
      </c>
      <c r="F17" s="4" t="s">
        <v>13</v>
      </c>
      <c r="G17" s="17">
        <v>1</v>
      </c>
      <c r="H17" s="3" t="s">
        <v>73</v>
      </c>
      <c r="I17" s="4"/>
      <c r="J17" s="5" t="s">
        <v>74</v>
      </c>
      <c r="K17" s="10">
        <v>0</v>
      </c>
      <c r="L17" s="10">
        <v>0</v>
      </c>
      <c r="M17" s="3"/>
    </row>
    <row r="18" spans="2:13" ht="21" hidden="1" customHeight="1">
      <c r="B18" s="2"/>
      <c r="C18" s="21" t="str">
        <f>IF(action[[#This Row],[sn]]="","",CONCATENATE(LEFT(action[[#This Row],[tar]],1),LEFT(action[[#This Row],[cat]],1),LEFT(action[[#This Row],[eqp]],1),TEXT(action[[#This Row],[sn]],"000")))</f>
        <v>EMU001</v>
      </c>
      <c r="D18" s="4" t="s">
        <v>97</v>
      </c>
      <c r="E18" s="7" t="s">
        <v>36</v>
      </c>
      <c r="F18" s="7" t="s">
        <v>13</v>
      </c>
      <c r="G18" s="18">
        <v>1</v>
      </c>
      <c r="H18" s="8" t="s">
        <v>94</v>
      </c>
      <c r="I18" s="7"/>
      <c r="J18" s="9"/>
      <c r="K18" s="11">
        <v>0</v>
      </c>
      <c r="L18" s="11">
        <v>1</v>
      </c>
      <c r="M18" s="3"/>
    </row>
    <row r="19" spans="2:13" ht="21" hidden="1" customHeight="1">
      <c r="B19" s="2"/>
      <c r="C19" s="21" t="str">
        <f>IF(action[[#This Row],[sn]]="","",CONCATENATE(LEFT(action[[#This Row],[tar]],1),LEFT(action[[#This Row],[cat]],1),LEFT(action[[#This Row],[eqp]],1),TEXT(action[[#This Row],[sn]],"000")))</f>
        <v>EMU002</v>
      </c>
      <c r="D19" s="4" t="s">
        <v>97</v>
      </c>
      <c r="E19" s="7" t="s">
        <v>36</v>
      </c>
      <c r="F19" s="7" t="s">
        <v>13</v>
      </c>
      <c r="G19" s="18">
        <v>2</v>
      </c>
      <c r="H19" s="8" t="s">
        <v>95</v>
      </c>
      <c r="I19" s="7"/>
      <c r="J19" s="9"/>
      <c r="K19" s="11">
        <v>0</v>
      </c>
      <c r="L19" s="11">
        <v>1</v>
      </c>
      <c r="M19" s="3"/>
    </row>
    <row r="20" spans="2:13" ht="21" hidden="1" customHeight="1">
      <c r="B20" s="2"/>
      <c r="C20" s="21" t="str">
        <f>IF(action[[#This Row],[sn]]="","",CONCATENATE(LEFT(action[[#This Row],[tar]],1),LEFT(action[[#This Row],[cat]],1),LEFT(action[[#This Row],[eqp]],1),TEXT(action[[#This Row],[sn]],"000")))</f>
        <v>EMU003</v>
      </c>
      <c r="D20" s="4" t="s">
        <v>97</v>
      </c>
      <c r="E20" s="7" t="s">
        <v>36</v>
      </c>
      <c r="F20" s="7" t="s">
        <v>13</v>
      </c>
      <c r="G20" s="18">
        <v>3</v>
      </c>
      <c r="H20" s="8" t="s">
        <v>96</v>
      </c>
      <c r="I20" s="7"/>
      <c r="J20" s="9"/>
      <c r="K20" s="11">
        <v>0</v>
      </c>
      <c r="L20" s="11">
        <v>1</v>
      </c>
      <c r="M20" s="3"/>
    </row>
    <row r="21" spans="2:13" ht="21" hidden="1" customHeight="1">
      <c r="B21" s="2"/>
      <c r="C21" s="21" t="str">
        <f>IF(action[[#This Row],[sn]]="","",CONCATENATE(LEFT(action[[#This Row],[tar]],1),LEFT(action[[#This Row],[cat]],1),LEFT(action[[#This Row],[eqp]],1),TEXT(action[[#This Row],[sn]],"000")))</f>
        <v>EMU004</v>
      </c>
      <c r="D21" s="4" t="s">
        <v>97</v>
      </c>
      <c r="E21" s="7" t="s">
        <v>36</v>
      </c>
      <c r="F21" s="7" t="s">
        <v>13</v>
      </c>
      <c r="G21" s="18">
        <v>4</v>
      </c>
      <c r="H21" s="8" t="s">
        <v>98</v>
      </c>
      <c r="I21" s="7"/>
      <c r="J21" s="9"/>
      <c r="K21" s="11">
        <v>0</v>
      </c>
      <c r="L21" s="11">
        <v>3</v>
      </c>
      <c r="M21" s="3"/>
    </row>
    <row r="22" spans="2:13" ht="21" hidden="1" customHeight="1">
      <c r="B22" s="2"/>
      <c r="C22" s="21" t="str">
        <f>IF(action[[#This Row],[sn]]="","",CONCATENATE(LEFT(action[[#This Row],[tar]],1),LEFT(action[[#This Row],[cat]],1),LEFT(action[[#This Row],[eqp]],1),TEXT(action[[#This Row],[sn]],"000")))</f>
        <v>ERU001</v>
      </c>
      <c r="D22" s="4" t="s">
        <v>97</v>
      </c>
      <c r="E22" s="7" t="s">
        <v>42</v>
      </c>
      <c r="F22" s="7" t="s">
        <v>13</v>
      </c>
      <c r="G22" s="18">
        <v>1</v>
      </c>
      <c r="H22" s="8" t="s">
        <v>99</v>
      </c>
      <c r="I22" s="7"/>
      <c r="J22" s="9"/>
      <c r="K22" s="11">
        <v>0</v>
      </c>
      <c r="L22" s="11">
        <v>0</v>
      </c>
      <c r="M22" s="3"/>
    </row>
    <row r="23" spans="2:13" ht="21" hidden="1" customHeight="1">
      <c r="B23" s="2"/>
      <c r="C23" s="21" t="str">
        <f>IF(action[[#This Row],[sn]]="","",CONCATENATE(LEFT(action[[#This Row],[tar]],1),LEFT(action[[#This Row],[cat]],1),LEFT(action[[#This Row],[eqp]],1),TEXT(action[[#This Row],[sn]],"000")))</f>
        <v>FAU001</v>
      </c>
      <c r="D23" s="4" t="s">
        <v>45</v>
      </c>
      <c r="E23" s="7" t="s">
        <v>24</v>
      </c>
      <c r="F23" s="7" t="s">
        <v>13</v>
      </c>
      <c r="G23" s="18">
        <v>1</v>
      </c>
      <c r="H23" s="8" t="s">
        <v>52</v>
      </c>
      <c r="I23" s="7"/>
      <c r="J23" s="9"/>
      <c r="K23" s="11">
        <v>0</v>
      </c>
      <c r="L23" s="11">
        <v>3</v>
      </c>
      <c r="M23" s="3"/>
    </row>
    <row r="24" spans="2:13" ht="21" hidden="1" customHeight="1">
      <c r="B24" s="2"/>
      <c r="C24" s="21" t="str">
        <f>IF(action[[#This Row],[sn]]="","",CONCATENATE(LEFT(action[[#This Row],[tar]],1),LEFT(action[[#This Row],[cat]],1),LEFT(action[[#This Row],[eqp]],1),TEXT(action[[#This Row],[sn]],"000")))</f>
        <v>FMU001</v>
      </c>
      <c r="D24" s="4" t="s">
        <v>45</v>
      </c>
      <c r="E24" s="7" t="s">
        <v>36</v>
      </c>
      <c r="F24" s="7" t="s">
        <v>13</v>
      </c>
      <c r="G24" s="18">
        <v>1</v>
      </c>
      <c r="H24" s="8" t="s">
        <v>46</v>
      </c>
      <c r="I24" s="7"/>
      <c r="J24" s="9" t="s">
        <v>47</v>
      </c>
      <c r="K24" s="11">
        <v>0</v>
      </c>
      <c r="L24" s="11">
        <v>2</v>
      </c>
      <c r="M24" s="3"/>
    </row>
    <row r="25" spans="2:13" ht="21" hidden="1" customHeight="1">
      <c r="B25" s="2"/>
      <c r="C25" s="21" t="str">
        <f>IF(action[[#This Row],[sn]]="","",CONCATENATE(LEFT(action[[#This Row],[tar]],1),LEFT(action[[#This Row],[cat]],1),LEFT(action[[#This Row],[eqp]],1),TEXT(action[[#This Row],[sn]],"000")))</f>
        <v>FMU002</v>
      </c>
      <c r="D25" s="4" t="s">
        <v>45</v>
      </c>
      <c r="E25" s="7" t="s">
        <v>36</v>
      </c>
      <c r="F25" s="7" t="s">
        <v>13</v>
      </c>
      <c r="G25" s="18">
        <v>2</v>
      </c>
      <c r="H25" s="8" t="s">
        <v>48</v>
      </c>
      <c r="I25" s="7"/>
      <c r="J25" s="9" t="s">
        <v>49</v>
      </c>
      <c r="K25" s="11">
        <v>0</v>
      </c>
      <c r="L25" s="11">
        <v>4</v>
      </c>
      <c r="M25" s="3"/>
    </row>
    <row r="26" spans="2:13" ht="21" hidden="1" customHeight="1">
      <c r="B26" s="2"/>
      <c r="C26" s="21" t="str">
        <f>IF(action[[#This Row],[sn]]="","",CONCATENATE(LEFT(action[[#This Row],[tar]],1),LEFT(action[[#This Row],[cat]],1),LEFT(action[[#This Row],[eqp]],1),TEXT(action[[#This Row],[sn]],"000")))</f>
        <v>FMU003</v>
      </c>
      <c r="D26" s="4" t="s">
        <v>45</v>
      </c>
      <c r="E26" s="7" t="s">
        <v>36</v>
      </c>
      <c r="F26" s="7" t="s">
        <v>13</v>
      </c>
      <c r="G26" s="18">
        <v>3</v>
      </c>
      <c r="H26" s="8" t="s">
        <v>50</v>
      </c>
      <c r="I26" s="7"/>
      <c r="J26" s="9" t="s">
        <v>51</v>
      </c>
      <c r="K26" s="11">
        <v>0</v>
      </c>
      <c r="L26" s="11">
        <v>4</v>
      </c>
      <c r="M26" s="3"/>
    </row>
    <row r="27" spans="2:13" ht="21" hidden="1" customHeight="1">
      <c r="B27" s="2"/>
      <c r="C27" s="21" t="str">
        <f>IF(action[[#This Row],[sn]]="","",CONCATENATE(LEFT(action[[#This Row],[tar]],1),LEFT(action[[#This Row],[cat]],1),LEFT(action[[#This Row],[eqp]],1),TEXT(action[[#This Row],[sn]],"000")))</f>
        <v>HAU001</v>
      </c>
      <c r="D27" s="4" t="s">
        <v>38</v>
      </c>
      <c r="E27" s="7" t="s">
        <v>24</v>
      </c>
      <c r="F27" s="7" t="s">
        <v>13</v>
      </c>
      <c r="G27" s="18">
        <v>1</v>
      </c>
      <c r="H27" s="8" t="s">
        <v>53</v>
      </c>
      <c r="I27" s="7"/>
      <c r="J27" s="9" t="s">
        <v>54</v>
      </c>
      <c r="K27" s="11">
        <v>0</v>
      </c>
      <c r="L27" s="11">
        <v>1</v>
      </c>
      <c r="M27" s="3"/>
    </row>
    <row r="28" spans="2:13" ht="21" hidden="1" customHeight="1">
      <c r="B28" s="2"/>
      <c r="C28" s="21" t="str">
        <f>IF(action[[#This Row],[sn]]="","",CONCATENATE(LEFT(action[[#This Row],[tar]],1),LEFT(action[[#This Row],[cat]],1),LEFT(action[[#This Row],[eqp]],1),TEXT(action[[#This Row],[sn]],"000")))</f>
        <v>LBU002</v>
      </c>
      <c r="D28" s="4" t="s">
        <v>30</v>
      </c>
      <c r="E28" s="7" t="s">
        <v>15</v>
      </c>
      <c r="F28" s="7" t="s">
        <v>13</v>
      </c>
      <c r="G28" s="18">
        <v>2</v>
      </c>
      <c r="H28" s="8" t="s">
        <v>81</v>
      </c>
      <c r="I28" s="7"/>
      <c r="J28" s="9" t="s">
        <v>82</v>
      </c>
      <c r="K28" s="11">
        <v>0</v>
      </c>
      <c r="L28" s="11">
        <v>2</v>
      </c>
      <c r="M28" s="3"/>
    </row>
    <row r="29" spans="2:13" ht="21" hidden="1" customHeight="1">
      <c r="B29" s="2"/>
      <c r="C29" s="21" t="str">
        <f>IF(action[[#This Row],[sn]]="","",CONCATENATE(LEFT(action[[#This Row],[tar]],1),LEFT(action[[#This Row],[cat]],1),LEFT(action[[#This Row],[eqp]],1),TEXT(action[[#This Row],[sn]],"000")))</f>
        <v>LCC001</v>
      </c>
      <c r="D29" s="4" t="s">
        <v>30</v>
      </c>
      <c r="E29" s="7" t="s">
        <v>20</v>
      </c>
      <c r="F29" s="7" t="s">
        <v>17</v>
      </c>
      <c r="G29" s="18">
        <v>1</v>
      </c>
      <c r="H29" s="8" t="s">
        <v>79</v>
      </c>
      <c r="I29" s="7"/>
      <c r="J29" s="9" t="s">
        <v>80</v>
      </c>
      <c r="K29" s="11">
        <v>0</v>
      </c>
      <c r="L29" s="11">
        <v>2</v>
      </c>
      <c r="M29" s="3"/>
    </row>
    <row r="30" spans="2:13" ht="21" hidden="1" customHeight="1">
      <c r="B30" s="2"/>
      <c r="C30" s="21" t="str">
        <f>IF(action[[#This Row],[sn]]="","",CONCATENATE(LEFT(action[[#This Row],[tar]],1),LEFT(action[[#This Row],[cat]],1),LEFT(action[[#This Row],[eqp]],1),TEXT(action[[#This Row],[sn]],"000")))</f>
        <v>LCU001</v>
      </c>
      <c r="D30" s="4" t="s">
        <v>30</v>
      </c>
      <c r="E30" s="7" t="s">
        <v>20</v>
      </c>
      <c r="F30" s="7" t="s">
        <v>13</v>
      </c>
      <c r="G30" s="18">
        <v>1</v>
      </c>
      <c r="H30" s="8" t="s">
        <v>88</v>
      </c>
      <c r="I30" s="7"/>
      <c r="J30" s="9" t="s">
        <v>89</v>
      </c>
      <c r="K30" s="11">
        <v>0</v>
      </c>
      <c r="L30" s="11">
        <v>2</v>
      </c>
      <c r="M30" s="3"/>
    </row>
    <row r="31" spans="2:13" ht="21" hidden="1" customHeight="1">
      <c r="B31" s="2"/>
      <c r="C31" s="21" t="str">
        <f>IF(action[[#This Row],[sn]]="","",CONCATENATE(LEFT(action[[#This Row],[tar]],1),LEFT(action[[#This Row],[cat]],1),LEFT(action[[#This Row],[eqp]],1),TEXT(action[[#This Row],[sn]],"000")))</f>
        <v>LCU002</v>
      </c>
      <c r="D31" s="4" t="s">
        <v>30</v>
      </c>
      <c r="E31" s="7" t="s">
        <v>20</v>
      </c>
      <c r="F31" s="7" t="s">
        <v>13</v>
      </c>
      <c r="G31" s="18">
        <v>2</v>
      </c>
      <c r="H31" s="8" t="s">
        <v>86</v>
      </c>
      <c r="I31" s="7"/>
      <c r="J31" s="9" t="s">
        <v>87</v>
      </c>
      <c r="K31" s="11">
        <v>0</v>
      </c>
      <c r="L31" s="11">
        <v>1</v>
      </c>
      <c r="M31" s="3"/>
    </row>
    <row r="32" spans="2:13" ht="21" hidden="1" customHeight="1">
      <c r="B32" s="2"/>
      <c r="C32" s="21" t="str">
        <f>IF(action[[#This Row],[sn]]="","",CONCATENATE(LEFT(action[[#This Row],[tar]],1),LEFT(action[[#This Row],[cat]],1),LEFT(action[[#This Row],[eqp]],1),TEXT(action[[#This Row],[sn]],"000")))</f>
        <v>LCU003</v>
      </c>
      <c r="D32" s="4" t="s">
        <v>30</v>
      </c>
      <c r="E32" s="7" t="s">
        <v>20</v>
      </c>
      <c r="F32" s="7" t="s">
        <v>13</v>
      </c>
      <c r="G32" s="18">
        <v>3</v>
      </c>
      <c r="H32" s="8" t="s">
        <v>76</v>
      </c>
      <c r="I32" s="7"/>
      <c r="J32" s="9"/>
      <c r="K32" s="11">
        <v>0</v>
      </c>
      <c r="L32" s="11">
        <v>0</v>
      </c>
      <c r="M32" s="3"/>
    </row>
    <row r="33" spans="2:13" ht="21" hidden="1" customHeight="1">
      <c r="B33" s="2"/>
      <c r="C33" s="21" t="str">
        <f>IF(action[[#This Row],[sn]]="","",CONCATENATE(LEFT(action[[#This Row],[tar]],1),LEFT(action[[#This Row],[cat]],1),LEFT(action[[#This Row],[eqp]],1),TEXT(action[[#This Row],[sn]],"000")))</f>
        <v>LFC005</v>
      </c>
      <c r="D33" s="4" t="s">
        <v>30</v>
      </c>
      <c r="E33" s="7" t="s">
        <v>12</v>
      </c>
      <c r="F33" s="7" t="s">
        <v>17</v>
      </c>
      <c r="G33" s="18">
        <v>5</v>
      </c>
      <c r="H33" s="8" t="s">
        <v>100</v>
      </c>
      <c r="I33" s="7"/>
      <c r="J33" s="9" t="s">
        <v>126</v>
      </c>
      <c r="K33" s="11">
        <v>0</v>
      </c>
      <c r="L33" s="11">
        <v>0</v>
      </c>
      <c r="M33" s="3"/>
    </row>
    <row r="34" spans="2:13" ht="21" hidden="1" customHeight="1">
      <c r="B34" s="2"/>
      <c r="C34" s="21" t="str">
        <f>IF(action[[#This Row],[sn]]="","",CONCATENATE(LEFT(action[[#This Row],[tar]],1),LEFT(action[[#This Row],[cat]],1),LEFT(action[[#This Row],[eqp]],1),TEXT(action[[#This Row],[sn]],"000")))</f>
        <v>LFC006</v>
      </c>
      <c r="D34" s="4" t="s">
        <v>30</v>
      </c>
      <c r="E34" s="7" t="s">
        <v>12</v>
      </c>
      <c r="F34" s="7" t="s">
        <v>17</v>
      </c>
      <c r="G34" s="18">
        <v>6</v>
      </c>
      <c r="H34" s="8" t="s">
        <v>101</v>
      </c>
      <c r="I34" s="7"/>
      <c r="J34" s="9" t="s">
        <v>126</v>
      </c>
      <c r="K34" s="11">
        <v>0</v>
      </c>
      <c r="L34" s="11">
        <v>0</v>
      </c>
      <c r="M34" s="3"/>
    </row>
    <row r="35" spans="2:13" ht="21" hidden="1" customHeight="1">
      <c r="B35" s="2"/>
      <c r="C35" s="21" t="str">
        <f>IF(action[[#This Row],[sn]]="","",CONCATENATE(LEFT(action[[#This Row],[tar]],1),LEFT(action[[#This Row],[cat]],1),LEFT(action[[#This Row],[eqp]],1),TEXT(action[[#This Row],[sn]],"000")))</f>
        <v>LFC008</v>
      </c>
      <c r="D35" s="4" t="s">
        <v>30</v>
      </c>
      <c r="E35" s="7" t="s">
        <v>12</v>
      </c>
      <c r="F35" s="7" t="s">
        <v>17</v>
      </c>
      <c r="G35" s="18">
        <v>8</v>
      </c>
      <c r="H35" s="8" t="s">
        <v>110</v>
      </c>
      <c r="I35" s="7"/>
      <c r="J35" s="9" t="s">
        <v>111</v>
      </c>
      <c r="K35" s="11">
        <v>0</v>
      </c>
      <c r="L35" s="11">
        <v>0</v>
      </c>
      <c r="M35" s="3"/>
    </row>
    <row r="36" spans="2:13" ht="21" hidden="1" customHeight="1">
      <c r="B36" s="2"/>
      <c r="C36" s="21" t="str">
        <f>IF(action[[#This Row],[sn]]="","",CONCATENATE(LEFT(action[[#This Row],[tar]],1),LEFT(action[[#This Row],[cat]],1),LEFT(action[[#This Row],[eqp]],1),TEXT(action[[#This Row],[sn]],"000")))</f>
        <v>LFC009</v>
      </c>
      <c r="D36" s="4" t="s">
        <v>30</v>
      </c>
      <c r="E36" s="7" t="s">
        <v>12</v>
      </c>
      <c r="F36" s="7" t="s">
        <v>17</v>
      </c>
      <c r="G36" s="18">
        <v>9</v>
      </c>
      <c r="H36" s="8" t="s">
        <v>112</v>
      </c>
      <c r="I36" s="7"/>
      <c r="J36" s="9" t="s">
        <v>111</v>
      </c>
      <c r="K36" s="11">
        <v>0</v>
      </c>
      <c r="L36" s="11">
        <v>0</v>
      </c>
      <c r="M36" s="3"/>
    </row>
    <row r="37" spans="2:13" ht="21" hidden="1" customHeight="1">
      <c r="B37" s="2"/>
      <c r="C37" s="21" t="str">
        <f>IF(action[[#This Row],[sn]]="","",CONCATENATE(LEFT(action[[#This Row],[tar]],1),LEFT(action[[#This Row],[cat]],1),LEFT(action[[#This Row],[eqp]],1),TEXT(action[[#This Row],[sn]],"000")))</f>
        <v>LFU001</v>
      </c>
      <c r="D37" s="4" t="s">
        <v>30</v>
      </c>
      <c r="E37" s="7" t="s">
        <v>12</v>
      </c>
      <c r="F37" s="7" t="s">
        <v>13</v>
      </c>
      <c r="G37" s="18">
        <v>1</v>
      </c>
      <c r="H37" s="8" t="s">
        <v>108</v>
      </c>
      <c r="I37" s="7" t="s">
        <v>56</v>
      </c>
      <c r="J37" s="9"/>
      <c r="K37" s="11">
        <v>0</v>
      </c>
      <c r="L37" s="11">
        <v>0</v>
      </c>
      <c r="M37" s="3"/>
    </row>
    <row r="38" spans="2:13" ht="21" hidden="1" customHeight="1">
      <c r="B38" s="2"/>
      <c r="C38" s="21" t="str">
        <f>IF(action[[#This Row],[sn]]="","",CONCATENATE(LEFT(action[[#This Row],[tar]],1),LEFT(action[[#This Row],[cat]],1),LEFT(action[[#This Row],[eqp]],1),TEXT(action[[#This Row],[sn]],"000")))</f>
        <v>LFU002</v>
      </c>
      <c r="D38" s="4" t="s">
        <v>30</v>
      </c>
      <c r="E38" s="7" t="s">
        <v>12</v>
      </c>
      <c r="F38" s="7" t="s">
        <v>13</v>
      </c>
      <c r="G38" s="18">
        <v>2</v>
      </c>
      <c r="H38" s="8" t="s">
        <v>109</v>
      </c>
      <c r="I38" s="7" t="s">
        <v>56</v>
      </c>
      <c r="J38" s="9"/>
      <c r="K38" s="11">
        <v>0</v>
      </c>
      <c r="L38" s="11">
        <v>0</v>
      </c>
      <c r="M38" s="3"/>
    </row>
    <row r="39" spans="2:13" ht="21" hidden="1" customHeight="1">
      <c r="B39" s="2"/>
      <c r="C39" s="21" t="str">
        <f>IF(action[[#This Row],[sn]]="","",CONCATENATE(LEFT(action[[#This Row],[tar]],1),LEFT(action[[#This Row],[cat]],1),LEFT(action[[#This Row],[eqp]],1),TEXT(action[[#This Row],[sn]],"000")))</f>
        <v>LFU003</v>
      </c>
      <c r="D39" s="4" t="s">
        <v>30</v>
      </c>
      <c r="E39" s="7" t="s">
        <v>12</v>
      </c>
      <c r="F39" s="7" t="s">
        <v>13</v>
      </c>
      <c r="G39" s="18">
        <v>3</v>
      </c>
      <c r="H39" s="8" t="s">
        <v>106</v>
      </c>
      <c r="I39" s="7" t="s">
        <v>60</v>
      </c>
      <c r="J39" s="9" t="s">
        <v>257</v>
      </c>
      <c r="K39" s="11">
        <v>0</v>
      </c>
      <c r="L39" s="11">
        <v>0</v>
      </c>
      <c r="M39" s="3"/>
    </row>
    <row r="40" spans="2:13" ht="21" hidden="1" customHeight="1">
      <c r="B40" s="2"/>
      <c r="C40" s="21" t="str">
        <f>IF(action[[#This Row],[sn]]="","",CONCATENATE(LEFT(action[[#This Row],[tar]],1),LEFT(action[[#This Row],[cat]],1),LEFT(action[[#This Row],[eqp]],1),TEXT(action[[#This Row],[sn]],"000")))</f>
        <v>LFU004</v>
      </c>
      <c r="D40" s="4" t="s">
        <v>30</v>
      </c>
      <c r="E40" s="7" t="s">
        <v>12</v>
      </c>
      <c r="F40" s="7" t="s">
        <v>13</v>
      </c>
      <c r="G40" s="18">
        <v>4</v>
      </c>
      <c r="H40" s="8" t="s">
        <v>107</v>
      </c>
      <c r="I40" s="7" t="s">
        <v>60</v>
      </c>
      <c r="J40" s="9" t="s">
        <v>258</v>
      </c>
      <c r="K40" s="11">
        <v>0</v>
      </c>
      <c r="L40" s="11">
        <v>0</v>
      </c>
      <c r="M40" s="3"/>
    </row>
    <row r="41" spans="2:13" ht="21" hidden="1" customHeight="1">
      <c r="B41" s="2"/>
      <c r="C41" s="21" t="str">
        <f>IF(action[[#This Row],[sn]]="","",CONCATENATE(LEFT(action[[#This Row],[tar]],1),LEFT(action[[#This Row],[cat]],1),LEFT(action[[#This Row],[eqp]],1),TEXT(action[[#This Row],[sn]],"000")))</f>
        <v>LFU007</v>
      </c>
      <c r="D41" s="4" t="s">
        <v>30</v>
      </c>
      <c r="E41" s="7" t="s">
        <v>12</v>
      </c>
      <c r="F41" s="7" t="s">
        <v>13</v>
      </c>
      <c r="G41" s="18">
        <v>7</v>
      </c>
      <c r="H41" s="8" t="s">
        <v>102</v>
      </c>
      <c r="I41" s="7"/>
      <c r="J41" s="9" t="s">
        <v>103</v>
      </c>
      <c r="K41" s="11">
        <v>0</v>
      </c>
      <c r="L41" s="11">
        <v>0</v>
      </c>
      <c r="M41" s="3"/>
    </row>
    <row r="42" spans="2:13" ht="21" hidden="1" customHeight="1">
      <c r="B42" s="2"/>
      <c r="C42" s="21" t="str">
        <f>IF(action[[#This Row],[sn]]="","",CONCATENATE(LEFT(action[[#This Row],[tar]],1),LEFT(action[[#This Row],[cat]],1),LEFT(action[[#This Row],[eqp]],1),TEXT(action[[#This Row],[sn]],"000")))</f>
        <v>LFM009</v>
      </c>
      <c r="D42" s="4" t="s">
        <v>30</v>
      </c>
      <c r="E42" s="7" t="s">
        <v>12</v>
      </c>
      <c r="F42" s="7" t="s">
        <v>300</v>
      </c>
      <c r="G42" s="18">
        <v>9</v>
      </c>
      <c r="H42" s="8" t="s">
        <v>59</v>
      </c>
      <c r="I42" s="7" t="s">
        <v>309</v>
      </c>
      <c r="J42" s="9" t="s">
        <v>334</v>
      </c>
      <c r="K42" s="11">
        <v>0</v>
      </c>
      <c r="L42" s="11">
        <v>3</v>
      </c>
      <c r="M42" s="3"/>
    </row>
    <row r="43" spans="2:13" ht="21" hidden="1" customHeight="1">
      <c r="B43" s="2"/>
      <c r="C43" s="21" t="str">
        <f>IF(action[[#This Row],[sn]]="","",CONCATENATE(LEFT(action[[#This Row],[tar]],1),LEFT(action[[#This Row],[cat]],1),LEFT(action[[#This Row],[eqp]],1),TEXT(action[[#This Row],[sn]],"000")))</f>
        <v>NFC001</v>
      </c>
      <c r="D43" s="4" t="s">
        <v>28</v>
      </c>
      <c r="E43" s="7" t="s">
        <v>12</v>
      </c>
      <c r="F43" s="7" t="s">
        <v>17</v>
      </c>
      <c r="G43" s="18">
        <v>1</v>
      </c>
      <c r="H43" s="8" t="s">
        <v>113</v>
      </c>
      <c r="I43" s="7" t="s">
        <v>294</v>
      </c>
      <c r="J43" s="9" t="s">
        <v>298</v>
      </c>
      <c r="K43" s="11">
        <v>0</v>
      </c>
      <c r="L43" s="11">
        <v>0</v>
      </c>
      <c r="M43" s="3"/>
    </row>
    <row r="44" spans="2:13" ht="21" hidden="1" customHeight="1">
      <c r="B44" s="2"/>
      <c r="C44" s="21" t="str">
        <f>IF(action[[#This Row],[sn]]="","",CONCATENATE(LEFT(action[[#This Row],[tar]],1),LEFT(action[[#This Row],[cat]],1),LEFT(action[[#This Row],[eqp]],1),TEXT(action[[#This Row],[sn]],"000")))</f>
        <v>NFC002</v>
      </c>
      <c r="D44" s="4" t="s">
        <v>28</v>
      </c>
      <c r="E44" s="7" t="s">
        <v>12</v>
      </c>
      <c r="F44" s="7" t="s">
        <v>17</v>
      </c>
      <c r="G44" s="18">
        <v>2</v>
      </c>
      <c r="H44" s="8" t="s">
        <v>114</v>
      </c>
      <c r="I44" s="7" t="s">
        <v>294</v>
      </c>
      <c r="J44" s="9" t="s">
        <v>297</v>
      </c>
      <c r="K44" s="11">
        <v>0</v>
      </c>
      <c r="L44" s="11">
        <v>0</v>
      </c>
      <c r="M44" s="3"/>
    </row>
    <row r="45" spans="2:13" ht="21" hidden="1" customHeight="1">
      <c r="B45" s="2"/>
      <c r="C45" s="21" t="str">
        <f>IF(action[[#This Row],[sn]]="","",CONCATENATE(LEFT(action[[#This Row],[tar]],1),LEFT(action[[#This Row],[cat]],1),LEFT(action[[#This Row],[eqp]],1),TEXT(action[[#This Row],[sn]],"000")))</f>
        <v>NFC003</v>
      </c>
      <c r="D45" s="4" t="s">
        <v>28</v>
      </c>
      <c r="E45" s="7" t="s">
        <v>12</v>
      </c>
      <c r="F45" s="7" t="s">
        <v>17</v>
      </c>
      <c r="G45" s="18">
        <v>3</v>
      </c>
      <c r="H45" s="8" t="s">
        <v>116</v>
      </c>
      <c r="I45" s="7"/>
      <c r="J45" s="9" t="s">
        <v>115</v>
      </c>
      <c r="K45" s="11">
        <v>0</v>
      </c>
      <c r="L45" s="11">
        <v>0</v>
      </c>
      <c r="M45" s="3"/>
    </row>
    <row r="46" spans="2:13" ht="21" hidden="1" customHeight="1">
      <c r="B46" s="2"/>
      <c r="C46" s="21" t="str">
        <f>IF(action[[#This Row],[sn]]="","",CONCATENATE(LEFT(action[[#This Row],[tar]],1),LEFT(action[[#This Row],[cat]],1),LEFT(action[[#This Row],[eqp]],1),TEXT(action[[#This Row],[sn]],"000")))</f>
        <v>NFC004</v>
      </c>
      <c r="D46" s="4" t="s">
        <v>28</v>
      </c>
      <c r="E46" s="7" t="s">
        <v>12</v>
      </c>
      <c r="F46" s="7" t="s">
        <v>17</v>
      </c>
      <c r="G46" s="18">
        <v>4</v>
      </c>
      <c r="H46" s="8" t="s">
        <v>122</v>
      </c>
      <c r="I46" s="7"/>
      <c r="J46" s="9" t="s">
        <v>115</v>
      </c>
      <c r="K46" s="11">
        <v>0</v>
      </c>
      <c r="L46" s="11">
        <v>0</v>
      </c>
      <c r="M46" s="3"/>
    </row>
    <row r="47" spans="2:13" ht="21" hidden="1" customHeight="1">
      <c r="B47" s="2"/>
      <c r="C47" s="21" t="str">
        <f>IF(action[[#This Row],[sn]]="","",CONCATENATE(LEFT(action[[#This Row],[tar]],1),LEFT(action[[#This Row],[cat]],1),LEFT(action[[#This Row],[eqp]],1),TEXT(action[[#This Row],[sn]],"000")))</f>
        <v>NFC005</v>
      </c>
      <c r="D47" s="4" t="s">
        <v>28</v>
      </c>
      <c r="E47" s="7" t="s">
        <v>12</v>
      </c>
      <c r="F47" s="7" t="s">
        <v>17</v>
      </c>
      <c r="G47" s="18">
        <v>5</v>
      </c>
      <c r="H47" s="8" t="s">
        <v>120</v>
      </c>
      <c r="I47" s="7"/>
      <c r="J47" s="9" t="s">
        <v>115</v>
      </c>
      <c r="K47" s="11">
        <v>0</v>
      </c>
      <c r="L47" s="11">
        <v>0</v>
      </c>
      <c r="M47" s="3"/>
    </row>
    <row r="48" spans="2:13" ht="21" hidden="1" customHeight="1">
      <c r="B48" s="2"/>
      <c r="C48" s="21" t="str">
        <f>IF(action[[#This Row],[sn]]="","",CONCATENATE(LEFT(action[[#This Row],[tar]],1),LEFT(action[[#This Row],[cat]],1),LEFT(action[[#This Row],[eqp]],1),TEXT(action[[#This Row],[sn]],"000")))</f>
        <v>NFC006</v>
      </c>
      <c r="D48" s="4" t="s">
        <v>28</v>
      </c>
      <c r="E48" s="7" t="s">
        <v>12</v>
      </c>
      <c r="F48" s="7" t="s">
        <v>17</v>
      </c>
      <c r="G48" s="18">
        <v>6</v>
      </c>
      <c r="H48" s="8" t="s">
        <v>121</v>
      </c>
      <c r="I48" s="7"/>
      <c r="J48" s="9" t="s">
        <v>115</v>
      </c>
      <c r="K48" s="11">
        <v>0</v>
      </c>
      <c r="L48" s="11">
        <v>0</v>
      </c>
      <c r="M48" s="3"/>
    </row>
    <row r="49" spans="2:13" ht="21" hidden="1" customHeight="1">
      <c r="B49" s="2"/>
      <c r="C49" s="21" t="str">
        <f>IF(action[[#This Row],[sn]]="","",CONCATENATE(LEFT(action[[#This Row],[tar]],1),LEFT(action[[#This Row],[cat]],1),LEFT(action[[#This Row],[eqp]],1),TEXT(action[[#This Row],[sn]],"000")))</f>
        <v>NRC001</v>
      </c>
      <c r="D49" s="4" t="s">
        <v>28</v>
      </c>
      <c r="E49" s="7" t="s">
        <v>42</v>
      </c>
      <c r="F49" s="7" t="s">
        <v>17</v>
      </c>
      <c r="G49" s="18">
        <v>1</v>
      </c>
      <c r="H49" s="8" t="s">
        <v>124</v>
      </c>
      <c r="I49" s="7"/>
      <c r="J49" s="9" t="s">
        <v>123</v>
      </c>
      <c r="K49" s="11">
        <v>0</v>
      </c>
      <c r="L49" s="11">
        <v>4</v>
      </c>
      <c r="M49" s="3"/>
    </row>
    <row r="50" spans="2:13" ht="21" hidden="1" customHeight="1">
      <c r="B50" s="2"/>
      <c r="C50" s="21" t="str">
        <f>IF(action[[#This Row],[sn]]="","",CONCATENATE(LEFT(action[[#This Row],[tar]],1),LEFT(action[[#This Row],[cat]],1),LEFT(action[[#This Row],[eqp]],1),TEXT(action[[#This Row],[sn]],"000")))</f>
        <v>NRC002</v>
      </c>
      <c r="D50" s="4" t="s">
        <v>28</v>
      </c>
      <c r="E50" s="7" t="s">
        <v>42</v>
      </c>
      <c r="F50" s="7" t="s">
        <v>17</v>
      </c>
      <c r="G50" s="18">
        <v>2</v>
      </c>
      <c r="H50" s="8" t="s">
        <v>125</v>
      </c>
      <c r="I50" s="7"/>
      <c r="J50" s="9" t="s">
        <v>123</v>
      </c>
      <c r="K50" s="11">
        <v>0</v>
      </c>
      <c r="L50" s="11">
        <v>4</v>
      </c>
      <c r="M50" s="3"/>
    </row>
    <row r="51" spans="2:13" ht="21" hidden="1" customHeight="1">
      <c r="B51" s="2"/>
      <c r="C51" s="22" t="str">
        <f>IF(action[[#This Row],[sn]]="","",CONCATENATE(LEFT(action[[#This Row],[tar]],1),LEFT(action[[#This Row],[cat]],1),LEFT(action[[#This Row],[eqp]],1),TEXT(action[[#This Row],[sn]],"000")))</f>
        <v>SHC001</v>
      </c>
      <c r="D51" s="4" t="s">
        <v>23</v>
      </c>
      <c r="E51" s="4" t="s">
        <v>21</v>
      </c>
      <c r="F51" s="4" t="s">
        <v>17</v>
      </c>
      <c r="G51" s="17">
        <v>1</v>
      </c>
      <c r="H51" s="3" t="s">
        <v>29</v>
      </c>
      <c r="I51" s="4"/>
      <c r="J51" s="5" t="s">
        <v>119</v>
      </c>
      <c r="K51" s="10">
        <v>0</v>
      </c>
      <c r="L51" s="10">
        <v>3</v>
      </c>
      <c r="M51" s="3"/>
    </row>
    <row r="52" spans="2:13" ht="21" hidden="1" customHeight="1">
      <c r="B52" s="2"/>
      <c r="C52" s="21" t="str">
        <f>IF(action[[#This Row],[sn]]="","",CONCATENATE(LEFT(action[[#This Row],[tar]],1),LEFT(action[[#This Row],[cat]],1),LEFT(action[[#This Row],[eqp]],1),TEXT(action[[#This Row],[sn]],"000")))</f>
        <v>UBU001</v>
      </c>
      <c r="D52" s="4" t="s">
        <v>57</v>
      </c>
      <c r="E52" s="7" t="s">
        <v>15</v>
      </c>
      <c r="F52" s="7" t="s">
        <v>13</v>
      </c>
      <c r="G52" s="18">
        <v>1</v>
      </c>
      <c r="H52" s="8" t="s">
        <v>83</v>
      </c>
      <c r="I52" s="7" t="s">
        <v>58</v>
      </c>
      <c r="J52" s="9"/>
      <c r="K52" s="11">
        <v>0</v>
      </c>
      <c r="L52" s="11">
        <v>2</v>
      </c>
      <c r="M52" s="3"/>
    </row>
    <row r="53" spans="2:13" ht="21" hidden="1" customHeight="1">
      <c r="B53" s="2"/>
      <c r="C53" s="21" t="str">
        <f>IF(action[[#This Row],[sn]]="","",CONCATENATE(LEFT(action[[#This Row],[tar]],1),LEFT(action[[#This Row],[cat]],1),LEFT(action[[#This Row],[eqp]],1),TEXT(action[[#This Row],[sn]],"000")))</f>
        <v>UFU001</v>
      </c>
      <c r="D53" s="4" t="s">
        <v>57</v>
      </c>
      <c r="E53" s="7" t="s">
        <v>12</v>
      </c>
      <c r="F53" s="7" t="s">
        <v>13</v>
      </c>
      <c r="G53" s="18">
        <v>1</v>
      </c>
      <c r="H53" s="8" t="s">
        <v>66</v>
      </c>
      <c r="I53" s="7" t="s">
        <v>58</v>
      </c>
      <c r="J53" s="9"/>
      <c r="K53" s="11">
        <v>0</v>
      </c>
      <c r="L53" s="11">
        <v>0</v>
      </c>
      <c r="M53" s="3"/>
    </row>
    <row r="54" spans="2:13" ht="21" hidden="1" customHeight="1">
      <c r="B54" s="2"/>
      <c r="C54" s="21" t="str">
        <f>IF(action[[#This Row],[sn]]="","",CONCATENATE(LEFT(action[[#This Row],[tar]],1),LEFT(action[[#This Row],[cat]],1),LEFT(action[[#This Row],[eqp]],1),TEXT(action[[#This Row],[sn]],"000")))</f>
        <v>UFU002</v>
      </c>
      <c r="D54" s="4" t="s">
        <v>57</v>
      </c>
      <c r="E54" s="7" t="s">
        <v>12</v>
      </c>
      <c r="F54" s="7" t="s">
        <v>13</v>
      </c>
      <c r="G54" s="18">
        <v>2</v>
      </c>
      <c r="H54" s="8" t="s">
        <v>67</v>
      </c>
      <c r="I54" s="7" t="s">
        <v>58</v>
      </c>
      <c r="J54" s="9"/>
      <c r="K54" s="11">
        <v>0</v>
      </c>
      <c r="L54" s="11">
        <v>0</v>
      </c>
      <c r="M54" s="3"/>
    </row>
    <row r="55" spans="2:13" ht="21" hidden="1" customHeight="1">
      <c r="B55" s="2"/>
      <c r="C55" s="21" t="str">
        <f>IF(action[[#This Row],[sn]]="","",CONCATENATE(LEFT(action[[#This Row],[tar]],1),LEFT(action[[#This Row],[cat]],1),LEFT(action[[#This Row],[eqp]],1),TEXT(action[[#This Row],[sn]],"000")))</f>
        <v>WCU001</v>
      </c>
      <c r="D55" s="4" t="s">
        <v>92</v>
      </c>
      <c r="E55" s="7" t="s">
        <v>20</v>
      </c>
      <c r="F55" s="7" t="s">
        <v>13</v>
      </c>
      <c r="G55" s="18">
        <v>1</v>
      </c>
      <c r="H55" s="8" t="s">
        <v>91</v>
      </c>
      <c r="I55" s="7"/>
      <c r="J55" s="9"/>
      <c r="K55" s="11">
        <v>0</v>
      </c>
      <c r="L55" s="11">
        <v>0</v>
      </c>
      <c r="M55" s="3"/>
    </row>
    <row r="56" spans="2:13" ht="21" hidden="1" customHeight="1">
      <c r="B56" s="2"/>
      <c r="C56" s="21" t="str">
        <f>IF(action[[#This Row],[sn]]="","",CONCATENATE(LEFT(action[[#This Row],[tar]],1),LEFT(action[[#This Row],[cat]],1),LEFT(action[[#This Row],[eqp]],1),TEXT(action[[#This Row],[sn]],"000")))</f>
        <v>WCU002</v>
      </c>
      <c r="D56" s="4" t="s">
        <v>92</v>
      </c>
      <c r="E56" s="7" t="s">
        <v>20</v>
      </c>
      <c r="F56" s="7" t="s">
        <v>13</v>
      </c>
      <c r="G56" s="18">
        <v>2</v>
      </c>
      <c r="H56" s="8" t="s">
        <v>93</v>
      </c>
      <c r="I56" s="7"/>
      <c r="J56" s="9"/>
      <c r="K56" s="11">
        <v>0</v>
      </c>
      <c r="L56" s="11">
        <v>0</v>
      </c>
      <c r="M56" s="3"/>
    </row>
    <row r="57" spans="2:13" ht="21" hidden="1" customHeight="1">
      <c r="B57" s="2"/>
      <c r="C57" s="21" t="str">
        <f>IF(action[[#This Row],[sn]]="","",CONCATENATE(LEFT(action[[#This Row],[tar]],1),LEFT(action[[#This Row],[cat]],1),LEFT(action[[#This Row],[eqp]],1),TEXT(action[[#This Row],[sn]],"000")))</f>
        <v>WFP001</v>
      </c>
      <c r="D57" s="4" t="s">
        <v>92</v>
      </c>
      <c r="E57" s="7" t="s">
        <v>12</v>
      </c>
      <c r="F57" s="7" t="s">
        <v>227</v>
      </c>
      <c r="G57" s="18">
        <v>1</v>
      </c>
      <c r="H57" s="8" t="s">
        <v>104</v>
      </c>
      <c r="I57" s="7"/>
      <c r="J57" s="9" t="s">
        <v>401</v>
      </c>
      <c r="K57" s="11">
        <v>0</v>
      </c>
      <c r="L57" s="11">
        <v>0</v>
      </c>
      <c r="M57" s="3"/>
    </row>
    <row r="58" spans="2:13" ht="21" hidden="1" customHeight="1">
      <c r="B58" s="2"/>
      <c r="C58" s="21" t="str">
        <f>IF(action[[#This Row],[sn]]="","",CONCATENATE(LEFT(action[[#This Row],[tar]],1),LEFT(action[[#This Row],[cat]],1),LEFT(action[[#This Row],[eqp]],1),TEXT(action[[#This Row],[sn]],"000")))</f>
        <v>WFP002</v>
      </c>
      <c r="D58" s="4" t="s">
        <v>92</v>
      </c>
      <c r="E58" s="7" t="s">
        <v>12</v>
      </c>
      <c r="F58" s="7" t="s">
        <v>227</v>
      </c>
      <c r="G58" s="18">
        <v>2</v>
      </c>
      <c r="H58" s="8" t="s">
        <v>105</v>
      </c>
      <c r="I58" s="7"/>
      <c r="J58" s="9" t="s">
        <v>400</v>
      </c>
      <c r="K58" s="11">
        <v>0</v>
      </c>
      <c r="L58" s="11">
        <v>0</v>
      </c>
      <c r="M58" s="3"/>
    </row>
    <row r="59" spans="2:13" ht="21" hidden="1" customHeight="1">
      <c r="B59" s="2"/>
      <c r="C59" s="22" t="str">
        <f>IF(action[[#This Row],[sn]]="","",CONCATENATE(LEFT(action[[#This Row],[tar]],1),LEFT(action[[#This Row],[cat]],1),LEFT(action[[#This Row],[eqp]],1),TEXT(action[[#This Row],[sn]],"000")))</f>
        <v>YDU001</v>
      </c>
      <c r="D59" s="4" t="s">
        <v>22</v>
      </c>
      <c r="E59" s="4" t="s">
        <v>244</v>
      </c>
      <c r="F59" s="4" t="s">
        <v>13</v>
      </c>
      <c r="G59" s="17">
        <v>1</v>
      </c>
      <c r="H59" s="3" t="s">
        <v>32</v>
      </c>
      <c r="I59" s="4"/>
      <c r="J59" s="6" t="s">
        <v>75</v>
      </c>
      <c r="K59" s="10">
        <v>0</v>
      </c>
      <c r="L59" s="10">
        <v>1</v>
      </c>
      <c r="M59" s="3"/>
    </row>
    <row r="60" spans="2:13" ht="21" hidden="1" customHeight="1">
      <c r="B60" s="2"/>
      <c r="C60" s="21" t="str">
        <f>IF(action[[#This Row],[sn]]="","",CONCATENATE(LEFT(action[[#This Row],[tar]],1),LEFT(action[[#This Row],[cat]],1),LEFT(action[[#This Row],[eqp]],1),TEXT(action[[#This Row],[sn]],"000")))</f>
        <v>YCU001</v>
      </c>
      <c r="D60" s="4" t="s">
        <v>22</v>
      </c>
      <c r="E60" s="7" t="s">
        <v>20</v>
      </c>
      <c r="F60" s="7" t="s">
        <v>13</v>
      </c>
      <c r="G60" s="18">
        <v>1</v>
      </c>
      <c r="H60" s="8" t="s">
        <v>84</v>
      </c>
      <c r="I60" s="7"/>
      <c r="J60" s="9" t="s">
        <v>85</v>
      </c>
      <c r="K60" s="11">
        <v>0</v>
      </c>
      <c r="L60" s="11">
        <v>0</v>
      </c>
      <c r="M60" s="3"/>
    </row>
    <row r="61" spans="2:13" ht="21" hidden="1" customHeight="1">
      <c r="B61" s="2"/>
      <c r="C61" s="22" t="str">
        <f>IF(action[[#This Row],[sn]]="","",CONCATENATE(LEFT(action[[#This Row],[tar]],1),LEFT(action[[#This Row],[cat]],1),LEFT(action[[#This Row],[eqp]],1),TEXT(action[[#This Row],[sn]],"000")))</f>
        <v>YFU001</v>
      </c>
      <c r="D61" s="4" t="s">
        <v>22</v>
      </c>
      <c r="E61" s="4" t="s">
        <v>12</v>
      </c>
      <c r="F61" s="4" t="s">
        <v>13</v>
      </c>
      <c r="G61" s="17">
        <v>1</v>
      </c>
      <c r="H61" s="3" t="s">
        <v>27</v>
      </c>
      <c r="I61" s="4" t="s">
        <v>77</v>
      </c>
      <c r="J61" s="5" t="s">
        <v>413</v>
      </c>
      <c r="K61" s="10">
        <v>0</v>
      </c>
      <c r="L61" s="10">
        <v>15</v>
      </c>
      <c r="M61" s="3"/>
    </row>
    <row r="62" spans="2:13" ht="21" hidden="1" customHeight="1">
      <c r="B62" s="2"/>
      <c r="C62" s="21" t="str">
        <f>IF(action[[#This Row],[sn]]="","",CONCATENATE(LEFT(action[[#This Row],[tar]],1),LEFT(action[[#This Row],[cat]],1),LEFT(action[[#This Row],[eqp]],1),TEXT(action[[#This Row],[sn]],"000")))</f>
        <v>YIU002</v>
      </c>
      <c r="D62" s="4" t="s">
        <v>22</v>
      </c>
      <c r="E62" s="7" t="s">
        <v>37</v>
      </c>
      <c r="F62" s="7" t="s">
        <v>13</v>
      </c>
      <c r="G62" s="18">
        <v>2</v>
      </c>
      <c r="H62" s="8" t="s">
        <v>39</v>
      </c>
      <c r="I62" s="7"/>
      <c r="J62" s="9"/>
      <c r="K62" s="11">
        <v>0</v>
      </c>
      <c r="L62" s="11">
        <v>15</v>
      </c>
      <c r="M62" s="3"/>
    </row>
    <row r="63" spans="2:13" ht="21" hidden="1" customHeight="1">
      <c r="B63" s="2"/>
      <c r="C63" s="22" t="str">
        <f>IF(action[[#This Row],[sn]]="","",CONCATENATE(LEFT(action[[#This Row],[tar]],1),LEFT(action[[#This Row],[cat]],1),LEFT(action[[#This Row],[eqp]],1),TEXT(action[[#This Row],[sn]],"000")))</f>
        <v>YPU000</v>
      </c>
      <c r="D63" s="4" t="s">
        <v>22</v>
      </c>
      <c r="E63" s="7" t="s">
        <v>61</v>
      </c>
      <c r="F63" s="7" t="s">
        <v>13</v>
      </c>
      <c r="G63" s="18">
        <v>0</v>
      </c>
      <c r="H63" s="8" t="s">
        <v>34</v>
      </c>
      <c r="I63" s="7"/>
      <c r="J63" s="9"/>
      <c r="K63" s="11">
        <v>0</v>
      </c>
      <c r="L63" s="11">
        <v>0</v>
      </c>
      <c r="M63" s="3"/>
    </row>
    <row r="64" spans="2:13" ht="21" hidden="1" customHeight="1">
      <c r="B64" s="2"/>
      <c r="C64" s="21" t="str">
        <f>IF(action[[#This Row],[sn]]="","",CONCATENATE(LEFT(action[[#This Row],[tar]],1),LEFT(action[[#This Row],[cat]],1),LEFT(action[[#This Row],[eqp]],1),TEXT(action[[#This Row],[sn]],"000")))</f>
        <v>YPU001</v>
      </c>
      <c r="D64" s="4" t="s">
        <v>22</v>
      </c>
      <c r="E64" s="7" t="s">
        <v>61</v>
      </c>
      <c r="F64" s="7" t="s">
        <v>13</v>
      </c>
      <c r="G64" s="18">
        <v>1</v>
      </c>
      <c r="H64" s="8" t="s">
        <v>63</v>
      </c>
      <c r="I64" s="7"/>
      <c r="J64" s="9"/>
      <c r="K64" s="11">
        <v>0</v>
      </c>
      <c r="L64" s="11">
        <v>5</v>
      </c>
      <c r="M64" s="3"/>
    </row>
    <row r="65" spans="2:13" ht="21" hidden="1" customHeight="1">
      <c r="B65" s="2"/>
      <c r="C65" s="21" t="str">
        <f>IF(action[[#This Row],[sn]]="","",CONCATENATE(LEFT(action[[#This Row],[tar]],1),LEFT(action[[#This Row],[cat]],1),LEFT(action[[#This Row],[eqp]],1),TEXT(action[[#This Row],[sn]],"000")))</f>
        <v>YPU002</v>
      </c>
      <c r="D65" s="4" t="s">
        <v>22</v>
      </c>
      <c r="E65" s="7" t="s">
        <v>61</v>
      </c>
      <c r="F65" s="7" t="s">
        <v>13</v>
      </c>
      <c r="G65" s="18">
        <v>2</v>
      </c>
      <c r="H65" s="8" t="s">
        <v>64</v>
      </c>
      <c r="I65" s="7"/>
      <c r="J65" s="9"/>
      <c r="K65" s="11">
        <v>0</v>
      </c>
      <c r="L65" s="11">
        <v>5</v>
      </c>
      <c r="M65" s="3"/>
    </row>
    <row r="66" spans="2:13" ht="21" hidden="1" customHeight="1">
      <c r="B66" s="2"/>
      <c r="C66" s="21" t="str">
        <f>IF(action[[#This Row],[sn]]="","",CONCATENATE(LEFT(action[[#This Row],[tar]],1),LEFT(action[[#This Row],[cat]],1),LEFT(action[[#This Row],[eqp]],1),TEXT(action[[#This Row],[sn]],"000")))</f>
        <v>YPU003</v>
      </c>
      <c r="D66" s="4" t="s">
        <v>22</v>
      </c>
      <c r="E66" s="7" t="s">
        <v>61</v>
      </c>
      <c r="F66" s="7" t="s">
        <v>13</v>
      </c>
      <c r="G66" s="18">
        <v>3</v>
      </c>
      <c r="H66" s="8" t="s">
        <v>62</v>
      </c>
      <c r="I66" s="7"/>
      <c r="J66" s="9"/>
      <c r="K66" s="11">
        <v>0</v>
      </c>
      <c r="L66" s="11">
        <v>5</v>
      </c>
      <c r="M66" s="3"/>
    </row>
    <row r="67" spans="2:13" ht="21" hidden="1" customHeight="1">
      <c r="B67" s="2"/>
      <c r="C67" s="21" t="str">
        <f>IF(action[[#This Row],[sn]]="","",CONCATENATE(LEFT(action[[#This Row],[tar]],1),LEFT(action[[#This Row],[cat]],1),LEFT(action[[#This Row],[eqp]],1),TEXT(action[[#This Row],[sn]],"000")))</f>
        <v>YPU004</v>
      </c>
      <c r="D67" s="4" t="s">
        <v>22</v>
      </c>
      <c r="E67" s="7" t="s">
        <v>61</v>
      </c>
      <c r="F67" s="7" t="s">
        <v>13</v>
      </c>
      <c r="G67" s="18">
        <v>4</v>
      </c>
      <c r="H67" s="8" t="s">
        <v>65</v>
      </c>
      <c r="I67" s="7"/>
      <c r="J67" s="9"/>
      <c r="K67" s="11">
        <v>0</v>
      </c>
      <c r="L67" s="11">
        <v>5</v>
      </c>
      <c r="M67" s="3"/>
    </row>
    <row r="68" spans="2:13" ht="21" hidden="1" customHeight="1">
      <c r="B68" s="2"/>
      <c r="C68" s="21" t="str">
        <f>IF(action[[#This Row],[sn]]="","",CONCATENATE(LEFT(action[[#This Row],[tar]],1),LEFT(action[[#This Row],[cat]],1),LEFT(action[[#This Row],[eqp]],1),TEXT(action[[#This Row],[sn]],"000")))</f>
        <v>YPU005</v>
      </c>
      <c r="D68" s="4" t="s">
        <v>22</v>
      </c>
      <c r="E68" s="7" t="s">
        <v>61</v>
      </c>
      <c r="F68" s="7" t="s">
        <v>13</v>
      </c>
      <c r="G68" s="18">
        <v>5</v>
      </c>
      <c r="H68" s="8" t="s">
        <v>72</v>
      </c>
      <c r="I68" s="7"/>
      <c r="J68" s="9"/>
      <c r="K68" s="11">
        <v>0</v>
      </c>
      <c r="L68" s="11">
        <v>5</v>
      </c>
      <c r="M68" s="3"/>
    </row>
    <row r="69" spans="2:13" ht="21" hidden="1" customHeight="1">
      <c r="B69" s="2"/>
      <c r="C69" s="21" t="str">
        <f>IF(action[[#This Row],[sn]]="","",CONCATENATE(LEFT(action[[#This Row],[tar]],1),LEFT(action[[#This Row],[cat]],1),LEFT(action[[#This Row],[eqp]],1),TEXT(action[[#This Row],[sn]],"000")))</f>
        <v>CAC001</v>
      </c>
      <c r="D69" s="4" t="s">
        <v>11</v>
      </c>
      <c r="E69" s="7" t="s">
        <v>24</v>
      </c>
      <c r="F69" s="7" t="s">
        <v>17</v>
      </c>
      <c r="G69" s="18">
        <v>1</v>
      </c>
      <c r="H69" s="8" t="s">
        <v>195</v>
      </c>
      <c r="I69" s="7" t="s">
        <v>77</v>
      </c>
      <c r="J69" s="9" t="s">
        <v>197</v>
      </c>
      <c r="K69" s="11">
        <v>1</v>
      </c>
      <c r="L69" s="11">
        <v>5</v>
      </c>
      <c r="M69" s="3"/>
    </row>
    <row r="70" spans="2:13" ht="21" hidden="1" customHeight="1">
      <c r="B70" s="2"/>
      <c r="C70" s="21" t="str">
        <f>IF(action[[#This Row],[sn]]="","",CONCATENATE(LEFT(action[[#This Row],[tar]],1),LEFT(action[[#This Row],[cat]],1),LEFT(action[[#This Row],[eqp]],1),TEXT(action[[#This Row],[sn]],"000")))</f>
        <v>CAU002</v>
      </c>
      <c r="D70" s="4" t="s">
        <v>11</v>
      </c>
      <c r="E70" s="7" t="s">
        <v>24</v>
      </c>
      <c r="F70" s="7" t="s">
        <v>13</v>
      </c>
      <c r="G70" s="18">
        <v>2</v>
      </c>
      <c r="H70" s="8" t="s">
        <v>14</v>
      </c>
      <c r="I70" s="7" t="s">
        <v>77</v>
      </c>
      <c r="J70" s="26" t="s">
        <v>416</v>
      </c>
      <c r="K70" s="11">
        <v>2</v>
      </c>
      <c r="L70" s="11">
        <v>6</v>
      </c>
      <c r="M70" s="3"/>
    </row>
    <row r="71" spans="2:13" ht="21" hidden="1" customHeight="1">
      <c r="B71" s="2"/>
      <c r="C71" s="21" t="str">
        <f>IF(action[[#This Row],[sn]]="","",CONCATENATE(LEFT(action[[#This Row],[tar]],1),LEFT(action[[#This Row],[cat]],1),LEFT(action[[#This Row],[eqp]],1),TEXT(action[[#This Row],[sn]],"000")))</f>
        <v>CCB001</v>
      </c>
      <c r="D71" s="4" t="s">
        <v>11</v>
      </c>
      <c r="E71" s="7" t="s">
        <v>20</v>
      </c>
      <c r="F71" s="7" t="s">
        <v>202</v>
      </c>
      <c r="G71" s="18">
        <v>1</v>
      </c>
      <c r="H71" s="8" t="s">
        <v>19</v>
      </c>
      <c r="I71" s="7" t="s">
        <v>77</v>
      </c>
      <c r="J71" s="9" t="s">
        <v>203</v>
      </c>
      <c r="K71" s="11">
        <v>3</v>
      </c>
      <c r="L71" s="11">
        <v>5</v>
      </c>
      <c r="M71" s="3"/>
    </row>
    <row r="72" spans="2:13" ht="21" hidden="1" customHeight="1">
      <c r="B72" s="2"/>
      <c r="C72" s="21" t="str">
        <f>IF(action[[#This Row],[sn]]="","",CONCATENATE(LEFT(action[[#This Row],[tar]],1),LEFT(action[[#This Row],[cat]],1),LEFT(action[[#This Row],[eqp]],1),TEXT(action[[#This Row],[sn]],"000")))</f>
        <v>CCU003</v>
      </c>
      <c r="D72" s="4" t="s">
        <v>11</v>
      </c>
      <c r="E72" s="7" t="s">
        <v>20</v>
      </c>
      <c r="F72" s="7" t="s">
        <v>13</v>
      </c>
      <c r="G72" s="18">
        <v>3</v>
      </c>
      <c r="H72" s="8" t="s">
        <v>198</v>
      </c>
      <c r="I72" s="7" t="s">
        <v>77</v>
      </c>
      <c r="J72" s="3" t="s">
        <v>199</v>
      </c>
      <c r="K72" s="11">
        <v>5</v>
      </c>
      <c r="L72" s="11">
        <v>5</v>
      </c>
      <c r="M72" s="3"/>
    </row>
    <row r="73" spans="2:13" ht="21" hidden="1" customHeight="1">
      <c r="B73" s="2"/>
      <c r="C73" s="21" t="str">
        <f>IF(action[[#This Row],[sn]]="","",CONCATENATE(LEFT(action[[#This Row],[tar]],1),LEFT(action[[#This Row],[cat]],1),LEFT(action[[#This Row],[eqp]],1),TEXT(action[[#This Row],[sn]],"000")))</f>
        <v>CBB001</v>
      </c>
      <c r="D73" s="4" t="s">
        <v>11</v>
      </c>
      <c r="E73" s="7" t="s">
        <v>15</v>
      </c>
      <c r="F73" s="7" t="s">
        <v>202</v>
      </c>
      <c r="G73" s="18">
        <v>1</v>
      </c>
      <c r="H73" s="8" t="s">
        <v>201</v>
      </c>
      <c r="I73" s="7" t="s">
        <v>77</v>
      </c>
      <c r="J73" s="23" t="s">
        <v>204</v>
      </c>
      <c r="K73" s="11">
        <v>6</v>
      </c>
      <c r="L73" s="11">
        <v>6</v>
      </c>
      <c r="M73" s="3"/>
    </row>
    <row r="74" spans="2:13" ht="21" hidden="1" customHeight="1">
      <c r="B74" s="2"/>
      <c r="C74" s="21" t="str">
        <f>IF(action[[#This Row],[sn]]="","",CONCATENATE(LEFT(action[[#This Row],[tar]],1),LEFT(action[[#This Row],[cat]],1),LEFT(action[[#This Row],[eqp]],1),TEXT(action[[#This Row],[sn]],"000")))</f>
        <v>CBB002</v>
      </c>
      <c r="D74" s="4" t="s">
        <v>11</v>
      </c>
      <c r="E74" s="7" t="s">
        <v>15</v>
      </c>
      <c r="F74" s="7" t="s">
        <v>202</v>
      </c>
      <c r="G74" s="18">
        <v>2</v>
      </c>
      <c r="H74" s="8" t="s">
        <v>205</v>
      </c>
      <c r="I74" s="7" t="s">
        <v>77</v>
      </c>
      <c r="J74" s="23" t="s">
        <v>206</v>
      </c>
      <c r="K74" s="11">
        <v>6</v>
      </c>
      <c r="L74" s="11">
        <v>6</v>
      </c>
      <c r="M74" s="3"/>
    </row>
    <row r="75" spans="2:13" ht="21" hidden="1" customHeight="1">
      <c r="B75" s="2"/>
      <c r="C75" s="21" t="str">
        <f>IF(action[[#This Row],[sn]]="","",CONCATENATE(LEFT(action[[#This Row],[tar]],1),LEFT(action[[#This Row],[cat]],1),LEFT(action[[#This Row],[eqp]],1),TEXT(action[[#This Row],[sn]],"000")))</f>
        <v>CBB003</v>
      </c>
      <c r="D75" s="4" t="s">
        <v>11</v>
      </c>
      <c r="E75" s="7" t="s">
        <v>15</v>
      </c>
      <c r="F75" s="7" t="s">
        <v>202</v>
      </c>
      <c r="G75" s="18">
        <v>3</v>
      </c>
      <c r="H75" s="8" t="s">
        <v>207</v>
      </c>
      <c r="I75" s="7" t="s">
        <v>77</v>
      </c>
      <c r="J75" s="9" t="s">
        <v>208</v>
      </c>
      <c r="K75" s="11">
        <v>7</v>
      </c>
      <c r="L75" s="11">
        <v>6</v>
      </c>
      <c r="M75" s="3"/>
    </row>
    <row r="76" spans="2:13" ht="21" hidden="1" customHeight="1">
      <c r="B76" s="2"/>
      <c r="C76" s="21" t="str">
        <f>IF(action[[#This Row],[sn]]="","",CONCATENATE(LEFT(action[[#This Row],[tar]],1),LEFT(action[[#This Row],[cat]],1),LEFT(action[[#This Row],[eqp]],1),TEXT(action[[#This Row],[sn]],"000")))</f>
        <v>CBB004</v>
      </c>
      <c r="D76" s="4" t="s">
        <v>11</v>
      </c>
      <c r="E76" s="7" t="s">
        <v>15</v>
      </c>
      <c r="F76" s="7" t="s">
        <v>202</v>
      </c>
      <c r="G76" s="18">
        <v>4</v>
      </c>
      <c r="H76" s="8" t="s">
        <v>209</v>
      </c>
      <c r="I76" s="7" t="s">
        <v>77</v>
      </c>
      <c r="J76" s="9" t="s">
        <v>210</v>
      </c>
      <c r="K76" s="11">
        <v>7</v>
      </c>
      <c r="L76" s="11">
        <v>6</v>
      </c>
      <c r="M76" s="3"/>
    </row>
    <row r="77" spans="2:13" ht="21" hidden="1" customHeight="1">
      <c r="B77" s="2"/>
      <c r="C77" s="21" t="str">
        <f>IF(action[[#This Row],[sn]]="","",CONCATENATE(LEFT(action[[#This Row],[tar]],1),LEFT(action[[#This Row],[cat]],1),LEFT(action[[#This Row],[eqp]],1),TEXT(action[[#This Row],[sn]],"000")))</f>
        <v>CBB005</v>
      </c>
      <c r="D77" s="4" t="s">
        <v>11</v>
      </c>
      <c r="E77" s="7" t="s">
        <v>15</v>
      </c>
      <c r="F77" s="7" t="s">
        <v>202</v>
      </c>
      <c r="G77" s="18">
        <v>5</v>
      </c>
      <c r="H77" s="8" t="s">
        <v>211</v>
      </c>
      <c r="I77" s="7" t="s">
        <v>77</v>
      </c>
      <c r="J77" s="9" t="s">
        <v>212</v>
      </c>
      <c r="K77" s="11">
        <v>8</v>
      </c>
      <c r="L77" s="11">
        <v>7</v>
      </c>
      <c r="M77" s="3"/>
    </row>
    <row r="78" spans="2:13" ht="21" hidden="1" customHeight="1">
      <c r="B78" s="2"/>
      <c r="C78" s="21" t="str">
        <f>IF(action[[#This Row],[sn]]="","",CONCATENATE(LEFT(action[[#This Row],[tar]],1),LEFT(action[[#This Row],[cat]],1),LEFT(action[[#This Row],[eqp]],1),TEXT(action[[#This Row],[sn]],"000")))</f>
        <v>CBB006</v>
      </c>
      <c r="D78" s="4" t="s">
        <v>11</v>
      </c>
      <c r="E78" s="7" t="s">
        <v>15</v>
      </c>
      <c r="F78" s="7" t="s">
        <v>202</v>
      </c>
      <c r="G78" s="18">
        <v>6</v>
      </c>
      <c r="H78" s="8" t="s">
        <v>213</v>
      </c>
      <c r="I78" s="7" t="s">
        <v>77</v>
      </c>
      <c r="J78" s="9" t="s">
        <v>214</v>
      </c>
      <c r="K78" s="11">
        <v>8</v>
      </c>
      <c r="L78" s="11">
        <v>7</v>
      </c>
      <c r="M78" s="3"/>
    </row>
    <row r="79" spans="2:13" ht="21" hidden="1" customHeight="1">
      <c r="B79" s="2"/>
      <c r="C79" s="21" t="str">
        <f>IF(action[[#This Row],[sn]]="","",CONCATENATE(LEFT(action[[#This Row],[tar]],1),LEFT(action[[#This Row],[cat]],1),LEFT(action[[#This Row],[eqp]],1),TEXT(action[[#This Row],[sn]],"000")))</f>
        <v>CBU007</v>
      </c>
      <c r="D79" s="4" t="s">
        <v>11</v>
      </c>
      <c r="E79" s="7" t="s">
        <v>15</v>
      </c>
      <c r="F79" s="7" t="s">
        <v>13</v>
      </c>
      <c r="G79" s="18">
        <v>7</v>
      </c>
      <c r="H79" s="8" t="s">
        <v>215</v>
      </c>
      <c r="I79" s="7" t="s">
        <v>77</v>
      </c>
      <c r="J79" s="9" t="s">
        <v>216</v>
      </c>
      <c r="K79" s="11">
        <v>9</v>
      </c>
      <c r="L79" s="11">
        <v>7</v>
      </c>
      <c r="M79" s="3"/>
    </row>
    <row r="80" spans="2:13" ht="21" hidden="1" customHeight="1">
      <c r="B80" s="2"/>
      <c r="C80" s="21" t="str">
        <f>IF(action[[#This Row],[sn]]="","",CONCATENATE(LEFT(action[[#This Row],[tar]],1),LEFT(action[[#This Row],[cat]],1),LEFT(action[[#This Row],[eqp]],1),TEXT(action[[#This Row],[sn]],"000")))</f>
        <v>CBU008</v>
      </c>
      <c r="D80" s="4" t="s">
        <v>11</v>
      </c>
      <c r="E80" s="7" t="s">
        <v>15</v>
      </c>
      <c r="F80" s="7" t="s">
        <v>13</v>
      </c>
      <c r="G80" s="18">
        <v>8</v>
      </c>
      <c r="H80" s="8" t="s">
        <v>217</v>
      </c>
      <c r="I80" s="7" t="s">
        <v>77</v>
      </c>
      <c r="J80" s="9" t="s">
        <v>218</v>
      </c>
      <c r="K80" s="11">
        <v>9</v>
      </c>
      <c r="L80" s="11">
        <v>7</v>
      </c>
      <c r="M80" s="3"/>
    </row>
    <row r="81" spans="2:13" ht="21" hidden="1" customHeight="1">
      <c r="B81" s="2"/>
      <c r="C81" s="21" t="str">
        <f>IF(action[[#This Row],[sn]]="","",CONCATENATE(LEFT(action[[#This Row],[tar]],1),LEFT(action[[#This Row],[cat]],1),LEFT(action[[#This Row],[eqp]],1),TEXT(action[[#This Row],[sn]],"000")))</f>
        <v>LAU001</v>
      </c>
      <c r="D81" s="4" t="s">
        <v>30</v>
      </c>
      <c r="E81" s="7" t="s">
        <v>24</v>
      </c>
      <c r="F81" s="7" t="s">
        <v>13</v>
      </c>
      <c r="G81" s="18">
        <v>1</v>
      </c>
      <c r="H81" s="8" t="s">
        <v>219</v>
      </c>
      <c r="I81" s="7"/>
      <c r="J81" s="9" t="s">
        <v>220</v>
      </c>
      <c r="K81" s="11">
        <v>0</v>
      </c>
      <c r="L81" s="11">
        <v>4</v>
      </c>
      <c r="M81" s="3"/>
    </row>
    <row r="82" spans="2:13" ht="21" hidden="1" customHeight="1">
      <c r="B82" s="2"/>
      <c r="C82" s="21" t="str">
        <f>IF(action[[#This Row],[sn]]="","",CONCATENATE(LEFT(action[[#This Row],[tar]],1),LEFT(action[[#This Row],[cat]],1),LEFT(action[[#This Row],[eqp]],1),TEXT(action[[#This Row],[sn]],"000")))</f>
        <v>LAB001</v>
      </c>
      <c r="D82" s="4" t="s">
        <v>30</v>
      </c>
      <c r="E82" s="7" t="s">
        <v>24</v>
      </c>
      <c r="F82" s="7" t="s">
        <v>202</v>
      </c>
      <c r="G82" s="18">
        <v>1</v>
      </c>
      <c r="H82" s="8" t="s">
        <v>221</v>
      </c>
      <c r="I82" s="7"/>
      <c r="J82" s="9" t="s">
        <v>226</v>
      </c>
      <c r="K82" s="11">
        <v>1</v>
      </c>
      <c r="L82" s="11">
        <v>4</v>
      </c>
      <c r="M82" s="3"/>
    </row>
    <row r="83" spans="2:13" ht="21" hidden="1" customHeight="1">
      <c r="B83" s="2"/>
      <c r="C83" s="21" t="str">
        <f>IF(action[[#This Row],[sn]]="","",CONCATENATE(LEFT(action[[#This Row],[tar]],1),LEFT(action[[#This Row],[cat]],1),LEFT(action[[#This Row],[eqp]],1),TEXT(action[[#This Row],[sn]],"000")))</f>
        <v>LAC001</v>
      </c>
      <c r="D83" s="4" t="s">
        <v>30</v>
      </c>
      <c r="E83" s="7" t="s">
        <v>24</v>
      </c>
      <c r="F83" s="7" t="s">
        <v>17</v>
      </c>
      <c r="G83" s="18">
        <v>1</v>
      </c>
      <c r="H83" s="8" t="s">
        <v>222</v>
      </c>
      <c r="I83" s="7"/>
      <c r="J83" s="9" t="s">
        <v>225</v>
      </c>
      <c r="K83" s="11">
        <v>2</v>
      </c>
      <c r="L83" s="11">
        <v>4</v>
      </c>
      <c r="M83" s="3"/>
    </row>
    <row r="84" spans="2:13" ht="21" hidden="1" customHeight="1">
      <c r="B84" s="2"/>
      <c r="C84" s="21" t="str">
        <f>IF(action[[#This Row],[sn]]="","",CONCATENATE(LEFT(action[[#This Row],[tar]],1),LEFT(action[[#This Row],[cat]],1),LEFT(action[[#This Row],[eqp]],1),TEXT(action[[#This Row],[sn]],"000")))</f>
        <v>LCU004</v>
      </c>
      <c r="D84" s="4" t="s">
        <v>30</v>
      </c>
      <c r="E84" s="7" t="s">
        <v>20</v>
      </c>
      <c r="F84" s="7" t="s">
        <v>13</v>
      </c>
      <c r="G84" s="18">
        <v>4</v>
      </c>
      <c r="H84" s="8" t="s">
        <v>223</v>
      </c>
      <c r="I84" s="7"/>
      <c r="J84" s="9" t="s">
        <v>224</v>
      </c>
      <c r="K84" s="11">
        <v>3</v>
      </c>
      <c r="L84" s="11">
        <v>4</v>
      </c>
      <c r="M84" s="3"/>
    </row>
    <row r="85" spans="2:13" ht="21" hidden="1" customHeight="1">
      <c r="B85" s="2"/>
      <c r="C85" s="21" t="str">
        <f>IF(action[[#This Row],[sn]]="","",CONCATENATE(LEFT(action[[#This Row],[tar]],1),LEFT(action[[#This Row],[cat]],1),LEFT(action[[#This Row],[eqp]],1),TEXT(action[[#This Row],[sn]],"000")))</f>
        <v>WMP001</v>
      </c>
      <c r="D85" s="4" t="s">
        <v>92</v>
      </c>
      <c r="E85" s="7" t="s">
        <v>36</v>
      </c>
      <c r="F85" s="7" t="s">
        <v>227</v>
      </c>
      <c r="G85" s="18">
        <v>1</v>
      </c>
      <c r="H85" s="8" t="s">
        <v>228</v>
      </c>
      <c r="I85" s="7" t="s">
        <v>230</v>
      </c>
      <c r="J85" s="9" t="s">
        <v>229</v>
      </c>
      <c r="K85" s="11">
        <v>0</v>
      </c>
      <c r="L85" s="11">
        <v>0</v>
      </c>
      <c r="M85" s="3"/>
    </row>
    <row r="86" spans="2:13" ht="21" hidden="1" customHeight="1">
      <c r="B86" s="2"/>
      <c r="C86" s="21" t="str">
        <f>IF(action[[#This Row],[sn]]="","",CONCATENATE(LEFT(action[[#This Row],[tar]],1),LEFT(action[[#This Row],[cat]],1),LEFT(action[[#This Row],[eqp]],1),TEXT(action[[#This Row],[sn]],"000")))</f>
        <v>WFU003</v>
      </c>
      <c r="D86" s="4" t="s">
        <v>92</v>
      </c>
      <c r="E86" s="7" t="s">
        <v>12</v>
      </c>
      <c r="F86" s="7" t="s">
        <v>13</v>
      </c>
      <c r="G86" s="18">
        <v>3</v>
      </c>
      <c r="H86" s="8" t="s">
        <v>231</v>
      </c>
      <c r="I86" s="7"/>
      <c r="J86" s="9" t="s">
        <v>232</v>
      </c>
      <c r="K86" s="11">
        <v>0</v>
      </c>
      <c r="L86" s="11">
        <v>0</v>
      </c>
      <c r="M86" s="3"/>
    </row>
    <row r="87" spans="2:13" ht="21" hidden="1" customHeight="1">
      <c r="B87" s="2"/>
      <c r="C87" s="21" t="str">
        <f>IF(action[[#This Row],[sn]]="","",CONCATENATE(LEFT(action[[#This Row],[tar]],1),LEFT(action[[#This Row],[cat]],1),LEFT(action[[#This Row],[eqp]],1),TEXT(action[[#This Row],[sn]],"000")))</f>
        <v>WFU004</v>
      </c>
      <c r="D87" s="4" t="s">
        <v>92</v>
      </c>
      <c r="E87" s="7" t="s">
        <v>12</v>
      </c>
      <c r="F87" s="7" t="s">
        <v>13</v>
      </c>
      <c r="G87" s="18">
        <v>4</v>
      </c>
      <c r="H87" s="8" t="s">
        <v>233</v>
      </c>
      <c r="I87" s="7"/>
      <c r="J87" s="9" t="s">
        <v>234</v>
      </c>
      <c r="K87" s="11">
        <v>0</v>
      </c>
      <c r="L87" s="11">
        <v>0</v>
      </c>
      <c r="M87" s="3"/>
    </row>
    <row r="88" spans="2:13" ht="21" hidden="1" customHeight="1">
      <c r="B88" s="2"/>
      <c r="C88" s="21" t="str">
        <f>IF(action[[#This Row],[sn]]="","",CONCATENATE(LEFT(action[[#This Row],[tar]],1),LEFT(action[[#This Row],[cat]],1),LEFT(action[[#This Row],[eqp]],1),TEXT(action[[#This Row],[sn]],"000")))</f>
        <v>LCU005</v>
      </c>
      <c r="D88" s="4" t="s">
        <v>30</v>
      </c>
      <c r="E88" s="7" t="s">
        <v>20</v>
      </c>
      <c r="F88" s="7" t="s">
        <v>13</v>
      </c>
      <c r="G88" s="18">
        <v>5</v>
      </c>
      <c r="H88" s="8" t="s">
        <v>246</v>
      </c>
      <c r="I88" s="7" t="s">
        <v>56</v>
      </c>
      <c r="J88" s="26" t="s">
        <v>423</v>
      </c>
      <c r="K88" s="11">
        <v>4</v>
      </c>
      <c r="L88" s="11">
        <v>4</v>
      </c>
      <c r="M88" s="3"/>
    </row>
    <row r="89" spans="2:13" ht="21" hidden="1" customHeight="1">
      <c r="B89" s="2"/>
      <c r="C89" s="21" t="str">
        <f>IF(action[[#This Row],[sn]]="","",CONCATENATE(LEFT(action[[#This Row],[tar]],1),LEFT(action[[#This Row],[cat]],1),LEFT(action[[#This Row],[eqp]],1),TEXT(action[[#This Row],[sn]],"000")))</f>
        <v>LCU006</v>
      </c>
      <c r="D89" s="4" t="s">
        <v>30</v>
      </c>
      <c r="E89" s="7" t="s">
        <v>20</v>
      </c>
      <c r="F89" s="7" t="s">
        <v>13</v>
      </c>
      <c r="G89" s="18">
        <v>6</v>
      </c>
      <c r="H89" s="8" t="s">
        <v>248</v>
      </c>
      <c r="I89" s="7" t="s">
        <v>56</v>
      </c>
      <c r="J89" s="26" t="s">
        <v>424</v>
      </c>
      <c r="K89" s="11">
        <v>5</v>
      </c>
      <c r="L89" s="11">
        <v>4</v>
      </c>
      <c r="M89" s="3"/>
    </row>
    <row r="90" spans="2:13" ht="21" hidden="1" customHeight="1">
      <c r="B90" s="2"/>
      <c r="C90" s="21" t="str">
        <f>IF(action[[#This Row],[sn]]="","",CONCATENATE(LEFT(action[[#This Row],[tar]],1),LEFT(action[[#This Row],[cat]],1),LEFT(action[[#This Row],[eqp]],1),TEXT(action[[#This Row],[sn]],"000")))</f>
        <v>LBB001</v>
      </c>
      <c r="D90" s="4" t="s">
        <v>30</v>
      </c>
      <c r="E90" s="7" t="s">
        <v>15</v>
      </c>
      <c r="F90" s="7" t="s">
        <v>202</v>
      </c>
      <c r="G90" s="18">
        <v>1</v>
      </c>
      <c r="H90" s="8" t="s">
        <v>249</v>
      </c>
      <c r="I90" s="7"/>
      <c r="J90" s="9" t="s">
        <v>250</v>
      </c>
      <c r="K90" s="11">
        <v>6</v>
      </c>
      <c r="L90" s="11">
        <v>5</v>
      </c>
      <c r="M90" s="3"/>
    </row>
    <row r="91" spans="2:13" ht="21" hidden="1" customHeight="1">
      <c r="B91" s="2"/>
      <c r="C91" s="21" t="str">
        <f>IF(action[[#This Row],[sn]]="","",CONCATENATE(LEFT(action[[#This Row],[tar]],1),LEFT(action[[#This Row],[cat]],1),LEFT(action[[#This Row],[eqp]],1),TEXT(action[[#This Row],[sn]],"000")))</f>
        <v>LBB002</v>
      </c>
      <c r="D91" s="4" t="s">
        <v>30</v>
      </c>
      <c r="E91" s="7" t="s">
        <v>15</v>
      </c>
      <c r="F91" s="7" t="s">
        <v>202</v>
      </c>
      <c r="G91" s="18">
        <v>2</v>
      </c>
      <c r="H91" s="8" t="s">
        <v>252</v>
      </c>
      <c r="I91" s="7"/>
      <c r="J91" s="9" t="s">
        <v>251</v>
      </c>
      <c r="K91" s="11">
        <v>6</v>
      </c>
      <c r="L91" s="11">
        <v>5</v>
      </c>
      <c r="M91" s="3"/>
    </row>
    <row r="92" spans="2:13" ht="21" hidden="1" customHeight="1">
      <c r="B92" s="2"/>
      <c r="C92" s="21" t="str">
        <f>IF(action[[#This Row],[sn]]="","",CONCATENATE(LEFT(action[[#This Row],[tar]],1),LEFT(action[[#This Row],[cat]],1),LEFT(action[[#This Row],[eqp]],1),TEXT(action[[#This Row],[sn]],"000")))</f>
        <v>LBU003</v>
      </c>
      <c r="D92" s="4" t="s">
        <v>30</v>
      </c>
      <c r="E92" s="7" t="s">
        <v>15</v>
      </c>
      <c r="F92" s="7" t="s">
        <v>13</v>
      </c>
      <c r="G92" s="18">
        <v>3</v>
      </c>
      <c r="H92" s="8" t="s">
        <v>253</v>
      </c>
      <c r="I92" s="7"/>
      <c r="J92" s="9" t="s">
        <v>254</v>
      </c>
      <c r="K92" s="11">
        <v>7</v>
      </c>
      <c r="L92" s="11">
        <v>5</v>
      </c>
      <c r="M92" s="3"/>
    </row>
    <row r="93" spans="2:13" ht="21" hidden="1" customHeight="1">
      <c r="B93" s="2"/>
      <c r="C93" s="21" t="str">
        <f>IF(action[[#This Row],[sn]]="","",CONCATENATE(LEFT(action[[#This Row],[tar]],1),LEFT(action[[#This Row],[cat]],1),LEFT(action[[#This Row],[eqp]],1),TEXT(action[[#This Row],[sn]],"000")))</f>
        <v>LBU004</v>
      </c>
      <c r="D93" s="4" t="s">
        <v>30</v>
      </c>
      <c r="E93" s="7" t="s">
        <v>15</v>
      </c>
      <c r="F93" s="7" t="s">
        <v>13</v>
      </c>
      <c r="G93" s="18">
        <v>4</v>
      </c>
      <c r="H93" s="8" t="s">
        <v>255</v>
      </c>
      <c r="I93" s="7"/>
      <c r="J93" s="9" t="s">
        <v>256</v>
      </c>
      <c r="K93" s="11">
        <v>7</v>
      </c>
      <c r="L93" s="11">
        <v>5</v>
      </c>
      <c r="M93" s="3"/>
    </row>
    <row r="94" spans="2:13" ht="21" hidden="1" customHeight="1">
      <c r="B94" s="2"/>
      <c r="C94" s="21" t="str">
        <f>IF(action[[#This Row],[sn]]="","",CONCATENATE(LEFT(action[[#This Row],[tar]],1),LEFT(action[[#This Row],[cat]],1),LEFT(action[[#This Row],[eqp]],1),TEXT(action[[#This Row],[sn]],"000")))</f>
        <v>LCU007</v>
      </c>
      <c r="D94" s="4" t="s">
        <v>30</v>
      </c>
      <c r="E94" s="7" t="s">
        <v>20</v>
      </c>
      <c r="F94" s="7" t="s">
        <v>13</v>
      </c>
      <c r="G94" s="18">
        <v>7</v>
      </c>
      <c r="H94" s="8" t="s">
        <v>259</v>
      </c>
      <c r="I94" s="7"/>
      <c r="J94" s="9" t="s">
        <v>260</v>
      </c>
      <c r="K94" s="11">
        <v>2</v>
      </c>
      <c r="L94" s="11">
        <v>4</v>
      </c>
      <c r="M94" s="3"/>
    </row>
    <row r="95" spans="2:13" ht="21" hidden="1" customHeight="1">
      <c r="B95" s="2"/>
      <c r="C95" s="21" t="str">
        <f>IF(action[[#This Row],[sn]]="","",CONCATENATE(LEFT(action[[#This Row],[tar]],1),LEFT(action[[#This Row],[cat]],1),LEFT(action[[#This Row],[eqp]],1),TEXT(action[[#This Row],[sn]],"000")))</f>
        <v>LAU002</v>
      </c>
      <c r="D95" s="4" t="s">
        <v>30</v>
      </c>
      <c r="E95" s="7" t="s">
        <v>24</v>
      </c>
      <c r="F95" s="7" t="s">
        <v>13</v>
      </c>
      <c r="G95" s="18">
        <v>2</v>
      </c>
      <c r="H95" s="8" t="s">
        <v>264</v>
      </c>
      <c r="I95" s="7" t="s">
        <v>56</v>
      </c>
      <c r="J95" s="26" t="s">
        <v>425</v>
      </c>
      <c r="K95" s="11">
        <v>3</v>
      </c>
      <c r="L95" s="11">
        <v>2</v>
      </c>
      <c r="M95" s="3"/>
    </row>
    <row r="96" spans="2:13" ht="21" hidden="1" customHeight="1">
      <c r="B96" s="2"/>
      <c r="C96" s="21" t="str">
        <f>IF(action[[#This Row],[sn]]="","",CONCATENATE(LEFT(action[[#This Row],[tar]],1),LEFT(action[[#This Row],[cat]],1),LEFT(action[[#This Row],[eqp]],1),TEXT(action[[#This Row],[sn]],"000")))</f>
        <v>LAU003</v>
      </c>
      <c r="D96" s="4" t="s">
        <v>30</v>
      </c>
      <c r="E96" s="7" t="s">
        <v>24</v>
      </c>
      <c r="F96" s="7" t="s">
        <v>13</v>
      </c>
      <c r="G96" s="18">
        <v>3</v>
      </c>
      <c r="H96" s="8" t="s">
        <v>267</v>
      </c>
      <c r="I96" s="7"/>
      <c r="J96" s="9" t="s">
        <v>268</v>
      </c>
      <c r="K96" s="11">
        <v>3</v>
      </c>
      <c r="L96" s="11">
        <v>2</v>
      </c>
      <c r="M96" s="3"/>
    </row>
    <row r="97" spans="2:13" ht="21" hidden="1" customHeight="1">
      <c r="B97" s="2"/>
      <c r="C97" s="21" t="str">
        <f>IF(action[[#This Row],[sn]]="","",CONCATENATE(LEFT(action[[#This Row],[tar]],1),LEFT(action[[#This Row],[cat]],1),LEFT(action[[#This Row],[eqp]],1),TEXT(action[[#This Row],[sn]],"000")))</f>
        <v>YCU002</v>
      </c>
      <c r="D97" s="4" t="s">
        <v>22</v>
      </c>
      <c r="E97" s="7" t="s">
        <v>20</v>
      </c>
      <c r="F97" s="7" t="s">
        <v>13</v>
      </c>
      <c r="G97" s="18">
        <v>2</v>
      </c>
      <c r="H97" s="8" t="s">
        <v>270</v>
      </c>
      <c r="I97" s="7"/>
      <c r="J97" s="9" t="s">
        <v>271</v>
      </c>
      <c r="K97" s="11">
        <v>2</v>
      </c>
      <c r="L97" s="11">
        <v>2</v>
      </c>
      <c r="M97" s="3"/>
    </row>
    <row r="98" spans="2:13" ht="21" hidden="1" customHeight="1">
      <c r="B98" s="2"/>
      <c r="C98" s="21" t="str">
        <f>IF(action[[#This Row],[sn]]="","",CONCATENATE(LEFT(action[[#This Row],[tar]],1),LEFT(action[[#This Row],[cat]],1),LEFT(action[[#This Row],[eqp]],1),TEXT(action[[#This Row],[sn]],"000")))</f>
        <v>YCU003</v>
      </c>
      <c r="D98" s="4" t="s">
        <v>22</v>
      </c>
      <c r="E98" s="7" t="s">
        <v>20</v>
      </c>
      <c r="F98" s="7" t="s">
        <v>13</v>
      </c>
      <c r="G98" s="18">
        <v>3</v>
      </c>
      <c r="H98" s="8" t="s">
        <v>426</v>
      </c>
      <c r="I98" s="7" t="s">
        <v>69</v>
      </c>
      <c r="J98" s="26" t="s">
        <v>427</v>
      </c>
      <c r="K98" s="11">
        <v>3</v>
      </c>
      <c r="L98" s="11">
        <v>1</v>
      </c>
      <c r="M98" s="3"/>
    </row>
    <row r="99" spans="2:13" ht="21" hidden="1" customHeight="1">
      <c r="B99" s="2"/>
      <c r="C99" s="21" t="str">
        <f>IF(action[[#This Row],[sn]]="","",CONCATENATE(LEFT(action[[#This Row],[tar]],1),LEFT(action[[#This Row],[cat]],1),LEFT(action[[#This Row],[eqp]],1),TEXT(action[[#This Row],[sn]],"000")))</f>
        <v>YCU004</v>
      </c>
      <c r="D99" s="4" t="s">
        <v>22</v>
      </c>
      <c r="E99" s="7" t="s">
        <v>20</v>
      </c>
      <c r="F99" s="7" t="s">
        <v>13</v>
      </c>
      <c r="G99" s="18">
        <v>4</v>
      </c>
      <c r="H99" s="8" t="s">
        <v>428</v>
      </c>
      <c r="I99" s="7" t="s">
        <v>69</v>
      </c>
      <c r="J99" s="26" t="s">
        <v>429</v>
      </c>
      <c r="K99" s="11">
        <v>4</v>
      </c>
      <c r="L99" s="11">
        <v>1</v>
      </c>
      <c r="M99" s="3"/>
    </row>
    <row r="100" spans="2:13" ht="21" hidden="1" customHeight="1">
      <c r="B100" s="2"/>
      <c r="C100" s="21" t="str">
        <f>IF(action[[#This Row],[sn]]="","",CONCATENATE(LEFT(action[[#This Row],[tar]],1),LEFT(action[[#This Row],[cat]],1),LEFT(action[[#This Row],[eqp]],1),TEXT(action[[#This Row],[sn]],"000")))</f>
        <v>LCU008</v>
      </c>
      <c r="D100" s="4" t="s">
        <v>30</v>
      </c>
      <c r="E100" s="7" t="s">
        <v>20</v>
      </c>
      <c r="F100" s="7" t="s">
        <v>13</v>
      </c>
      <c r="G100" s="18">
        <v>8</v>
      </c>
      <c r="H100" s="8" t="s">
        <v>275</v>
      </c>
      <c r="I100" s="7" t="s">
        <v>56</v>
      </c>
      <c r="J100" s="26" t="s">
        <v>430</v>
      </c>
      <c r="K100" s="11">
        <v>2</v>
      </c>
      <c r="L100" s="11">
        <v>2</v>
      </c>
      <c r="M100" s="3"/>
    </row>
    <row r="101" spans="2:13" ht="21" hidden="1" customHeight="1">
      <c r="B101" s="2"/>
      <c r="C101" s="21" t="str">
        <f>IF(action[[#This Row],[sn]]="","",CONCATENATE(LEFT(action[[#This Row],[tar]],1),LEFT(action[[#This Row],[cat]],1),LEFT(action[[#This Row],[eqp]],1),TEXT(action[[#This Row],[sn]],"000")))</f>
        <v>LCU009</v>
      </c>
      <c r="D101" s="4" t="s">
        <v>30</v>
      </c>
      <c r="E101" s="7" t="s">
        <v>20</v>
      </c>
      <c r="F101" s="7" t="s">
        <v>13</v>
      </c>
      <c r="G101" s="18">
        <v>9</v>
      </c>
      <c r="H101" s="8" t="s">
        <v>276</v>
      </c>
      <c r="I101" s="7"/>
      <c r="J101" s="9" t="s">
        <v>277</v>
      </c>
      <c r="K101" s="11">
        <v>3</v>
      </c>
      <c r="L101" s="11">
        <v>2</v>
      </c>
      <c r="M101" s="3"/>
    </row>
    <row r="102" spans="2:13" ht="21" hidden="1" customHeight="1">
      <c r="B102" s="2"/>
      <c r="C102" s="21" t="str">
        <f>IF(action[[#This Row],[sn]]="","",CONCATENATE(LEFT(action[[#This Row],[tar]],1),LEFT(action[[#This Row],[cat]],1),LEFT(action[[#This Row],[eqp]],1),TEXT(action[[#This Row],[sn]],"000")))</f>
        <v>LFU009</v>
      </c>
      <c r="D102" s="4" t="s">
        <v>30</v>
      </c>
      <c r="E102" s="7" t="s">
        <v>12</v>
      </c>
      <c r="F102" s="7" t="s">
        <v>13</v>
      </c>
      <c r="G102" s="18">
        <v>9</v>
      </c>
      <c r="H102" s="8" t="s">
        <v>279</v>
      </c>
      <c r="I102" s="7" t="s">
        <v>60</v>
      </c>
      <c r="J102" s="9" t="s">
        <v>280</v>
      </c>
      <c r="K102" s="11">
        <v>0</v>
      </c>
      <c r="L102" s="11">
        <v>0</v>
      </c>
      <c r="M102" s="3"/>
    </row>
    <row r="103" spans="2:13" ht="21" hidden="1" customHeight="1">
      <c r="B103" s="2"/>
      <c r="C103" s="21" t="str">
        <f>IF(action[[#This Row],[sn]]="","",CONCATENATE(LEFT(action[[#This Row],[tar]],1),LEFT(action[[#This Row],[cat]],1),LEFT(action[[#This Row],[eqp]],1),TEXT(action[[#This Row],[sn]],"000")))</f>
        <v>LFU010</v>
      </c>
      <c r="D103" s="4" t="s">
        <v>30</v>
      </c>
      <c r="E103" s="7" t="s">
        <v>12</v>
      </c>
      <c r="F103" s="7" t="s">
        <v>13</v>
      </c>
      <c r="G103" s="18">
        <v>10</v>
      </c>
      <c r="H103" s="8" t="s">
        <v>281</v>
      </c>
      <c r="I103" s="7" t="s">
        <v>60</v>
      </c>
      <c r="J103" s="9" t="s">
        <v>282</v>
      </c>
      <c r="K103" s="11">
        <v>0</v>
      </c>
      <c r="L103" s="11">
        <v>0</v>
      </c>
      <c r="M103" s="3"/>
    </row>
    <row r="104" spans="2:13" ht="21" hidden="1" customHeight="1">
      <c r="B104" s="2"/>
      <c r="C104" s="21" t="str">
        <f>IF(action[[#This Row],[sn]]="","",CONCATENATE(LEFT(action[[#This Row],[tar]],1),LEFT(action[[#This Row],[cat]],1),LEFT(action[[#This Row],[eqp]],1),TEXT(action[[#This Row],[sn]],"000")))</f>
        <v>LFC001</v>
      </c>
      <c r="D104" s="4" t="s">
        <v>30</v>
      </c>
      <c r="E104" s="7" t="s">
        <v>12</v>
      </c>
      <c r="F104" s="7" t="s">
        <v>17</v>
      </c>
      <c r="G104" s="18">
        <v>1</v>
      </c>
      <c r="H104" s="8" t="s">
        <v>283</v>
      </c>
      <c r="I104" s="7" t="s">
        <v>284</v>
      </c>
      <c r="J104" s="9"/>
      <c r="K104" s="11">
        <v>0</v>
      </c>
      <c r="L104" s="11">
        <v>0</v>
      </c>
      <c r="M104" s="3"/>
    </row>
    <row r="105" spans="2:13" ht="21" hidden="1" customHeight="1">
      <c r="B105" s="2"/>
      <c r="C105" s="21" t="str">
        <f>IF(action[[#This Row],[sn]]="","",CONCATENATE(LEFT(action[[#This Row],[tar]],1),LEFT(action[[#This Row],[cat]],1),LEFT(action[[#This Row],[eqp]],1),TEXT(action[[#This Row],[sn]],"000")))</f>
        <v>LFC002</v>
      </c>
      <c r="D105" s="4" t="s">
        <v>30</v>
      </c>
      <c r="E105" s="7" t="s">
        <v>12</v>
      </c>
      <c r="F105" s="7" t="s">
        <v>17</v>
      </c>
      <c r="G105" s="18">
        <v>2</v>
      </c>
      <c r="H105" s="8" t="s">
        <v>285</v>
      </c>
      <c r="I105" s="7" t="s">
        <v>284</v>
      </c>
      <c r="J105" s="9"/>
      <c r="K105" s="11">
        <v>0</v>
      </c>
      <c r="L105" s="11">
        <v>0</v>
      </c>
      <c r="M105" s="3"/>
    </row>
    <row r="106" spans="2:13" ht="21" hidden="1" customHeight="1">
      <c r="B106" s="2"/>
      <c r="C106" s="21" t="str">
        <f>IF(action[[#This Row],[sn]]="","",CONCATENATE(LEFT(action[[#This Row],[tar]],1),LEFT(action[[#This Row],[cat]],1),LEFT(action[[#This Row],[eqp]],1),TEXT(action[[#This Row],[sn]],"000")))</f>
        <v>LFU011</v>
      </c>
      <c r="D106" s="4" t="s">
        <v>30</v>
      </c>
      <c r="E106" s="7" t="s">
        <v>12</v>
      </c>
      <c r="F106" s="7" t="s">
        <v>13</v>
      </c>
      <c r="G106" s="18">
        <v>11</v>
      </c>
      <c r="H106" s="8" t="s">
        <v>286</v>
      </c>
      <c r="I106" s="7" t="s">
        <v>287</v>
      </c>
      <c r="J106" s="9"/>
      <c r="K106" s="11">
        <v>0</v>
      </c>
      <c r="L106" s="11">
        <v>0</v>
      </c>
      <c r="M106" s="3"/>
    </row>
    <row r="107" spans="2:13" ht="21" hidden="1" customHeight="1">
      <c r="B107" s="2"/>
      <c r="C107" s="21" t="str">
        <f>IF(action[[#This Row],[sn]]="","",CONCATENATE(LEFT(action[[#This Row],[tar]],1),LEFT(action[[#This Row],[cat]],1),LEFT(action[[#This Row],[eqp]],1),TEXT(action[[#This Row],[sn]],"000")))</f>
        <v>NFU001</v>
      </c>
      <c r="D107" s="4" t="s">
        <v>28</v>
      </c>
      <c r="E107" s="7" t="s">
        <v>12</v>
      </c>
      <c r="F107" s="7" t="s">
        <v>13</v>
      </c>
      <c r="G107" s="18">
        <v>1</v>
      </c>
      <c r="H107" s="8" t="s">
        <v>293</v>
      </c>
      <c r="I107" s="7" t="s">
        <v>294</v>
      </c>
      <c r="J107" s="9" t="s">
        <v>295</v>
      </c>
      <c r="K107" s="11">
        <v>0</v>
      </c>
      <c r="L107" s="11">
        <v>0</v>
      </c>
      <c r="M107" s="3"/>
    </row>
    <row r="108" spans="2:13" ht="21" hidden="1" customHeight="1">
      <c r="B108" s="2"/>
      <c r="C108" s="21" t="str">
        <f>IF(action[[#This Row],[sn]]="","",CONCATENATE(LEFT(action[[#This Row],[tar]],1),LEFT(action[[#This Row],[cat]],1),LEFT(action[[#This Row],[eqp]],1),TEXT(action[[#This Row],[sn]],"000")))</f>
        <v>CFU001</v>
      </c>
      <c r="D108" s="4" t="s">
        <v>11</v>
      </c>
      <c r="E108" s="7" t="s">
        <v>12</v>
      </c>
      <c r="F108" s="7" t="s">
        <v>13</v>
      </c>
      <c r="G108" s="18">
        <v>1</v>
      </c>
      <c r="H108" s="8" t="s">
        <v>303</v>
      </c>
      <c r="I108" s="7" t="s">
        <v>77</v>
      </c>
      <c r="J108" s="9" t="s">
        <v>304</v>
      </c>
      <c r="K108" s="11">
        <v>0</v>
      </c>
      <c r="L108" s="11">
        <v>0</v>
      </c>
      <c r="M108" s="3"/>
    </row>
    <row r="109" spans="2:13" ht="21" hidden="1" customHeight="1">
      <c r="B109" s="2"/>
      <c r="C109" s="21" t="str">
        <f>IF(action[[#This Row],[sn]]="","",CONCATENATE(LEFT(action[[#This Row],[tar]],1),LEFT(action[[#This Row],[cat]],1),LEFT(action[[#This Row],[eqp]],1),TEXT(action[[#This Row],[sn]],"000")))</f>
        <v>CFU002</v>
      </c>
      <c r="D109" s="4" t="s">
        <v>11</v>
      </c>
      <c r="E109" s="7" t="s">
        <v>12</v>
      </c>
      <c r="F109" s="7" t="s">
        <v>13</v>
      </c>
      <c r="G109" s="18">
        <v>2</v>
      </c>
      <c r="H109" s="8" t="s">
        <v>305</v>
      </c>
      <c r="I109" s="7" t="s">
        <v>77</v>
      </c>
      <c r="J109" s="9" t="s">
        <v>306</v>
      </c>
      <c r="K109" s="11">
        <v>0</v>
      </c>
      <c r="L109" s="11">
        <v>0</v>
      </c>
      <c r="M109" s="3"/>
    </row>
    <row r="110" spans="2:13" ht="21" hidden="1" customHeight="1">
      <c r="B110" s="2"/>
      <c r="C110" s="21" t="str">
        <f>IF(action[[#This Row],[sn]]="","",CONCATENATE(LEFT(action[[#This Row],[tar]],1),LEFT(action[[#This Row],[cat]],1),LEFT(action[[#This Row],[eqp]],1),TEXT(action[[#This Row],[sn]],"000")))</f>
        <v>LFM001</v>
      </c>
      <c r="D110" s="4" t="s">
        <v>30</v>
      </c>
      <c r="E110" s="7" t="s">
        <v>12</v>
      </c>
      <c r="F110" s="7" t="s">
        <v>300</v>
      </c>
      <c r="G110" s="18">
        <v>1</v>
      </c>
      <c r="H110" s="8" t="s">
        <v>311</v>
      </c>
      <c r="I110" s="7" t="s">
        <v>309</v>
      </c>
      <c r="J110" s="9" t="s">
        <v>310</v>
      </c>
      <c r="K110" s="11">
        <v>0</v>
      </c>
      <c r="L110" s="11">
        <v>0</v>
      </c>
      <c r="M110" s="3"/>
    </row>
    <row r="111" spans="2:13" ht="21" hidden="1" customHeight="1">
      <c r="B111" s="2"/>
      <c r="C111" s="21" t="str">
        <f>IF(action[[#This Row],[sn]]="","",CONCATENATE(LEFT(action[[#This Row],[tar]],1),LEFT(action[[#This Row],[cat]],1),LEFT(action[[#This Row],[eqp]],1),TEXT(action[[#This Row],[sn]],"000")))</f>
        <v>UFU003</v>
      </c>
      <c r="D111" s="4" t="s">
        <v>57</v>
      </c>
      <c r="E111" s="7" t="s">
        <v>12</v>
      </c>
      <c r="F111" s="7" t="s">
        <v>13</v>
      </c>
      <c r="G111" s="18">
        <v>3</v>
      </c>
      <c r="H111" s="8" t="s">
        <v>313</v>
      </c>
      <c r="I111" s="7" t="s">
        <v>314</v>
      </c>
      <c r="J111" s="9" t="s">
        <v>315</v>
      </c>
      <c r="K111" s="11">
        <v>0</v>
      </c>
      <c r="L111" s="11">
        <v>0</v>
      </c>
      <c r="M111" s="3"/>
    </row>
    <row r="112" spans="2:13" ht="21" hidden="1" customHeight="1">
      <c r="B112" s="2"/>
      <c r="C112" s="21" t="str">
        <f>IF(action[[#This Row],[sn]]="","",CONCATENATE(LEFT(action[[#This Row],[tar]],1),LEFT(action[[#This Row],[cat]],1),LEFT(action[[#This Row],[eqp]],1),TEXT(action[[#This Row],[sn]],"000")))</f>
        <v>UFU004</v>
      </c>
      <c r="D112" s="4" t="s">
        <v>57</v>
      </c>
      <c r="E112" s="7" t="s">
        <v>12</v>
      </c>
      <c r="F112" s="7" t="s">
        <v>13</v>
      </c>
      <c r="G112" s="18">
        <v>4</v>
      </c>
      <c r="H112" s="8" t="s">
        <v>316</v>
      </c>
      <c r="I112" s="7" t="s">
        <v>314</v>
      </c>
      <c r="J112" s="9" t="s">
        <v>317</v>
      </c>
      <c r="K112" s="11">
        <v>0</v>
      </c>
      <c r="L112" s="11">
        <v>0</v>
      </c>
      <c r="M112" s="3"/>
    </row>
    <row r="113" spans="2:13" ht="21" customHeight="1">
      <c r="B113" s="2"/>
      <c r="C113" s="21" t="str">
        <f>IF(action[[#This Row],[sn]]="","",CONCATENATE(LEFT(action[[#This Row],[tar]],1),LEFT(action[[#This Row],[cat]],1),LEFT(action[[#This Row],[eqp]],1),TEXT(action[[#This Row],[sn]],"000")))</f>
        <v>BFU001</v>
      </c>
      <c r="D113" s="4" t="s">
        <v>25</v>
      </c>
      <c r="E113" s="7" t="s">
        <v>12</v>
      </c>
      <c r="F113" s="7" t="s">
        <v>13</v>
      </c>
      <c r="G113" s="18">
        <v>1</v>
      </c>
      <c r="H113" s="8" t="s">
        <v>320</v>
      </c>
      <c r="I113" s="7" t="s">
        <v>321</v>
      </c>
      <c r="J113" s="9" t="s">
        <v>322</v>
      </c>
      <c r="K113" s="11">
        <v>0</v>
      </c>
      <c r="L113" s="11">
        <v>0</v>
      </c>
      <c r="M113" s="3"/>
    </row>
    <row r="114" spans="2:13" ht="21" hidden="1" customHeight="1">
      <c r="B114" s="2"/>
      <c r="C114" s="21" t="str">
        <f>IF(action[[#This Row],[sn]]="","",CONCATENATE(LEFT(action[[#This Row],[tar]],1),LEFT(action[[#This Row],[cat]],1),LEFT(action[[#This Row],[eqp]],1),TEXT(action[[#This Row],[sn]],"000")))</f>
        <v>WFU005</v>
      </c>
      <c r="D114" s="4" t="s">
        <v>92</v>
      </c>
      <c r="E114" s="7" t="s">
        <v>12</v>
      </c>
      <c r="F114" s="7" t="s">
        <v>13</v>
      </c>
      <c r="G114" s="18">
        <v>5</v>
      </c>
      <c r="H114" s="8" t="s">
        <v>324</v>
      </c>
      <c r="I114" s="7" t="s">
        <v>323</v>
      </c>
      <c r="J114" s="9" t="s">
        <v>327</v>
      </c>
      <c r="K114" s="11">
        <v>0</v>
      </c>
      <c r="L114" s="11">
        <v>0</v>
      </c>
      <c r="M114" s="3"/>
    </row>
    <row r="115" spans="2:13" ht="21" hidden="1" customHeight="1">
      <c r="B115" s="2"/>
      <c r="C115" s="21" t="str">
        <f>IF(action[[#This Row],[sn]]="","",CONCATENATE(LEFT(action[[#This Row],[tar]],1),LEFT(action[[#This Row],[cat]],1),LEFT(action[[#This Row],[eqp]],1),TEXT(action[[#This Row],[sn]],"000")))</f>
        <v>WFU006</v>
      </c>
      <c r="D115" s="4" t="s">
        <v>92</v>
      </c>
      <c r="E115" s="7" t="s">
        <v>12</v>
      </c>
      <c r="F115" s="7" t="s">
        <v>13</v>
      </c>
      <c r="G115" s="18">
        <v>6</v>
      </c>
      <c r="H115" s="8" t="s">
        <v>325</v>
      </c>
      <c r="I115" s="7" t="s">
        <v>323</v>
      </c>
      <c r="J115" s="9" t="s">
        <v>326</v>
      </c>
      <c r="K115" s="11">
        <v>0</v>
      </c>
      <c r="L115" s="11">
        <v>0</v>
      </c>
      <c r="M115" s="3"/>
    </row>
    <row r="116" spans="2:13" ht="21" customHeight="1">
      <c r="B116" s="2"/>
      <c r="C116" s="21" t="str">
        <f>IF(action[[#This Row],[sn]]="","",CONCATENATE(LEFT(action[[#This Row],[tar]],1),LEFT(action[[#This Row],[cat]],1),LEFT(action[[#This Row],[eqp]],1),TEXT(action[[#This Row],[sn]],"000")))</f>
        <v>BFU002</v>
      </c>
      <c r="D116" s="4" t="s">
        <v>25</v>
      </c>
      <c r="E116" s="7" t="s">
        <v>12</v>
      </c>
      <c r="F116" s="7" t="s">
        <v>13</v>
      </c>
      <c r="G116" s="18">
        <v>2</v>
      </c>
      <c r="H116" s="8" t="s">
        <v>330</v>
      </c>
      <c r="I116" s="7" t="s">
        <v>331</v>
      </c>
      <c r="J116" s="9" t="s">
        <v>332</v>
      </c>
      <c r="K116" s="11">
        <v>0</v>
      </c>
      <c r="L116" s="11">
        <v>0</v>
      </c>
      <c r="M116" s="3"/>
    </row>
    <row r="117" spans="2:13" ht="21" hidden="1" customHeight="1">
      <c r="B117" s="2"/>
      <c r="C117" s="21" t="str">
        <f>IF(action[[#This Row],[sn]]="","",CONCATENATE(LEFT(action[[#This Row],[tar]],1),LEFT(action[[#This Row],[cat]],1),LEFT(action[[#This Row],[eqp]],1),TEXT(action[[#This Row],[sn]],"000")))</f>
        <v>LFM005</v>
      </c>
      <c r="D117" s="4" t="s">
        <v>30</v>
      </c>
      <c r="E117" s="7" t="s">
        <v>12</v>
      </c>
      <c r="F117" s="7" t="s">
        <v>300</v>
      </c>
      <c r="G117" s="18">
        <v>5</v>
      </c>
      <c r="H117" s="8" t="s">
        <v>342</v>
      </c>
      <c r="I117" s="7"/>
      <c r="J117" s="9" t="s">
        <v>343</v>
      </c>
      <c r="K117" s="11">
        <v>0</v>
      </c>
      <c r="L117" s="11">
        <v>0</v>
      </c>
      <c r="M117" s="3"/>
    </row>
    <row r="118" spans="2:13" ht="21" hidden="1" customHeight="1">
      <c r="B118" s="2"/>
      <c r="C118" s="21" t="str">
        <f>IF(action[[#This Row],[sn]]="","",CONCATENATE(LEFT(action[[#This Row],[tar]],1),LEFT(action[[#This Row],[cat]],1),LEFT(action[[#This Row],[eqp]],1),TEXT(action[[#This Row],[sn]],"000")))</f>
        <v>LFM003</v>
      </c>
      <c r="D118" s="4" t="s">
        <v>30</v>
      </c>
      <c r="E118" s="7" t="s">
        <v>12</v>
      </c>
      <c r="F118" s="7" t="s">
        <v>300</v>
      </c>
      <c r="G118" s="18">
        <v>3</v>
      </c>
      <c r="H118" s="8" t="s">
        <v>335</v>
      </c>
      <c r="I118" s="7" t="s">
        <v>336</v>
      </c>
      <c r="J118" s="9" t="s">
        <v>337</v>
      </c>
      <c r="K118" s="11">
        <v>0</v>
      </c>
      <c r="L118" s="11">
        <v>0</v>
      </c>
      <c r="M118" s="3"/>
    </row>
    <row r="119" spans="2:13" ht="21" hidden="1" customHeight="1">
      <c r="B119" s="2"/>
      <c r="C119" s="21" t="str">
        <f>IF(action[[#This Row],[sn]]="","",CONCATENATE(LEFT(action[[#This Row],[tar]],1),LEFT(action[[#This Row],[cat]],1),LEFT(action[[#This Row],[eqp]],1),TEXT(action[[#This Row],[sn]],"000")))</f>
        <v>LFM004</v>
      </c>
      <c r="D119" s="4" t="s">
        <v>30</v>
      </c>
      <c r="E119" s="7" t="s">
        <v>12</v>
      </c>
      <c r="F119" s="7" t="s">
        <v>300</v>
      </c>
      <c r="G119" s="18">
        <v>4</v>
      </c>
      <c r="H119" s="8" t="s">
        <v>338</v>
      </c>
      <c r="I119" s="7" t="s">
        <v>336</v>
      </c>
      <c r="J119" s="9" t="s">
        <v>339</v>
      </c>
      <c r="K119" s="11">
        <v>0</v>
      </c>
      <c r="L119" s="11">
        <v>0</v>
      </c>
      <c r="M119" s="3"/>
    </row>
    <row r="120" spans="2:13" ht="21" hidden="1" customHeight="1">
      <c r="B120" s="2"/>
      <c r="C120" s="21" t="str">
        <f>IF(action[[#This Row],[sn]]="","",CONCATENATE(LEFT(action[[#This Row],[tar]],1),LEFT(action[[#This Row],[cat]],1),LEFT(action[[#This Row],[eqp]],1),TEXT(action[[#This Row],[sn]],"000")))</f>
        <v>LFM007</v>
      </c>
      <c r="D120" s="4" t="s">
        <v>30</v>
      </c>
      <c r="E120" s="7" t="s">
        <v>12</v>
      </c>
      <c r="F120" s="7" t="s">
        <v>300</v>
      </c>
      <c r="G120" s="18">
        <v>7</v>
      </c>
      <c r="H120" s="8" t="s">
        <v>345</v>
      </c>
      <c r="I120" s="7" t="s">
        <v>56</v>
      </c>
      <c r="J120" s="9" t="s">
        <v>346</v>
      </c>
      <c r="K120" s="11">
        <v>0</v>
      </c>
      <c r="L120" s="11">
        <v>0</v>
      </c>
      <c r="M120" s="3"/>
    </row>
    <row r="121" spans="2:13" ht="21" hidden="1" customHeight="1">
      <c r="B121" s="2"/>
      <c r="C121" s="21" t="str">
        <f>IF(action[[#This Row],[sn]]="","",CONCATENATE(LEFT(action[[#This Row],[tar]],1),LEFT(action[[#This Row],[cat]],1),LEFT(action[[#This Row],[eqp]],1),TEXT(action[[#This Row],[sn]],"000")))</f>
        <v>LFM008</v>
      </c>
      <c r="D121" s="4" t="s">
        <v>30</v>
      </c>
      <c r="E121" s="7" t="s">
        <v>12</v>
      </c>
      <c r="F121" s="7" t="s">
        <v>300</v>
      </c>
      <c r="G121" s="18">
        <v>8</v>
      </c>
      <c r="H121" s="8" t="s">
        <v>347</v>
      </c>
      <c r="I121" s="7" t="s">
        <v>56</v>
      </c>
      <c r="J121" s="9" t="s">
        <v>348</v>
      </c>
      <c r="K121" s="11">
        <v>0</v>
      </c>
      <c r="L121" s="11">
        <v>0</v>
      </c>
      <c r="M121" s="3"/>
    </row>
    <row r="122" spans="2:13" ht="21" hidden="1" customHeight="1">
      <c r="B122" s="2"/>
      <c r="C122" s="21" t="str">
        <f>IF(action[[#This Row],[sn]]="","",CONCATENATE(LEFT(action[[#This Row],[tar]],1),LEFT(action[[#This Row],[cat]],1),LEFT(action[[#This Row],[eqp]],1),TEXT(action[[#This Row],[sn]],"000")))</f>
        <v>UAU001</v>
      </c>
      <c r="D122" s="4" t="s">
        <v>57</v>
      </c>
      <c r="E122" s="7" t="s">
        <v>24</v>
      </c>
      <c r="F122" s="7" t="s">
        <v>13</v>
      </c>
      <c r="G122" s="18">
        <v>1</v>
      </c>
      <c r="H122" s="8" t="s">
        <v>352</v>
      </c>
      <c r="I122" s="7"/>
      <c r="J122" s="9" t="s">
        <v>353</v>
      </c>
      <c r="K122" s="11">
        <v>1</v>
      </c>
      <c r="L122" s="11">
        <v>3</v>
      </c>
      <c r="M122" s="3"/>
    </row>
    <row r="123" spans="2:13" ht="21" hidden="1" customHeight="1">
      <c r="B123" s="2"/>
      <c r="C123" s="21" t="str">
        <f>IF(action[[#This Row],[sn]]="","",CONCATENATE(LEFT(action[[#This Row],[tar]],1),LEFT(action[[#This Row],[cat]],1),LEFT(action[[#This Row],[eqp]],1),TEXT(action[[#This Row],[sn]],"000")))</f>
        <v>UAU002</v>
      </c>
      <c r="D123" s="4" t="s">
        <v>57</v>
      </c>
      <c r="E123" s="7" t="s">
        <v>24</v>
      </c>
      <c r="F123" s="7" t="s">
        <v>13</v>
      </c>
      <c r="G123" s="18">
        <v>2</v>
      </c>
      <c r="H123" s="8" t="s">
        <v>354</v>
      </c>
      <c r="I123" s="7"/>
      <c r="J123" s="9" t="s">
        <v>355</v>
      </c>
      <c r="K123" s="11">
        <v>1</v>
      </c>
      <c r="L123" s="11">
        <v>3</v>
      </c>
      <c r="M123" s="3"/>
    </row>
    <row r="124" spans="2:13" ht="21" hidden="1" customHeight="1">
      <c r="B124" s="2"/>
      <c r="C124" s="21" t="str">
        <f>IF(action[[#This Row],[sn]]="","",CONCATENATE(LEFT(action[[#This Row],[tar]],1),LEFT(action[[#This Row],[cat]],1),LEFT(action[[#This Row],[eqp]],1),TEXT(action[[#This Row],[sn]],"000")))</f>
        <v>LFU005</v>
      </c>
      <c r="D124" s="4" t="s">
        <v>30</v>
      </c>
      <c r="E124" s="7" t="s">
        <v>12</v>
      </c>
      <c r="F124" s="7" t="s">
        <v>13</v>
      </c>
      <c r="G124" s="18">
        <v>5</v>
      </c>
      <c r="H124" s="8" t="s">
        <v>356</v>
      </c>
      <c r="I124" s="7"/>
      <c r="J124" s="9" t="s">
        <v>357</v>
      </c>
      <c r="K124" s="11">
        <v>2</v>
      </c>
      <c r="L124" s="11">
        <v>3</v>
      </c>
      <c r="M124" s="3"/>
    </row>
    <row r="125" spans="2:13" ht="21" hidden="1" customHeight="1">
      <c r="B125" s="2"/>
      <c r="C125" s="21" t="str">
        <f>IF(action[[#This Row],[sn]]="","",CONCATENATE(LEFT(action[[#This Row],[tar]],1),LEFT(action[[#This Row],[cat]],1),LEFT(action[[#This Row],[eqp]],1),TEXT(action[[#This Row],[sn]],"000")))</f>
        <v>NFT001</v>
      </c>
      <c r="D125" s="4" t="s">
        <v>28</v>
      </c>
      <c r="E125" s="7" t="s">
        <v>12</v>
      </c>
      <c r="F125" s="7" t="s">
        <v>361</v>
      </c>
      <c r="G125" s="18">
        <v>1</v>
      </c>
      <c r="H125" s="8" t="s">
        <v>362</v>
      </c>
      <c r="I125" s="7"/>
      <c r="J125" s="9" t="s">
        <v>363</v>
      </c>
      <c r="K125" s="11">
        <v>0</v>
      </c>
      <c r="L125" s="11">
        <v>2</v>
      </c>
      <c r="M125" s="3"/>
    </row>
    <row r="126" spans="2:13" ht="21" hidden="1" customHeight="1">
      <c r="B126" s="2"/>
      <c r="C126" s="21" t="str">
        <f>IF(action[[#This Row],[sn]]="","",CONCATENATE(LEFT(action[[#This Row],[tar]],1),LEFT(action[[#This Row],[cat]],1),LEFT(action[[#This Row],[eqp]],1),TEXT(action[[#This Row],[sn]],"000")))</f>
        <v>YFU002</v>
      </c>
      <c r="D126" s="4" t="s">
        <v>22</v>
      </c>
      <c r="E126" s="7" t="s">
        <v>12</v>
      </c>
      <c r="F126" s="7" t="s">
        <v>13</v>
      </c>
      <c r="G126" s="18">
        <v>2</v>
      </c>
      <c r="H126" s="8" t="s">
        <v>364</v>
      </c>
      <c r="I126" s="7"/>
      <c r="J126" s="9" t="s">
        <v>365</v>
      </c>
      <c r="K126" s="11">
        <v>1</v>
      </c>
      <c r="L126" s="11">
        <v>3</v>
      </c>
      <c r="M126" s="3"/>
    </row>
    <row r="127" spans="2:13" ht="21" hidden="1" customHeight="1">
      <c r="B127" s="2"/>
      <c r="C127" s="21" t="str">
        <f>IF(action[[#This Row],[sn]]="","",CONCATENATE(LEFT(action[[#This Row],[tar]],1),LEFT(action[[#This Row],[cat]],1),LEFT(action[[#This Row],[eqp]],1),TEXT(action[[#This Row],[sn]],"000")))</f>
        <v>UFU005</v>
      </c>
      <c r="D127" s="4" t="s">
        <v>57</v>
      </c>
      <c r="E127" s="7" t="s">
        <v>12</v>
      </c>
      <c r="F127" s="7" t="s">
        <v>13</v>
      </c>
      <c r="G127" s="18">
        <v>5</v>
      </c>
      <c r="H127" s="8" t="s">
        <v>366</v>
      </c>
      <c r="I127" s="7"/>
      <c r="J127" s="9" t="s">
        <v>367</v>
      </c>
      <c r="K127" s="11">
        <v>1</v>
      </c>
      <c r="L127" s="11">
        <v>4</v>
      </c>
      <c r="M127" s="3"/>
    </row>
    <row r="128" spans="2:13" ht="21" hidden="1" customHeight="1">
      <c r="B128" s="2"/>
      <c r="C128" s="21" t="str">
        <f>IF(action[[#This Row],[sn]]="","",CONCATENATE(LEFT(action[[#This Row],[tar]],1),LEFT(action[[#This Row],[cat]],1),LEFT(action[[#This Row],[eqp]],1),TEXT(action[[#This Row],[sn]],"000")))</f>
        <v>UFU006</v>
      </c>
      <c r="D128" s="4" t="s">
        <v>57</v>
      </c>
      <c r="E128" s="7" t="s">
        <v>12</v>
      </c>
      <c r="F128" s="7" t="s">
        <v>13</v>
      </c>
      <c r="G128" s="18">
        <v>6</v>
      </c>
      <c r="H128" s="8" t="s">
        <v>368</v>
      </c>
      <c r="I128" s="7"/>
      <c r="J128" s="9" t="s">
        <v>369</v>
      </c>
      <c r="K128" s="11">
        <v>1</v>
      </c>
      <c r="L128" s="11">
        <v>4</v>
      </c>
      <c r="M128" s="3"/>
    </row>
    <row r="129" spans="2:13" ht="21" hidden="1" customHeight="1">
      <c r="B129" s="2"/>
      <c r="C129" s="21" t="str">
        <f>IF(action[[#This Row],[sn]]="","",CONCATENATE(LEFT(action[[#This Row],[tar]],1),LEFT(action[[#This Row],[cat]],1),LEFT(action[[#This Row],[eqp]],1),TEXT(action[[#This Row],[sn]],"000")))</f>
        <v>WFU007</v>
      </c>
      <c r="D129" s="4" t="s">
        <v>92</v>
      </c>
      <c r="E129" s="7" t="s">
        <v>12</v>
      </c>
      <c r="F129" s="7" t="s">
        <v>13</v>
      </c>
      <c r="G129" s="18">
        <v>7</v>
      </c>
      <c r="H129" s="8" t="s">
        <v>370</v>
      </c>
      <c r="I129" s="7"/>
      <c r="J129" s="9" t="s">
        <v>378</v>
      </c>
      <c r="K129" s="11">
        <v>2</v>
      </c>
      <c r="L129" s="11">
        <v>0</v>
      </c>
      <c r="M129" s="3"/>
    </row>
    <row r="130" spans="2:13" ht="21" hidden="1" customHeight="1">
      <c r="B130" s="2"/>
      <c r="C130" s="21" t="str">
        <f>IF(action[[#This Row],[sn]]="","",CONCATENATE(LEFT(action[[#This Row],[tar]],1),LEFT(action[[#This Row],[cat]],1),LEFT(action[[#This Row],[eqp]],1),TEXT(action[[#This Row],[sn]],"000")))</f>
        <v>WFU008</v>
      </c>
      <c r="D130" s="4" t="s">
        <v>92</v>
      </c>
      <c r="E130" s="7" t="s">
        <v>12</v>
      </c>
      <c r="F130" s="7" t="s">
        <v>13</v>
      </c>
      <c r="G130" s="18">
        <v>8</v>
      </c>
      <c r="H130" s="8" t="s">
        <v>371</v>
      </c>
      <c r="I130" s="7"/>
      <c r="J130" s="9" t="s">
        <v>379</v>
      </c>
      <c r="K130" s="11">
        <v>2</v>
      </c>
      <c r="L130" s="11">
        <v>0</v>
      </c>
      <c r="M130" s="3"/>
    </row>
    <row r="131" spans="2:13" ht="21" hidden="1" customHeight="1">
      <c r="B131" s="2"/>
      <c r="C131" s="21" t="str">
        <f>IF(action[[#This Row],[sn]]="","",CONCATENATE(LEFT(action[[#This Row],[tar]],1),LEFT(action[[#This Row],[cat]],1),LEFT(action[[#This Row],[eqp]],1),TEXT(action[[#This Row],[sn]],"000")))</f>
        <v>BHU002</v>
      </c>
      <c r="D131" s="4" t="s">
        <v>25</v>
      </c>
      <c r="E131" s="7" t="s">
        <v>21</v>
      </c>
      <c r="F131" s="7" t="s">
        <v>13</v>
      </c>
      <c r="G131" s="18">
        <v>2</v>
      </c>
      <c r="H131" s="8" t="s">
        <v>402</v>
      </c>
      <c r="I131" s="7"/>
      <c r="J131" s="9" t="s">
        <v>403</v>
      </c>
      <c r="K131" s="11">
        <v>3</v>
      </c>
      <c r="L131" s="11">
        <v>6</v>
      </c>
      <c r="M131" s="3"/>
    </row>
    <row r="132" spans="2:13" ht="21" hidden="1" customHeight="1">
      <c r="B132" s="2"/>
      <c r="C132" s="21" t="str">
        <f>IF(action[[#This Row],[sn]]="","",CONCATENATE(LEFT(action[[#This Row],[tar]],1),LEFT(action[[#This Row],[cat]],1),LEFT(action[[#This Row],[eqp]],1),TEXT(action[[#This Row],[sn]],"000")))</f>
        <v>NMF001</v>
      </c>
      <c r="D132" s="4" t="s">
        <v>28</v>
      </c>
      <c r="E132" s="7" t="s">
        <v>36</v>
      </c>
      <c r="F132" s="7" t="s">
        <v>404</v>
      </c>
      <c r="G132" s="18">
        <v>1</v>
      </c>
      <c r="H132" s="8" t="s">
        <v>407</v>
      </c>
      <c r="I132" s="7"/>
      <c r="J132" s="9" t="s">
        <v>408</v>
      </c>
      <c r="K132" s="11">
        <v>1</v>
      </c>
      <c r="L132" s="11">
        <v>15</v>
      </c>
      <c r="M132" s="3"/>
    </row>
    <row r="133" spans="2:13" ht="21" hidden="1" customHeight="1">
      <c r="B133" s="2"/>
      <c r="C133" s="21" t="str">
        <f>IF(action[[#This Row],[sn]]="","",CONCATENATE(LEFT(action[[#This Row],[tar]],1),LEFT(action[[#This Row],[cat]],1),LEFT(action[[#This Row],[eqp]],1),TEXT(action[[#This Row],[sn]],"000")))</f>
        <v>BMF001</v>
      </c>
      <c r="D133" s="4" t="s">
        <v>25</v>
      </c>
      <c r="E133" s="7" t="s">
        <v>36</v>
      </c>
      <c r="F133" s="7" t="s">
        <v>404</v>
      </c>
      <c r="G133" s="18">
        <v>1</v>
      </c>
      <c r="H133" s="8" t="s">
        <v>410</v>
      </c>
      <c r="I133" s="7"/>
      <c r="J133" s="9" t="s">
        <v>411</v>
      </c>
      <c r="K133" s="11">
        <v>2</v>
      </c>
      <c r="L133" s="11">
        <v>10</v>
      </c>
      <c r="M133" s="3"/>
    </row>
    <row r="134" spans="2:13" ht="21" hidden="1" customHeight="1">
      <c r="B134" s="2"/>
      <c r="C134" s="21" t="str">
        <f>IF(action[[#This Row],[sn]]="","",CONCATENATE(LEFT(action[[#This Row],[tar]],1),LEFT(action[[#This Row],[cat]],1),LEFT(action[[#This Row],[eqp]],1),TEXT(action[[#This Row],[sn]],"000")))</f>
        <v>CFU003</v>
      </c>
      <c r="D134" s="4" t="s">
        <v>11</v>
      </c>
      <c r="E134" s="7" t="s">
        <v>12</v>
      </c>
      <c r="F134" s="7" t="s">
        <v>13</v>
      </c>
      <c r="G134" s="18">
        <v>3</v>
      </c>
      <c r="H134" s="8" t="s">
        <v>417</v>
      </c>
      <c r="I134" s="7" t="s">
        <v>77</v>
      </c>
      <c r="J134" s="26" t="s">
        <v>418</v>
      </c>
      <c r="K134" s="11">
        <v>0</v>
      </c>
      <c r="L134" s="11">
        <v>0</v>
      </c>
      <c r="M134" s="3"/>
    </row>
    <row r="135" spans="2:13" ht="21" hidden="1" customHeight="1">
      <c r="B135" s="2"/>
      <c r="C135" s="21" t="str">
        <f>IF(action[[#This Row],[sn]]="","",CONCATENATE(LEFT(action[[#This Row],[tar]],1),LEFT(action[[#This Row],[cat]],1),LEFT(action[[#This Row],[eqp]],1),TEXT(action[[#This Row],[sn]],"000")))</f>
        <v>CFU004</v>
      </c>
      <c r="D135" s="4" t="s">
        <v>11</v>
      </c>
      <c r="E135" s="7" t="s">
        <v>12</v>
      </c>
      <c r="F135" s="7" t="s">
        <v>13</v>
      </c>
      <c r="G135" s="18">
        <v>4</v>
      </c>
      <c r="H135" s="8" t="s">
        <v>419</v>
      </c>
      <c r="I135" s="7" t="s">
        <v>77</v>
      </c>
      <c r="J135" s="26" t="s">
        <v>420</v>
      </c>
      <c r="K135" s="11">
        <v>1</v>
      </c>
      <c r="L135" s="11">
        <v>0</v>
      </c>
      <c r="M135" s="3"/>
    </row>
    <row r="136" spans="2:13" ht="21" hidden="1" customHeight="1">
      <c r="B136" s="2"/>
      <c r="C136" s="21" t="str">
        <f>IF(action[[#This Row],[sn]]="","",CONCATENATE(LEFT(action[[#This Row],[tar]],1),LEFT(action[[#This Row],[cat]],1),LEFT(action[[#This Row],[eqp]],1),TEXT(action[[#This Row],[sn]],"000")))</f>
        <v>CCU004</v>
      </c>
      <c r="D136" s="4" t="s">
        <v>11</v>
      </c>
      <c r="E136" s="7" t="s">
        <v>20</v>
      </c>
      <c r="F136" s="7" t="s">
        <v>13</v>
      </c>
      <c r="G136" s="18">
        <v>4</v>
      </c>
      <c r="H136" s="8" t="s">
        <v>421</v>
      </c>
      <c r="I136" s="7" t="s">
        <v>77</v>
      </c>
      <c r="J136" s="26" t="s">
        <v>422</v>
      </c>
      <c r="K136" s="11">
        <v>6</v>
      </c>
      <c r="L136" s="11">
        <v>6</v>
      </c>
      <c r="M136" s="3"/>
    </row>
    <row r="137" spans="2:13" ht="21" hidden="1" customHeight="1">
      <c r="B137" s="2"/>
      <c r="C137" s="21" t="str">
        <f>IF(action[[#This Row],[sn]]="","",CONCATENATE(LEFT(action[[#This Row],[tar]],1),LEFT(action[[#This Row],[cat]],1),LEFT(action[[#This Row],[eqp]],1),TEXT(action[[#This Row],[sn]],"000")))</f>
        <v/>
      </c>
      <c r="D137" s="4"/>
      <c r="E137" s="7"/>
      <c r="F137" s="7"/>
      <c r="G137" s="18"/>
      <c r="H137" s="8"/>
      <c r="I137" s="7"/>
      <c r="J137" s="9"/>
      <c r="K137" s="11"/>
      <c r="L137" s="11"/>
      <c r="M137" s="3"/>
    </row>
    <row r="138" spans="2:13" ht="21" hidden="1" customHeight="1">
      <c r="B138" s="2"/>
      <c r="C138" s="21" t="str">
        <f>IF(action[[#This Row],[sn]]="","",CONCATENATE(LEFT(action[[#This Row],[tar]],1),LEFT(action[[#This Row],[cat]],1),LEFT(action[[#This Row],[eqp]],1),TEXT(action[[#This Row],[sn]],"000")))</f>
        <v>LFU013</v>
      </c>
      <c r="D138" s="4" t="s">
        <v>30</v>
      </c>
      <c r="E138" s="7" t="s">
        <v>12</v>
      </c>
      <c r="F138" s="7" t="s">
        <v>13</v>
      </c>
      <c r="G138" s="18">
        <v>13</v>
      </c>
      <c r="H138" s="8" t="s">
        <v>433</v>
      </c>
      <c r="I138" s="7" t="s">
        <v>56</v>
      </c>
      <c r="J138" s="26" t="s">
        <v>432</v>
      </c>
      <c r="K138" s="11">
        <v>1</v>
      </c>
      <c r="L138" s="11">
        <v>0</v>
      </c>
      <c r="M138" s="3"/>
    </row>
    <row r="139" spans="2:13" ht="21" hidden="1" customHeight="1">
      <c r="B139" s="2"/>
      <c r="C139" s="21" t="str">
        <f>IF(action[[#This Row],[sn]]="","",CONCATENATE(LEFT(action[[#This Row],[tar]],1),LEFT(action[[#This Row],[cat]],1),LEFT(action[[#This Row],[eqp]],1),TEXT(action[[#This Row],[sn]],"000")))</f>
        <v>LFU014</v>
      </c>
      <c r="D139" s="4" t="s">
        <v>30</v>
      </c>
      <c r="E139" s="7" t="s">
        <v>12</v>
      </c>
      <c r="F139" s="7" t="s">
        <v>13</v>
      </c>
      <c r="G139" s="18">
        <v>14</v>
      </c>
      <c r="H139" s="8" t="s">
        <v>434</v>
      </c>
      <c r="I139" s="7" t="s">
        <v>56</v>
      </c>
      <c r="J139" s="26" t="s">
        <v>435</v>
      </c>
      <c r="K139" s="11">
        <v>1</v>
      </c>
      <c r="L139" s="11">
        <v>0</v>
      </c>
      <c r="M139" s="3"/>
    </row>
  </sheetData>
  <conditionalFormatting sqref="H5:H9989">
    <cfRule type="duplicateValues" dxfId="64" priority="673"/>
  </conditionalFormatting>
  <conditionalFormatting sqref="C5:C9989">
    <cfRule type="duplicateValues" dxfId="63" priority="675"/>
  </conditionalFormatting>
  <dataValidations count="4">
    <dataValidation type="whole" allowBlank="1" showInputMessage="1" showErrorMessage="1" sqref="K5:K34" xr:uid="{AC8111E0-AF10-4E69-8F48-2F970C8A69BF}">
      <formula1>0</formula1>
      <formula2>9</formula2>
    </dataValidation>
    <dataValidation type="list" allowBlank="1" showInputMessage="1" showErrorMessage="1" sqref="D5:D139" xr:uid="{B1C97D1D-EE6B-4E86-BD15-E8AB4FD7E02D}">
      <formula1>部位</formula1>
    </dataValidation>
    <dataValidation type="list" allowBlank="1" showInputMessage="1" showErrorMessage="1" sqref="E5:E139" xr:uid="{C0522B76-CB3F-476F-B015-BC786065AAED}">
      <formula1>目标</formula1>
    </dataValidation>
    <dataValidation type="list" allowBlank="1" showInputMessage="1" showErrorMessage="1" sqref="F5:F139" xr:uid="{C5B50EBA-B88D-4308-A263-AF9CA2F89EC0}">
      <formula1>设备</formula1>
    </dataValidation>
  </dataValidations>
  <printOptions horizontalCentered="1"/>
  <pageMargins left="0.5" right="0.5" top="1.35" bottom="0.75" header="0.55000000000000004" footer="0.3"/>
  <pageSetup fitToHeight="0" orientation="portrait" r:id="rId1"/>
  <headerFooter>
    <oddHeader>&amp;C&amp;"+,Regular"&amp;24&amp;K04-049Vacation Items&amp;"Corbel,Regular"&amp;10
&amp;"-,Regular"&amp;12CHECKLIST</oddHeader>
    <oddFooter>&amp;C&amp;K04+000Page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7" id="{A0E15F85-AA8D-4DEA-A802-FD2D66A719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B5:B10044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327E-BBF5-42DA-B5E6-A4C40C23D900}">
  <dimension ref="A1:G16"/>
  <sheetViews>
    <sheetView tabSelected="1" zoomScale="145" zoomScaleNormal="145" workbookViewId="0">
      <selection activeCell="G16" sqref="G16"/>
    </sheetView>
  </sheetViews>
  <sheetFormatPr defaultRowHeight="15"/>
  <cols>
    <col min="1" max="1" width="25.85546875" customWidth="1"/>
  </cols>
  <sheetData>
    <row r="1" spans="1:7">
      <c r="A1" s="24" t="s">
        <v>380</v>
      </c>
      <c r="B1" s="24" t="s">
        <v>3</v>
      </c>
      <c r="C1" s="24" t="s">
        <v>8</v>
      </c>
      <c r="D1" s="24" t="s">
        <v>381</v>
      </c>
      <c r="E1" s="24" t="s">
        <v>4</v>
      </c>
      <c r="F1" s="24" t="s">
        <v>382</v>
      </c>
      <c r="G1" s="24" t="s">
        <v>431</v>
      </c>
    </row>
    <row r="2" spans="1:7">
      <c r="A2" s="24" t="str">
        <f>CONCATENATE(LEFT(course[[#This Row],[cat]],1),course[[#This Row],[lvl]],"-",LEFT(course[[#This Row],[tgt]],1),"-",LEFT(course[[#This Row],[eqp]],1),"-",course[[#This Row],[nam]])</f>
        <v>A1-C-U-站胸热</v>
      </c>
      <c r="B2" s="24" t="s">
        <v>24</v>
      </c>
      <c r="C2" s="24">
        <v>1</v>
      </c>
      <c r="D2" s="24" t="s">
        <v>11</v>
      </c>
      <c r="E2" s="24" t="s">
        <v>13</v>
      </c>
      <c r="F2" s="24" t="s">
        <v>383</v>
      </c>
      <c r="G2" s="24">
        <v>320</v>
      </c>
    </row>
    <row r="3" spans="1:7">
      <c r="A3" s="24" t="str">
        <f>CONCATENATE(LEFT(course[[#This Row],[cat]],1),course[[#This Row],[lvl]],"-",LEFT(course[[#This Row],[tgt]],1),"-",LEFT(course[[#This Row],[eqp]],1),"-",course[[#This Row],[nam]])</f>
        <v>A2-C-U-跪胸热</v>
      </c>
      <c r="B3" s="24" t="s">
        <v>24</v>
      </c>
      <c r="C3" s="24">
        <v>2</v>
      </c>
      <c r="D3" s="24" t="s">
        <v>11</v>
      </c>
      <c r="E3" s="24" t="s">
        <v>13</v>
      </c>
      <c r="F3" s="24" t="s">
        <v>384</v>
      </c>
      <c r="G3" s="24">
        <v>315</v>
      </c>
    </row>
    <row r="4" spans="1:7">
      <c r="A4" s="24" t="str">
        <f>CONCATENATE(LEFT(course[[#This Row],[cat]],1),course[[#This Row],[lvl]],"-",LEFT(course[[#This Row],[tgt]],1),"-",LEFT(course[[#This Row],[eqp]],1),"-",course[[#This Row],[nam]])</f>
        <v>A2-L-U-臀桥</v>
      </c>
      <c r="B4" s="24" t="s">
        <v>24</v>
      </c>
      <c r="C4" s="24">
        <v>2</v>
      </c>
      <c r="D4" s="24" t="s">
        <v>30</v>
      </c>
      <c r="E4" s="24" t="s">
        <v>13</v>
      </c>
      <c r="F4" s="24" t="s">
        <v>259</v>
      </c>
      <c r="G4" s="24">
        <v>400</v>
      </c>
    </row>
    <row r="5" spans="1:7">
      <c r="A5" s="24" t="str">
        <f>CONCATENATE(LEFT(course[[#This Row],[cat]],1),course[[#This Row],[lvl]],"-",LEFT(course[[#This Row],[tgt]],1),"-",LEFT(course[[#This Row],[eqp]],1),"-",course[[#This Row],[nam]])</f>
        <v>A3-L-U-半程深蹲</v>
      </c>
      <c r="B5" s="24" t="s">
        <v>24</v>
      </c>
      <c r="C5" s="24">
        <v>3</v>
      </c>
      <c r="D5" s="24" t="s">
        <v>30</v>
      </c>
      <c r="E5" s="24" t="s">
        <v>13</v>
      </c>
      <c r="F5" s="24" t="s">
        <v>223</v>
      </c>
      <c r="G5" s="24">
        <v>425</v>
      </c>
    </row>
    <row r="6" spans="1:7">
      <c r="A6" s="24" t="str">
        <f>CONCATENATE(LEFT(course[[#This Row],[cat]],1),course[[#This Row],[lvl]],"-",LEFT(course[[#This Row],[tgt]],1),"-",LEFT(course[[#This Row],[eqp]],1),"-",course[[#This Row],[nam]])</f>
        <v>C3-Y-U-斌卡减</v>
      </c>
      <c r="B6" s="24" t="s">
        <v>20</v>
      </c>
      <c r="C6" s="24">
        <v>3</v>
      </c>
      <c r="D6" s="24" t="s">
        <v>22</v>
      </c>
      <c r="E6" s="24" t="s">
        <v>13</v>
      </c>
      <c r="F6" s="24" t="s">
        <v>385</v>
      </c>
      <c r="G6" s="24">
        <v>960</v>
      </c>
    </row>
    <row r="7" spans="1:7">
      <c r="A7" s="24" t="str">
        <f>CONCATENATE(LEFT(course[[#This Row],[cat]],1),course[[#This Row],[lvl]],"-",LEFT(course[[#This Row],[tgt]],1),"-",LEFT(course[[#This Row],[eqp]],1),"-",course[[#This Row],[nam]])</f>
        <v>D3-Y-C-美运操</v>
      </c>
      <c r="B7" s="24" t="s">
        <v>244</v>
      </c>
      <c r="C7" s="24">
        <v>3</v>
      </c>
      <c r="D7" s="24" t="s">
        <v>22</v>
      </c>
      <c r="E7" s="24" t="s">
        <v>17</v>
      </c>
      <c r="F7" s="24" t="s">
        <v>386</v>
      </c>
      <c r="G7" s="24">
        <v>0</v>
      </c>
    </row>
    <row r="8" spans="1:7">
      <c r="A8" s="24" t="str">
        <f>CONCATENATE(LEFT(course[[#This Row],[cat]],1),course[[#This Row],[lvl]],"-",LEFT(course[[#This Row],[tgt]],1),"-",LEFT(course[[#This Row],[eqp]],1),"-",course[[#This Row],[nam]])</f>
        <v>F0-W-P-卧腰拉</v>
      </c>
      <c r="B8" s="24" t="s">
        <v>12</v>
      </c>
      <c r="C8" s="24">
        <v>0</v>
      </c>
      <c r="D8" s="24" t="s">
        <v>92</v>
      </c>
      <c r="E8" s="24" t="s">
        <v>227</v>
      </c>
      <c r="F8" s="24" t="s">
        <v>387</v>
      </c>
      <c r="G8" s="24">
        <v>0</v>
      </c>
    </row>
    <row r="9" spans="1:7">
      <c r="A9" s="24" t="str">
        <f>CONCATENATE(LEFT(course[[#This Row],[cat]],1),course[[#This Row],[lvl]],"-",LEFT(course[[#This Row],[tgt]],1),"-",LEFT(course[[#This Row],[eqp]],1),"-",course[[#This Row],[nam]])</f>
        <v>F1-L-C-坐腿拉</v>
      </c>
      <c r="B9" s="24" t="s">
        <v>12</v>
      </c>
      <c r="C9" s="24">
        <v>1</v>
      </c>
      <c r="D9" s="24" t="s">
        <v>30</v>
      </c>
      <c r="E9" s="24" t="s">
        <v>17</v>
      </c>
      <c r="F9" s="24" t="s">
        <v>388</v>
      </c>
      <c r="G9" s="24">
        <v>0</v>
      </c>
    </row>
    <row r="10" spans="1:7">
      <c r="A10" s="24" t="str">
        <f>CONCATENATE(LEFT(course[[#This Row],[cat]],1),course[[#This Row],[lvl]],"-",LEFT(course[[#This Row],[tgt]],1),"-",LEFT(course[[#This Row],[eqp]],1),"-",course[[#This Row],[nam]])</f>
        <v>F1-L-U-睡前拉</v>
      </c>
      <c r="B10" s="24" t="s">
        <v>12</v>
      </c>
      <c r="C10" s="24">
        <v>1</v>
      </c>
      <c r="D10" s="24" t="s">
        <v>30</v>
      </c>
      <c r="E10" s="24" t="s">
        <v>13</v>
      </c>
      <c r="F10" s="24" t="s">
        <v>389</v>
      </c>
      <c r="G10" s="24">
        <v>0</v>
      </c>
    </row>
    <row r="11" spans="1:7">
      <c r="A11" s="24" t="str">
        <f>CONCATENATE(LEFT(course[[#This Row],[cat]],1),course[[#This Row],[lvl]],"-",LEFT(course[[#This Row],[tgt]],1),"-",LEFT(course[[#This Row],[eqp]],1),"-",course[[#This Row],[nam]])</f>
        <v>F1-N-C-坐颈拉</v>
      </c>
      <c r="B11" s="24" t="s">
        <v>12</v>
      </c>
      <c r="C11" s="24">
        <v>1</v>
      </c>
      <c r="D11" s="24" t="s">
        <v>28</v>
      </c>
      <c r="E11" s="24" t="s">
        <v>17</v>
      </c>
      <c r="F11" s="24" t="s">
        <v>390</v>
      </c>
      <c r="G11" s="24">
        <v>325</v>
      </c>
    </row>
    <row r="12" spans="1:7">
      <c r="A12" s="24" t="str">
        <f>CONCATENATE(LEFT(course[[#This Row],[cat]],1),course[[#This Row],[lvl]],"-",LEFT(course[[#This Row],[tgt]],1),"-",LEFT(course[[#This Row],[eqp]],1),"-",course[[#This Row],[nam]])</f>
        <v>F1-Y-M-晨早拉</v>
      </c>
      <c r="B12" s="24" t="s">
        <v>12</v>
      </c>
      <c r="C12" s="24">
        <v>1</v>
      </c>
      <c r="D12" s="24" t="s">
        <v>22</v>
      </c>
      <c r="E12" s="24" t="s">
        <v>300</v>
      </c>
      <c r="F12" s="24" t="s">
        <v>394</v>
      </c>
      <c r="G12" s="24">
        <v>630</v>
      </c>
    </row>
    <row r="13" spans="1:7">
      <c r="A13" s="24" t="str">
        <f>CONCATENATE(LEFT(course[[#This Row],[cat]],1),course[[#This Row],[lvl]],"-",LEFT(course[[#This Row],[tgt]],1),"-",LEFT(course[[#This Row],[eqp]],1),"-",course[[#This Row],[nam]])</f>
        <v>F2-Y-M-全身拉</v>
      </c>
      <c r="B13" s="24" t="s">
        <v>12</v>
      </c>
      <c r="C13" s="24">
        <v>2</v>
      </c>
      <c r="D13" s="24" t="s">
        <v>22</v>
      </c>
      <c r="E13" s="24" t="s">
        <v>300</v>
      </c>
      <c r="F13" s="24" t="s">
        <v>391</v>
      </c>
      <c r="G13" s="24">
        <v>1160</v>
      </c>
    </row>
    <row r="14" spans="1:7">
      <c r="A14" s="24" t="str">
        <f>CONCATENATE(LEFT(course[[#This Row],[cat]],1),course[[#This Row],[lvl]],"-",LEFT(course[[#This Row],[tgt]],1),"-",LEFT(course[[#This Row],[eqp]],1),"-",course[[#This Row],[nam]])</f>
        <v>I0-Y-U-醒神操</v>
      </c>
      <c r="B14" s="24" t="s">
        <v>37</v>
      </c>
      <c r="C14" s="24">
        <v>0</v>
      </c>
      <c r="D14" s="24" t="s">
        <v>22</v>
      </c>
      <c r="E14" s="24" t="s">
        <v>13</v>
      </c>
      <c r="F14" s="24" t="s">
        <v>392</v>
      </c>
      <c r="G14" s="24">
        <v>0</v>
      </c>
    </row>
    <row r="15" spans="1:7">
      <c r="A15" s="24" t="str">
        <f>CONCATENATE(LEFT(course[[#This Row],[cat]],1),course[[#This Row],[lvl]],"-",LEFT(course[[#This Row],[tgt]],1),"-",LEFT(course[[#This Row],[eqp]],1),"-",course[[#This Row],[nam]])</f>
        <v>M1-E-U-眼保操</v>
      </c>
      <c r="B15" s="24" t="s">
        <v>36</v>
      </c>
      <c r="C15" s="24">
        <v>1</v>
      </c>
      <c r="D15" s="24" t="s">
        <v>97</v>
      </c>
      <c r="E15" s="24" t="s">
        <v>13</v>
      </c>
      <c r="F15" s="24" t="s">
        <v>393</v>
      </c>
      <c r="G15" s="24">
        <v>215</v>
      </c>
    </row>
    <row r="16" spans="1:7">
      <c r="A16" s="24" t="str">
        <f>CONCATENATE(LEFT(course[[#This Row],[cat]],1),course[[#This Row],[lvl]],"-",LEFT(course[[#This Row],[tgt]],1),"-",LEFT(course[[#This Row],[eqp]],1),"-",course[[#This Row],[nam]])</f>
        <v>M2-N-F-卧颈按</v>
      </c>
      <c r="B16" s="24" t="s">
        <v>36</v>
      </c>
      <c r="C16" s="24">
        <v>2</v>
      </c>
      <c r="D16" s="24" t="s">
        <v>28</v>
      </c>
      <c r="E16" s="24" t="s">
        <v>404</v>
      </c>
      <c r="F16" s="24" t="s">
        <v>405</v>
      </c>
      <c r="G16" s="24">
        <v>580</v>
      </c>
    </row>
  </sheetData>
  <dataValidations disablePrompts="1" count="3">
    <dataValidation type="list" allowBlank="1" showInputMessage="1" showErrorMessage="1" sqref="B2:B16" xr:uid="{460725F0-C389-4AD7-8DE2-CFA631BF7230}">
      <formula1>目标</formula1>
    </dataValidation>
    <dataValidation type="list" allowBlank="1" showInputMessage="1" showErrorMessage="1" sqref="D2:D16" xr:uid="{66205DE3-A745-41E1-8389-457C78B8F801}">
      <formula1>部位</formula1>
    </dataValidation>
    <dataValidation type="list" allowBlank="1" showInputMessage="1" showErrorMessage="1" sqref="E2:E16" xr:uid="{EE9DFBDF-D591-461F-A606-553DC6C7424E}">
      <formula1>设备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4D5C-53C3-4981-9A5F-F4E592EE85AA}">
  <dimension ref="A1:M191"/>
  <sheetViews>
    <sheetView topLeftCell="I1" zoomScale="115" zoomScaleNormal="115" workbookViewId="0">
      <selection activeCell="M190" sqref="M190"/>
    </sheetView>
  </sheetViews>
  <sheetFormatPr defaultRowHeight="15"/>
  <cols>
    <col min="1" max="1" width="24.7109375" customWidth="1"/>
    <col min="3" max="3" width="12.7109375" bestFit="1" customWidth="1"/>
    <col min="4" max="6" width="8.7109375" customWidth="1"/>
    <col min="7" max="7" width="30.7109375" customWidth="1"/>
    <col min="8" max="8" width="15.28515625" customWidth="1"/>
    <col min="9" max="9" width="60.7109375" customWidth="1"/>
    <col min="10" max="13" width="12.7109375" customWidth="1"/>
  </cols>
  <sheetData>
    <row r="1" spans="1:13" ht="15.75">
      <c r="A1" s="12" t="s">
        <v>132</v>
      </c>
      <c r="B1" s="12" t="s">
        <v>5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6</v>
      </c>
      <c r="H1" s="12" t="s">
        <v>55</v>
      </c>
      <c r="I1" s="12" t="s">
        <v>7</v>
      </c>
      <c r="J1" s="12" t="s">
        <v>8</v>
      </c>
      <c r="K1" s="12" t="s">
        <v>9</v>
      </c>
      <c r="L1" s="12" t="s">
        <v>33</v>
      </c>
      <c r="M1" s="12" t="s">
        <v>35</v>
      </c>
    </row>
    <row r="2" spans="1:13" ht="15.75" hidden="1">
      <c r="A2" s="19" t="s">
        <v>238</v>
      </c>
      <c r="B2" s="13">
        <v>10</v>
      </c>
      <c r="C2" s="12" t="s">
        <v>134</v>
      </c>
      <c r="D2" s="14" t="str">
        <f>IF(detail[[#This Row],[code]]&lt;&gt;"",LOOKUP(,0/(action[code]=detail[[#This Row],[code]]),action[tar]),"")</f>
        <v>Y全</v>
      </c>
      <c r="E2" s="14" t="str">
        <f>IF(detail[[#This Row],[code]]&lt;&gt;"",LOOKUP(,0/(action[code]=detail[[#This Row],[code]]),action[cat]),"")</f>
        <v>P姿势</v>
      </c>
      <c r="F2" s="14" t="str">
        <f>IF(detail[[#This Row],[tar]]&lt;&gt;"",LOOKUP(,0/(action[code]=detail[[#This Row],[code]]),action[eqp]),"")</f>
        <v>U徒手</v>
      </c>
      <c r="G2" s="14" t="str">
        <f>IF(detail[[#This Row],[cat]]&lt;&gt;"",LOOKUP(,0/(action[code]=detail[[#This Row],[code]]),action[name]),"")</f>
        <v>站姿</v>
      </c>
      <c r="H2" s="14">
        <f>IF(detail[[#This Row],[eqp]]&lt;&gt;"",LOOKUP(,0/(action[code]=detail[[#This Row],[code]]),action[msl]),"")</f>
        <v>0</v>
      </c>
      <c r="I2" s="15">
        <f>IF(detail[[#This Row],[cat]]&lt;&gt;"",LOOKUP(,0/(action[code]=detail[[#This Row],[code]]),action[cmt]),"")</f>
        <v>0</v>
      </c>
      <c r="J2" s="14">
        <f>IF(detail[[#This Row],[cat]]&lt;&gt;"",LOOKUP(,0/(action[code]=detail[[#This Row],[code]]),action[lvl]),"")</f>
        <v>0</v>
      </c>
      <c r="K2" s="14">
        <f>IF(detail[[#This Row],[cat]]&lt;&gt;"",LOOKUP(,0/(action[code]=detail[[#This Row],[code]]),action[per]),"")</f>
        <v>5</v>
      </c>
      <c r="L2" s="13">
        <v>1</v>
      </c>
      <c r="M2" s="14">
        <f>IF(detail[[#This Row],[per]],detail[[#This Row],[per]]*detail[[#This Row],[qnt]],detail[[#This Row],[qnt]])</f>
        <v>5</v>
      </c>
    </row>
    <row r="3" spans="1:13" ht="15.75" hidden="1">
      <c r="A3" s="19" t="s">
        <v>238</v>
      </c>
      <c r="B3" s="13">
        <v>20</v>
      </c>
      <c r="C3" s="12" t="s">
        <v>193</v>
      </c>
      <c r="D3" s="14" t="str">
        <f>IF(detail[[#This Row],[code]]&lt;&gt;"",LOOKUP(,0/(action[code]=detail[[#This Row],[code]]),action[tar]),"")</f>
        <v>C胸</v>
      </c>
      <c r="E3" s="14" t="str">
        <f>IF(detail[[#This Row],[code]]&lt;&gt;"",LOOKUP(,0/(action[code]=detail[[#This Row],[code]]),action[cat]),"")</f>
        <v>A热身</v>
      </c>
      <c r="F3" s="14" t="str">
        <f>IF(detail[[#This Row],[tar]]&lt;&gt;"",LOOKUP(,0/(action[code]=detail[[#This Row],[code]]),action[eqp]),"")</f>
        <v>U徒手</v>
      </c>
      <c r="G3" s="14" t="str">
        <f>IF(detail[[#This Row],[cat]]&lt;&gt;"",LOOKUP(,0/(action[code]=detail[[#This Row],[code]]),action[name]),"")</f>
        <v>站姿胸部手心相对挤压</v>
      </c>
      <c r="H3" s="14">
        <f>IF(detail[[#This Row],[eqp]]&lt;&gt;"",LOOKUP(,0/(action[code]=detail[[#This Row],[code]]),action[msl]),"")</f>
        <v>0</v>
      </c>
      <c r="I3" s="15" t="str">
        <f>IF(detail[[#This Row],[cat]]&lt;&gt;"",LOOKUP(,0/(action[code]=detail[[#This Row],[code]]),action[cmt]),"")</f>
        <v>掌根发力</v>
      </c>
      <c r="J3" s="14">
        <f>IF(detail[[#This Row],[cat]]&lt;&gt;"",LOOKUP(,0/(action[code]=detail[[#This Row],[code]]),action[lvl]),"")</f>
        <v>0</v>
      </c>
      <c r="K3" s="14">
        <f>IF(detail[[#This Row],[cat]]&lt;&gt;"",LOOKUP(,0/(action[code]=detail[[#This Row],[code]]),action[per]),"")</f>
        <v>2</v>
      </c>
      <c r="L3" s="13">
        <v>8</v>
      </c>
      <c r="M3" s="14">
        <f>IF(detail[[#This Row],[per]],detail[[#This Row],[per]]*detail[[#This Row],[qnt]],detail[[#This Row],[qnt]])</f>
        <v>16</v>
      </c>
    </row>
    <row r="4" spans="1:13" ht="15.75" hidden="1">
      <c r="A4" s="19" t="s">
        <v>238</v>
      </c>
      <c r="B4" s="13">
        <v>30</v>
      </c>
      <c r="C4" s="12" t="s">
        <v>136</v>
      </c>
      <c r="D4" s="14" t="str">
        <f>IF(detail[[#This Row],[code]]&lt;&gt;"",LOOKUP(,0/(action[code]=detail[[#This Row],[code]]),action[tar]),"")</f>
        <v>Y全</v>
      </c>
      <c r="E4" s="14" t="str">
        <f>IF(detail[[#This Row],[code]]&lt;&gt;"",LOOKUP(,0/(action[code]=detail[[#This Row],[code]]),action[cat]),"")</f>
        <v>P姿势</v>
      </c>
      <c r="F4" s="14" t="str">
        <f>IF(detail[[#This Row],[tar]]&lt;&gt;"",LOOKUP(,0/(action[code]=detail[[#This Row],[code]]),action[eqp]),"")</f>
        <v>U徒手</v>
      </c>
      <c r="G4" s="14" t="str">
        <f>IF(detail[[#This Row],[cat]]&lt;&gt;"",LOOKUP(,0/(action[code]=detail[[#This Row],[code]]),action[name]),"")</f>
        <v>休息</v>
      </c>
      <c r="H4" s="14">
        <f>IF(detail[[#This Row],[eqp]]&lt;&gt;"",LOOKUP(,0/(action[code]=detail[[#This Row],[code]]),action[msl]),"")</f>
        <v>0</v>
      </c>
      <c r="I4" s="15">
        <f>IF(detail[[#This Row],[cat]]&lt;&gt;"",LOOKUP(,0/(action[code]=detail[[#This Row],[code]]),action[cmt]),"")</f>
        <v>0</v>
      </c>
      <c r="J4" s="14">
        <f>IF(detail[[#This Row],[cat]]&lt;&gt;"",LOOKUP(,0/(action[code]=detail[[#This Row],[code]]),action[lvl]),"")</f>
        <v>0</v>
      </c>
      <c r="K4" s="14">
        <f>IF(detail[[#This Row],[cat]]&lt;&gt;"",LOOKUP(,0/(action[code]=detail[[#This Row],[code]]),action[per]),"")</f>
        <v>0</v>
      </c>
      <c r="L4" s="13">
        <v>5</v>
      </c>
      <c r="M4" s="14">
        <f>IF(detail[[#This Row],[per]],detail[[#This Row],[per]]*detail[[#This Row],[qnt]],detail[[#This Row],[qnt]])</f>
        <v>5</v>
      </c>
    </row>
    <row r="5" spans="1:13" ht="15.75" hidden="1">
      <c r="A5" s="19" t="s">
        <v>238</v>
      </c>
      <c r="B5" s="13">
        <v>40</v>
      </c>
      <c r="C5" s="12" t="s">
        <v>193</v>
      </c>
      <c r="D5" s="14" t="str">
        <f>IF(detail[[#This Row],[code]]&lt;&gt;"",LOOKUP(,0/(action[code]=detail[[#This Row],[code]]),action[tar]),"")</f>
        <v>C胸</v>
      </c>
      <c r="E5" s="14" t="str">
        <f>IF(detail[[#This Row],[code]]&lt;&gt;"",LOOKUP(,0/(action[code]=detail[[#This Row],[code]]),action[cat]),"")</f>
        <v>A热身</v>
      </c>
      <c r="F5" s="14" t="str">
        <f>IF(detail[[#This Row],[tar]]&lt;&gt;"",LOOKUP(,0/(action[code]=detail[[#This Row],[code]]),action[eqp]),"")</f>
        <v>U徒手</v>
      </c>
      <c r="G5" s="14" t="str">
        <f>IF(detail[[#This Row],[cat]]&lt;&gt;"",LOOKUP(,0/(action[code]=detail[[#This Row],[code]]),action[name]),"")</f>
        <v>站姿胸部手心相对挤压</v>
      </c>
      <c r="H5" s="14">
        <f>IF(detail[[#This Row],[eqp]]&lt;&gt;"",LOOKUP(,0/(action[code]=detail[[#This Row],[code]]),action[msl]),"")</f>
        <v>0</v>
      </c>
      <c r="I5" s="15" t="str">
        <f>IF(detail[[#This Row],[cat]]&lt;&gt;"",LOOKUP(,0/(action[code]=detail[[#This Row],[code]]),action[cmt]),"")</f>
        <v>掌根发力</v>
      </c>
      <c r="J5" s="14">
        <f>IF(detail[[#This Row],[cat]]&lt;&gt;"",LOOKUP(,0/(action[code]=detail[[#This Row],[code]]),action[lvl]),"")</f>
        <v>0</v>
      </c>
      <c r="K5" s="14">
        <f>IF(detail[[#This Row],[cat]]&lt;&gt;"",LOOKUP(,0/(action[code]=detail[[#This Row],[code]]),action[per]),"")</f>
        <v>2</v>
      </c>
      <c r="L5" s="13">
        <v>8</v>
      </c>
      <c r="M5" s="14">
        <f>IF(detail[[#This Row],[per]],detail[[#This Row],[per]]*detail[[#This Row],[qnt]],detail[[#This Row],[qnt]])</f>
        <v>16</v>
      </c>
    </row>
    <row r="6" spans="1:13" ht="15.75" hidden="1">
      <c r="A6" s="19" t="s">
        <v>238</v>
      </c>
      <c r="B6" s="13">
        <v>50</v>
      </c>
      <c r="C6" s="12" t="s">
        <v>136</v>
      </c>
      <c r="D6" s="14" t="str">
        <f>IF(detail[[#This Row],[code]]&lt;&gt;"",LOOKUP(,0/(action[code]=detail[[#This Row],[code]]),action[tar]),"")</f>
        <v>Y全</v>
      </c>
      <c r="E6" s="14" t="str">
        <f>IF(detail[[#This Row],[code]]&lt;&gt;"",LOOKUP(,0/(action[code]=detail[[#This Row],[code]]),action[cat]),"")</f>
        <v>P姿势</v>
      </c>
      <c r="F6" s="14" t="str">
        <f>IF(detail[[#This Row],[tar]]&lt;&gt;"",LOOKUP(,0/(action[code]=detail[[#This Row],[code]]),action[eqp]),"")</f>
        <v>U徒手</v>
      </c>
      <c r="G6" s="14" t="str">
        <f>IF(detail[[#This Row],[cat]]&lt;&gt;"",LOOKUP(,0/(action[code]=detail[[#This Row],[code]]),action[name]),"")</f>
        <v>休息</v>
      </c>
      <c r="H6" s="14">
        <f>IF(detail[[#This Row],[eqp]]&lt;&gt;"",LOOKUP(,0/(action[code]=detail[[#This Row],[code]]),action[msl]),"")</f>
        <v>0</v>
      </c>
      <c r="I6" s="15">
        <f>IF(detail[[#This Row],[cat]]&lt;&gt;"",LOOKUP(,0/(action[code]=detail[[#This Row],[code]]),action[cmt]),"")</f>
        <v>0</v>
      </c>
      <c r="J6" s="14">
        <f>IF(detail[[#This Row],[cat]]&lt;&gt;"",LOOKUP(,0/(action[code]=detail[[#This Row],[code]]),action[lvl]),"")</f>
        <v>0</v>
      </c>
      <c r="K6" s="14">
        <f>IF(detail[[#This Row],[cat]]&lt;&gt;"",LOOKUP(,0/(action[code]=detail[[#This Row],[code]]),action[per]),"")</f>
        <v>0</v>
      </c>
      <c r="L6" s="13">
        <v>10</v>
      </c>
      <c r="M6" s="14">
        <f>IF(detail[[#This Row],[per]],detail[[#This Row],[per]]*detail[[#This Row],[qnt]],detail[[#This Row],[qnt]])</f>
        <v>10</v>
      </c>
    </row>
    <row r="7" spans="1:13" ht="15.75" hidden="1">
      <c r="A7" s="19" t="s">
        <v>238</v>
      </c>
      <c r="B7" s="13">
        <v>60</v>
      </c>
      <c r="C7" s="12" t="s">
        <v>194</v>
      </c>
      <c r="D7" s="14" t="str">
        <f>IF(detail[[#This Row],[code]]&lt;&gt;"",LOOKUP(,0/(action[code]=detail[[#This Row],[code]]),action[tar]),"")</f>
        <v>C胸</v>
      </c>
      <c r="E7" s="14" t="str">
        <f>IF(detail[[#This Row],[code]]&lt;&gt;"",LOOKUP(,0/(action[code]=detail[[#This Row],[code]]),action[cat]),"")</f>
        <v>A热身</v>
      </c>
      <c r="F7" s="14" t="str">
        <f>IF(detail[[#This Row],[tar]]&lt;&gt;"",LOOKUP(,0/(action[code]=detail[[#This Row],[code]]),action[eqp]),"")</f>
        <v>U徒手</v>
      </c>
      <c r="G7" s="14" t="str">
        <f>IF(detail[[#This Row],[cat]]&lt;&gt;"",LOOKUP(,0/(action[code]=detail[[#This Row],[code]]),action[name]),"")</f>
        <v>站姿胸部手心相背挤压</v>
      </c>
      <c r="H7" s="14">
        <f>IF(detail[[#This Row],[eqp]]&lt;&gt;"",LOOKUP(,0/(action[code]=detail[[#This Row],[code]]),action[msl]),"")</f>
        <v>0</v>
      </c>
      <c r="I7" s="15" t="str">
        <f>IF(detail[[#This Row],[cat]]&lt;&gt;"",LOOKUP(,0/(action[code]=detail[[#This Row],[code]]),action[cmt]),"")</f>
        <v>挤压手背</v>
      </c>
      <c r="J7" s="14">
        <f>IF(detail[[#This Row],[cat]]&lt;&gt;"",LOOKUP(,0/(action[code]=detail[[#This Row],[code]]),action[lvl]),"")</f>
        <v>0</v>
      </c>
      <c r="K7" s="14">
        <f>IF(detail[[#This Row],[cat]]&lt;&gt;"",LOOKUP(,0/(action[code]=detail[[#This Row],[code]]),action[per]),"")</f>
        <v>2</v>
      </c>
      <c r="L7" s="13">
        <v>8</v>
      </c>
      <c r="M7" s="14">
        <f>IF(detail[[#This Row],[per]],detail[[#This Row],[per]]*detail[[#This Row],[qnt]],detail[[#This Row],[qnt]])</f>
        <v>16</v>
      </c>
    </row>
    <row r="8" spans="1:13" ht="15.75" hidden="1">
      <c r="A8" s="19" t="s">
        <v>238</v>
      </c>
      <c r="B8" s="13">
        <v>70</v>
      </c>
      <c r="C8" s="12" t="s">
        <v>136</v>
      </c>
      <c r="D8" s="14" t="str">
        <f>IF(detail[[#This Row],[code]]&lt;&gt;"",LOOKUP(,0/(action[code]=detail[[#This Row],[code]]),action[tar]),"")</f>
        <v>Y全</v>
      </c>
      <c r="E8" s="14" t="str">
        <f>IF(detail[[#This Row],[code]]&lt;&gt;"",LOOKUP(,0/(action[code]=detail[[#This Row],[code]]),action[cat]),"")</f>
        <v>P姿势</v>
      </c>
      <c r="F8" s="14" t="str">
        <f>IF(detail[[#This Row],[tar]]&lt;&gt;"",LOOKUP(,0/(action[code]=detail[[#This Row],[code]]),action[eqp]),"")</f>
        <v>U徒手</v>
      </c>
      <c r="G8" s="14" t="str">
        <f>IF(detail[[#This Row],[cat]]&lt;&gt;"",LOOKUP(,0/(action[code]=detail[[#This Row],[code]]),action[name]),"")</f>
        <v>休息</v>
      </c>
      <c r="H8" s="14">
        <f>IF(detail[[#This Row],[eqp]]&lt;&gt;"",LOOKUP(,0/(action[code]=detail[[#This Row],[code]]),action[msl]),"")</f>
        <v>0</v>
      </c>
      <c r="I8" s="15">
        <f>IF(detail[[#This Row],[cat]]&lt;&gt;"",LOOKUP(,0/(action[code]=detail[[#This Row],[code]]),action[cmt]),"")</f>
        <v>0</v>
      </c>
      <c r="J8" s="14">
        <f>IF(detail[[#This Row],[cat]]&lt;&gt;"",LOOKUP(,0/(action[code]=detail[[#This Row],[code]]),action[lvl]),"")</f>
        <v>0</v>
      </c>
      <c r="K8" s="14">
        <f>IF(detail[[#This Row],[cat]]&lt;&gt;"",LOOKUP(,0/(action[code]=detail[[#This Row],[code]]),action[per]),"")</f>
        <v>0</v>
      </c>
      <c r="L8" s="13">
        <v>5</v>
      </c>
      <c r="M8" s="14">
        <f>IF(detail[[#This Row],[per]],detail[[#This Row],[per]]*detail[[#This Row],[qnt]],detail[[#This Row],[qnt]])</f>
        <v>5</v>
      </c>
    </row>
    <row r="9" spans="1:13" ht="15.75" hidden="1">
      <c r="A9" s="19" t="s">
        <v>238</v>
      </c>
      <c r="B9" s="13">
        <v>80</v>
      </c>
      <c r="C9" s="12" t="s">
        <v>194</v>
      </c>
      <c r="D9" s="14" t="str">
        <f>IF(detail[[#This Row],[code]]&lt;&gt;"",LOOKUP(,0/(action[code]=detail[[#This Row],[code]]),action[tar]),"")</f>
        <v>C胸</v>
      </c>
      <c r="E9" s="14" t="str">
        <f>IF(detail[[#This Row],[code]]&lt;&gt;"",LOOKUP(,0/(action[code]=detail[[#This Row],[code]]),action[cat]),"")</f>
        <v>A热身</v>
      </c>
      <c r="F9" s="14" t="str">
        <f>IF(detail[[#This Row],[tar]]&lt;&gt;"",LOOKUP(,0/(action[code]=detail[[#This Row],[code]]),action[eqp]),"")</f>
        <v>U徒手</v>
      </c>
      <c r="G9" s="14" t="str">
        <f>IF(detail[[#This Row],[cat]]&lt;&gt;"",LOOKUP(,0/(action[code]=detail[[#This Row],[code]]),action[name]),"")</f>
        <v>站姿胸部手心相背挤压</v>
      </c>
      <c r="H9" s="14">
        <f>IF(detail[[#This Row],[eqp]]&lt;&gt;"",LOOKUP(,0/(action[code]=detail[[#This Row],[code]]),action[msl]),"")</f>
        <v>0</v>
      </c>
      <c r="I9" s="15" t="str">
        <f>IF(detail[[#This Row],[cat]]&lt;&gt;"",LOOKUP(,0/(action[code]=detail[[#This Row],[code]]),action[cmt]),"")</f>
        <v>挤压手背</v>
      </c>
      <c r="J9" s="14">
        <f>IF(detail[[#This Row],[cat]]&lt;&gt;"",LOOKUP(,0/(action[code]=detail[[#This Row],[code]]),action[lvl]),"")</f>
        <v>0</v>
      </c>
      <c r="K9" s="14">
        <f>IF(detail[[#This Row],[cat]]&lt;&gt;"",LOOKUP(,0/(action[code]=detail[[#This Row],[code]]),action[per]),"")</f>
        <v>2</v>
      </c>
      <c r="L9" s="13">
        <v>8</v>
      </c>
      <c r="M9" s="14">
        <f>IF(detail[[#This Row],[per]],detail[[#This Row],[per]]*detail[[#This Row],[qnt]],detail[[#This Row],[qnt]])</f>
        <v>16</v>
      </c>
    </row>
    <row r="10" spans="1:13" ht="15.75" hidden="1">
      <c r="A10" s="19" t="s">
        <v>238</v>
      </c>
      <c r="B10" s="13">
        <v>90</v>
      </c>
      <c r="C10" s="12" t="s">
        <v>136</v>
      </c>
      <c r="D10" s="14" t="str">
        <f>IF(detail[[#This Row],[code]]&lt;&gt;"",LOOKUP(,0/(action[code]=detail[[#This Row],[code]]),action[tar]),"")</f>
        <v>Y全</v>
      </c>
      <c r="E10" s="14" t="str">
        <f>IF(detail[[#This Row],[code]]&lt;&gt;"",LOOKUP(,0/(action[code]=detail[[#This Row],[code]]),action[cat]),"")</f>
        <v>P姿势</v>
      </c>
      <c r="F10" s="14" t="str">
        <f>IF(detail[[#This Row],[tar]]&lt;&gt;"",LOOKUP(,0/(action[code]=detail[[#This Row],[code]]),action[eqp]),"")</f>
        <v>U徒手</v>
      </c>
      <c r="G10" s="14" t="str">
        <f>IF(detail[[#This Row],[cat]]&lt;&gt;"",LOOKUP(,0/(action[code]=detail[[#This Row],[code]]),action[name]),"")</f>
        <v>休息</v>
      </c>
      <c r="H10" s="14">
        <f>IF(detail[[#This Row],[eqp]]&lt;&gt;"",LOOKUP(,0/(action[code]=detail[[#This Row],[code]]),action[msl]),"")</f>
        <v>0</v>
      </c>
      <c r="I10" s="15">
        <f>IF(detail[[#This Row],[cat]]&lt;&gt;"",LOOKUP(,0/(action[code]=detail[[#This Row],[code]]),action[cmt]),"")</f>
        <v>0</v>
      </c>
      <c r="J10" s="14">
        <f>IF(detail[[#This Row],[cat]]&lt;&gt;"",LOOKUP(,0/(action[code]=detail[[#This Row],[code]]),action[lvl]),"")</f>
        <v>0</v>
      </c>
      <c r="K10" s="14">
        <f>IF(detail[[#This Row],[cat]]&lt;&gt;"",LOOKUP(,0/(action[code]=detail[[#This Row],[code]]),action[per]),"")</f>
        <v>0</v>
      </c>
      <c r="L10" s="13">
        <v>10</v>
      </c>
      <c r="M10" s="14">
        <f>IF(detail[[#This Row],[per]],detail[[#This Row],[per]]*detail[[#This Row],[qnt]],detail[[#This Row],[qnt]])</f>
        <v>10</v>
      </c>
    </row>
    <row r="11" spans="1:13" ht="15.75" hidden="1">
      <c r="A11" s="19" t="s">
        <v>238</v>
      </c>
      <c r="B11" s="13">
        <v>100</v>
      </c>
      <c r="C11" s="12" t="s">
        <v>135</v>
      </c>
      <c r="D11" s="14" t="str">
        <f>IF(detail[[#This Row],[code]]&lt;&gt;"",LOOKUP(,0/(action[code]=detail[[#This Row],[code]]),action[tar]),"")</f>
        <v>C胸</v>
      </c>
      <c r="E11" s="14" t="str">
        <f>IF(detail[[#This Row],[code]]&lt;&gt;"",LOOKUP(,0/(action[code]=detail[[#This Row],[code]]),action[cat]),"")</f>
        <v>A热身</v>
      </c>
      <c r="F11" s="14" t="str">
        <f>IF(detail[[#This Row],[tar]]&lt;&gt;"",LOOKUP(,0/(action[code]=detail[[#This Row],[code]]),action[eqp]),"")</f>
        <v>U徒手</v>
      </c>
      <c r="G11" s="14" t="str">
        <f>IF(detail[[#This Row],[cat]]&lt;&gt;"",LOOKUP(,0/(action[code]=detail[[#This Row],[code]]),action[name]),"")</f>
        <v>站姿靠墙俯卧撑</v>
      </c>
      <c r="H11" s="14" t="str">
        <f>IF(detail[[#This Row],[eqp]]&lt;&gt;"",LOOKUP(,0/(action[code]=detail[[#This Row],[code]]),action[msl]),"")</f>
        <v>胸大肌</v>
      </c>
      <c r="I11" s="15" t="str">
        <f>IF(detail[[#This Row],[cat]]&lt;&gt;"",LOOKUP(,0/(action[code]=detail[[#This Row],[code]]),action[cmt]),"")</f>
        <v>双脚并拢，双臂伸直与肩同宽与胸同高，然后屈肘至前额触墙，身体约70度</v>
      </c>
      <c r="J11" s="14">
        <f>IF(detail[[#This Row],[cat]]&lt;&gt;"",LOOKUP(,0/(action[code]=detail[[#This Row],[code]]),action[lvl]),"")</f>
        <v>0</v>
      </c>
      <c r="K11" s="14">
        <f>IF(detail[[#This Row],[cat]]&lt;&gt;"",LOOKUP(,0/(action[code]=detail[[#This Row],[code]]),action[per]),"")</f>
        <v>4</v>
      </c>
      <c r="L11" s="13">
        <v>10</v>
      </c>
      <c r="M11" s="14">
        <f>IF(detail[[#This Row],[per]],detail[[#This Row],[per]]*detail[[#This Row],[qnt]],detail[[#This Row],[qnt]])</f>
        <v>40</v>
      </c>
    </row>
    <row r="12" spans="1:13" ht="15.75" hidden="1">
      <c r="A12" s="19" t="s">
        <v>242</v>
      </c>
      <c r="B12" s="13">
        <v>10</v>
      </c>
      <c r="C12" s="12" t="s">
        <v>137</v>
      </c>
      <c r="D12" s="14" t="str">
        <f>IF(detail[[#This Row],[code]]&lt;&gt;"",LOOKUP(,0/(action[code]=detail[[#This Row],[code]]),action[tar]),"")</f>
        <v>C胸</v>
      </c>
      <c r="E12" s="14" t="str">
        <f>IF(detail[[#This Row],[code]]&lt;&gt;"",LOOKUP(,0/(action[code]=detail[[#This Row],[code]]),action[cat]),"")</f>
        <v>A热身</v>
      </c>
      <c r="F12" s="14" t="str">
        <f>IF(detail[[#This Row],[tar]]&lt;&gt;"",LOOKUP(,0/(action[code]=detail[[#This Row],[code]]),action[eqp]),"")</f>
        <v>U徒手</v>
      </c>
      <c r="G12" s="14" t="str">
        <f>IF(detail[[#This Row],[cat]]&lt;&gt;"",LOOKUP(,0/(action[code]=detail[[#This Row],[code]]),action[name]),"")</f>
        <v>跪姿俯卧撑</v>
      </c>
      <c r="H12" s="14" t="str">
        <f>IF(detail[[#This Row],[eqp]]&lt;&gt;"",LOOKUP(,0/(action[code]=detail[[#This Row],[code]]),action[msl]),"")</f>
        <v>胸大肌</v>
      </c>
      <c r="I12" s="15" t="str">
        <f>IF(detail[[#This Row],[cat]]&lt;&gt;"",LOOKUP(,0/(action[code]=detail[[#This Row],[code]]),action[cmt]),"")</f>
        <v>1、挺胸收腹，腰背平直，肩、腰、大腿在同一直线上
2、手臂自然伸直垂直于地面
3、双手与肩同宽，向下时至大臂与地面平行，控制肘部紧贴身体两侧</v>
      </c>
      <c r="J12" s="14">
        <f>IF(detail[[#This Row],[cat]]&lt;&gt;"",LOOKUP(,0/(action[code]=detail[[#This Row],[code]]),action[lvl]),"")</f>
        <v>2</v>
      </c>
      <c r="K12" s="14">
        <f>IF(detail[[#This Row],[cat]]&lt;&gt;"",LOOKUP(,0/(action[code]=detail[[#This Row],[code]]),action[per]),"")</f>
        <v>6</v>
      </c>
      <c r="L12" s="13">
        <v>10</v>
      </c>
      <c r="M12" s="14">
        <f>IF(detail[[#This Row],[per]],detail[[#This Row],[per]]*detail[[#This Row],[qnt]],detail[[#This Row],[qnt]])</f>
        <v>60</v>
      </c>
    </row>
    <row r="13" spans="1:13" ht="15.75" hidden="1">
      <c r="A13" s="19" t="s">
        <v>242</v>
      </c>
      <c r="B13" s="13">
        <v>20</v>
      </c>
      <c r="C13" s="12" t="s">
        <v>136</v>
      </c>
      <c r="D13" s="14" t="str">
        <f>IF(detail[[#This Row],[code]]&lt;&gt;"",LOOKUP(,0/(action[code]=detail[[#This Row],[code]]),action[tar]),"")</f>
        <v>Y全</v>
      </c>
      <c r="E13" s="14" t="str">
        <f>IF(detail[[#This Row],[code]]&lt;&gt;"",LOOKUP(,0/(action[code]=detail[[#This Row],[code]]),action[cat]),"")</f>
        <v>P姿势</v>
      </c>
      <c r="F13" s="14" t="str">
        <f>IF(detail[[#This Row],[tar]]&lt;&gt;"",LOOKUP(,0/(action[code]=detail[[#This Row],[code]]),action[eqp]),"")</f>
        <v>U徒手</v>
      </c>
      <c r="G13" s="14" t="str">
        <f>IF(detail[[#This Row],[cat]]&lt;&gt;"",LOOKUP(,0/(action[code]=detail[[#This Row],[code]]),action[name]),"")</f>
        <v>休息</v>
      </c>
      <c r="H13" s="14">
        <f>IF(detail[[#This Row],[eqp]]&lt;&gt;"",LOOKUP(,0/(action[code]=detail[[#This Row],[code]]),action[msl]),"")</f>
        <v>0</v>
      </c>
      <c r="I13" s="15">
        <f>IF(detail[[#This Row],[cat]]&lt;&gt;"",LOOKUP(,0/(action[code]=detail[[#This Row],[code]]),action[cmt]),"")</f>
        <v>0</v>
      </c>
      <c r="J13" s="14">
        <f>IF(detail[[#This Row],[cat]]&lt;&gt;"",LOOKUP(,0/(action[code]=detail[[#This Row],[code]]),action[lvl]),"")</f>
        <v>0</v>
      </c>
      <c r="K13" s="14">
        <f>IF(detail[[#This Row],[cat]]&lt;&gt;"",LOOKUP(,0/(action[code]=detail[[#This Row],[code]]),action[per]),"")</f>
        <v>0</v>
      </c>
      <c r="L13" s="13">
        <v>10</v>
      </c>
      <c r="M13" s="14">
        <f>IF(detail[[#This Row],[per]],detail[[#This Row],[per]]*detail[[#This Row],[qnt]],detail[[#This Row],[qnt]])</f>
        <v>10</v>
      </c>
    </row>
    <row r="14" spans="1:13" ht="15.75" hidden="1">
      <c r="A14" s="19" t="s">
        <v>242</v>
      </c>
      <c r="B14" s="13">
        <v>30</v>
      </c>
      <c r="C14" s="12" t="s">
        <v>137</v>
      </c>
      <c r="D14" s="14" t="str">
        <f>IF(detail[[#This Row],[code]]&lt;&gt;"",LOOKUP(,0/(action[code]=detail[[#This Row],[code]]),action[tar]),"")</f>
        <v>C胸</v>
      </c>
      <c r="E14" s="14" t="str">
        <f>IF(detail[[#This Row],[code]]&lt;&gt;"",LOOKUP(,0/(action[code]=detail[[#This Row],[code]]),action[cat]),"")</f>
        <v>A热身</v>
      </c>
      <c r="F14" s="14" t="str">
        <f>IF(detail[[#This Row],[tar]]&lt;&gt;"",LOOKUP(,0/(action[code]=detail[[#This Row],[code]]),action[eqp]),"")</f>
        <v>U徒手</v>
      </c>
      <c r="G14" s="14" t="str">
        <f>IF(detail[[#This Row],[cat]]&lt;&gt;"",LOOKUP(,0/(action[code]=detail[[#This Row],[code]]),action[name]),"")</f>
        <v>跪姿俯卧撑</v>
      </c>
      <c r="H14" s="14" t="str">
        <f>IF(detail[[#This Row],[eqp]]&lt;&gt;"",LOOKUP(,0/(action[code]=detail[[#This Row],[code]]),action[msl]),"")</f>
        <v>胸大肌</v>
      </c>
      <c r="I14" s="15" t="str">
        <f>IF(detail[[#This Row],[cat]]&lt;&gt;"",LOOKUP(,0/(action[code]=detail[[#This Row],[code]]),action[cmt]),"")</f>
        <v>1、挺胸收腹，腰背平直，肩、腰、大腿在同一直线上
2、手臂自然伸直垂直于地面
3、双手与肩同宽，向下时至大臂与地面平行，控制肘部紧贴身体两侧</v>
      </c>
      <c r="J14" s="14">
        <f>IF(detail[[#This Row],[cat]]&lt;&gt;"",LOOKUP(,0/(action[code]=detail[[#This Row],[code]]),action[lvl]),"")</f>
        <v>2</v>
      </c>
      <c r="K14" s="14">
        <f>IF(detail[[#This Row],[cat]]&lt;&gt;"",LOOKUP(,0/(action[code]=detail[[#This Row],[code]]),action[per]),"")</f>
        <v>6</v>
      </c>
      <c r="L14" s="13">
        <v>10</v>
      </c>
      <c r="M14" s="14">
        <f>IF(detail[[#This Row],[per]],detail[[#This Row],[per]]*detail[[#This Row],[qnt]],detail[[#This Row],[qnt]])</f>
        <v>60</v>
      </c>
    </row>
    <row r="15" spans="1:13" ht="15.75" hidden="1">
      <c r="A15" s="19" t="s">
        <v>242</v>
      </c>
      <c r="B15" s="13">
        <v>40</v>
      </c>
      <c r="C15" s="12" t="s">
        <v>136</v>
      </c>
      <c r="D15" s="14" t="str">
        <f>IF(detail[[#This Row],[code]]&lt;&gt;"",LOOKUP(,0/(action[code]=detail[[#This Row],[code]]),action[tar]),"")</f>
        <v>Y全</v>
      </c>
      <c r="E15" s="14" t="str">
        <f>IF(detail[[#This Row],[code]]&lt;&gt;"",LOOKUP(,0/(action[code]=detail[[#This Row],[code]]),action[cat]),"")</f>
        <v>P姿势</v>
      </c>
      <c r="F15" s="14" t="str">
        <f>IF(detail[[#This Row],[tar]]&lt;&gt;"",LOOKUP(,0/(action[code]=detail[[#This Row],[code]]),action[eqp]),"")</f>
        <v>U徒手</v>
      </c>
      <c r="G15" s="14" t="str">
        <f>IF(detail[[#This Row],[cat]]&lt;&gt;"",LOOKUP(,0/(action[code]=detail[[#This Row],[code]]),action[name]),"")</f>
        <v>休息</v>
      </c>
      <c r="H15" s="14">
        <f>IF(detail[[#This Row],[eqp]]&lt;&gt;"",LOOKUP(,0/(action[code]=detail[[#This Row],[code]]),action[msl]),"")</f>
        <v>0</v>
      </c>
      <c r="I15" s="15">
        <f>IF(detail[[#This Row],[cat]]&lt;&gt;"",LOOKUP(,0/(action[code]=detail[[#This Row],[code]]),action[cmt]),"")</f>
        <v>0</v>
      </c>
      <c r="J15" s="14">
        <f>IF(detail[[#This Row],[cat]]&lt;&gt;"",LOOKUP(,0/(action[code]=detail[[#This Row],[code]]),action[lvl]),"")</f>
        <v>0</v>
      </c>
      <c r="K15" s="14">
        <f>IF(detail[[#This Row],[cat]]&lt;&gt;"",LOOKUP(,0/(action[code]=detail[[#This Row],[code]]),action[per]),"")</f>
        <v>0</v>
      </c>
      <c r="L15" s="13">
        <v>10</v>
      </c>
      <c r="M15" s="14">
        <f>IF(detail[[#This Row],[per]],detail[[#This Row],[per]]*detail[[#This Row],[qnt]],detail[[#This Row],[qnt]])</f>
        <v>10</v>
      </c>
    </row>
    <row r="16" spans="1:13" ht="15.75" hidden="1">
      <c r="A16" s="19" t="s">
        <v>242</v>
      </c>
      <c r="B16" s="13">
        <v>50</v>
      </c>
      <c r="C16" s="12" t="s">
        <v>137</v>
      </c>
      <c r="D16" s="14" t="str">
        <f>IF(detail[[#This Row],[code]]&lt;&gt;"",LOOKUP(,0/(action[code]=detail[[#This Row],[code]]),action[tar]),"")</f>
        <v>C胸</v>
      </c>
      <c r="E16" s="14" t="str">
        <f>IF(detail[[#This Row],[code]]&lt;&gt;"",LOOKUP(,0/(action[code]=detail[[#This Row],[code]]),action[cat]),"")</f>
        <v>A热身</v>
      </c>
      <c r="F16" s="14" t="str">
        <f>IF(detail[[#This Row],[tar]]&lt;&gt;"",LOOKUP(,0/(action[code]=detail[[#This Row],[code]]),action[eqp]),"")</f>
        <v>U徒手</v>
      </c>
      <c r="G16" s="14" t="str">
        <f>IF(detail[[#This Row],[cat]]&lt;&gt;"",LOOKUP(,0/(action[code]=detail[[#This Row],[code]]),action[name]),"")</f>
        <v>跪姿俯卧撑</v>
      </c>
      <c r="H16" s="14" t="str">
        <f>IF(detail[[#This Row],[eqp]]&lt;&gt;"",LOOKUP(,0/(action[code]=detail[[#This Row],[code]]),action[msl]),"")</f>
        <v>胸大肌</v>
      </c>
      <c r="I16" s="15" t="str">
        <f>IF(detail[[#This Row],[cat]]&lt;&gt;"",LOOKUP(,0/(action[code]=detail[[#This Row],[code]]),action[cmt]),"")</f>
        <v>1、挺胸收腹，腰背平直，肩、腰、大腿在同一直线上
2、手臂自然伸直垂直于地面
3、双手与肩同宽，向下时至大臂与地面平行，控制肘部紧贴身体两侧</v>
      </c>
      <c r="J16" s="14">
        <f>IF(detail[[#This Row],[cat]]&lt;&gt;"",LOOKUP(,0/(action[code]=detail[[#This Row],[code]]),action[lvl]),"")</f>
        <v>2</v>
      </c>
      <c r="K16" s="14">
        <f>IF(detail[[#This Row],[cat]]&lt;&gt;"",LOOKUP(,0/(action[code]=detail[[#This Row],[code]]),action[per]),"")</f>
        <v>6</v>
      </c>
      <c r="L16" s="13">
        <v>5</v>
      </c>
      <c r="M16" s="14">
        <f>IF(detail[[#This Row],[per]],detail[[#This Row],[per]]*detail[[#This Row],[qnt]],detail[[#This Row],[qnt]])</f>
        <v>30</v>
      </c>
    </row>
    <row r="17" spans="1:13" ht="15.75" hidden="1">
      <c r="A17" s="19" t="s">
        <v>242</v>
      </c>
      <c r="B17" s="13">
        <v>60</v>
      </c>
      <c r="C17" s="12" t="s">
        <v>134</v>
      </c>
      <c r="D17" s="14" t="str">
        <f>IF(detail[[#This Row],[code]]&lt;&gt;"",LOOKUP(,0/(action[code]=detail[[#This Row],[code]]),action[tar]),"")</f>
        <v>Y全</v>
      </c>
      <c r="E17" s="14" t="str">
        <f>IF(detail[[#This Row],[code]]&lt;&gt;"",LOOKUP(,0/(action[code]=detail[[#This Row],[code]]),action[cat]),"")</f>
        <v>P姿势</v>
      </c>
      <c r="F17" s="14" t="str">
        <f>IF(detail[[#This Row],[tar]]&lt;&gt;"",LOOKUP(,0/(action[code]=detail[[#This Row],[code]]),action[eqp]),"")</f>
        <v>U徒手</v>
      </c>
      <c r="G17" s="14" t="str">
        <f>IF(detail[[#This Row],[cat]]&lt;&gt;"",LOOKUP(,0/(action[code]=detail[[#This Row],[code]]),action[name]),"")</f>
        <v>站姿</v>
      </c>
      <c r="H17" s="14">
        <f>IF(detail[[#This Row],[eqp]]&lt;&gt;"",LOOKUP(,0/(action[code]=detail[[#This Row],[code]]),action[msl]),"")</f>
        <v>0</v>
      </c>
      <c r="I17" s="15">
        <f>IF(detail[[#This Row],[cat]]&lt;&gt;"",LOOKUP(,0/(action[code]=detail[[#This Row],[code]]),action[cmt]),"")</f>
        <v>0</v>
      </c>
      <c r="J17" s="14">
        <f>IF(detail[[#This Row],[cat]]&lt;&gt;"",LOOKUP(,0/(action[code]=detail[[#This Row],[code]]),action[lvl]),"")</f>
        <v>0</v>
      </c>
      <c r="K17" s="14">
        <f>IF(detail[[#This Row],[cat]]&lt;&gt;"",LOOKUP(,0/(action[code]=detail[[#This Row],[code]]),action[per]),"")</f>
        <v>5</v>
      </c>
      <c r="L17" s="13">
        <v>2</v>
      </c>
      <c r="M17" s="14">
        <f>IF(detail[[#This Row],[per]],detail[[#This Row],[per]]*detail[[#This Row],[qnt]],detail[[#This Row],[qnt]])</f>
        <v>10</v>
      </c>
    </row>
    <row r="18" spans="1:13" ht="15.75" hidden="1">
      <c r="A18" s="19" t="s">
        <v>242</v>
      </c>
      <c r="B18" s="13">
        <v>70</v>
      </c>
      <c r="C18" s="12" t="s">
        <v>307</v>
      </c>
      <c r="D18" s="14" t="str">
        <f>IF(detail[[#This Row],[code]]&lt;&gt;"",LOOKUP(,0/(action[code]=detail[[#This Row],[code]]),action[tar]),"")</f>
        <v>C胸</v>
      </c>
      <c r="E18" s="14" t="str">
        <f>IF(detail[[#This Row],[code]]&lt;&gt;"",LOOKUP(,0/(action[code]=detail[[#This Row],[code]]),action[cat]),"")</f>
        <v>F拉伸</v>
      </c>
      <c r="F18" s="14" t="str">
        <f>IF(detail[[#This Row],[tar]]&lt;&gt;"",LOOKUP(,0/(action[code]=detail[[#This Row],[code]]),action[eqp]),"")</f>
        <v>U徒手</v>
      </c>
      <c r="G18" s="14" t="str">
        <f>IF(detail[[#This Row],[cat]]&lt;&gt;"",LOOKUP(,0/(action[code]=detail[[#This Row],[code]]),action[name]),"")</f>
        <v>扶墙左侧胸部拉伸</v>
      </c>
      <c r="H18" s="14" t="str">
        <f>IF(detail[[#This Row],[eqp]]&lt;&gt;"",LOOKUP(,0/(action[code]=detail[[#This Row],[code]]),action[msl]),"")</f>
        <v>胸大肌</v>
      </c>
      <c r="I18" s="15" t="str">
        <f>IF(detail[[#This Row],[cat]]&lt;&gt;"",LOOKUP(,0/(action[code]=detail[[#This Row],[code]]),action[cmt]),"")</f>
        <v>面对墙站立，左手推墙，身体慢慢地离开墙壁</v>
      </c>
      <c r="J18" s="14">
        <f>IF(detail[[#This Row],[cat]]&lt;&gt;"",LOOKUP(,0/(action[code]=detail[[#This Row],[code]]),action[lvl]),"")</f>
        <v>0</v>
      </c>
      <c r="K18" s="14">
        <f>IF(detail[[#This Row],[cat]]&lt;&gt;"",LOOKUP(,0/(action[code]=detail[[#This Row],[code]]),action[per]),"")</f>
        <v>0</v>
      </c>
      <c r="L18" s="13">
        <v>30</v>
      </c>
      <c r="M18" s="14">
        <f>IF(detail[[#This Row],[per]],detail[[#This Row],[per]]*detail[[#This Row],[qnt]],detail[[#This Row],[qnt]])</f>
        <v>30</v>
      </c>
    </row>
    <row r="19" spans="1:13" ht="15.75" hidden="1">
      <c r="A19" s="19" t="s">
        <v>242</v>
      </c>
      <c r="B19" s="13">
        <v>80</v>
      </c>
      <c r="C19" s="12" t="s">
        <v>308</v>
      </c>
      <c r="D19" s="14" t="str">
        <f>IF(detail[[#This Row],[code]]&lt;&gt;"",LOOKUP(,0/(action[code]=detail[[#This Row],[code]]),action[tar]),"")</f>
        <v>C胸</v>
      </c>
      <c r="E19" s="14" t="str">
        <f>IF(detail[[#This Row],[code]]&lt;&gt;"",LOOKUP(,0/(action[code]=detail[[#This Row],[code]]),action[cat]),"")</f>
        <v>F拉伸</v>
      </c>
      <c r="F19" s="14" t="str">
        <f>IF(detail[[#This Row],[tar]]&lt;&gt;"",LOOKUP(,0/(action[code]=detail[[#This Row],[code]]),action[eqp]),"")</f>
        <v>U徒手</v>
      </c>
      <c r="G19" s="14" t="str">
        <f>IF(detail[[#This Row],[cat]]&lt;&gt;"",LOOKUP(,0/(action[code]=detail[[#This Row],[code]]),action[name]),"")</f>
        <v>扶墙右侧胸部拉伸</v>
      </c>
      <c r="H19" s="14" t="str">
        <f>IF(detail[[#This Row],[eqp]]&lt;&gt;"",LOOKUP(,0/(action[code]=detail[[#This Row],[code]]),action[msl]),"")</f>
        <v>胸大肌</v>
      </c>
      <c r="I19" s="15" t="str">
        <f>IF(detail[[#This Row],[cat]]&lt;&gt;"",LOOKUP(,0/(action[code]=detail[[#This Row],[code]]),action[cmt]),"")</f>
        <v>面对墙站立，右手推墙，身体慢慢地离开墙壁</v>
      </c>
      <c r="J19" s="14">
        <f>IF(detail[[#This Row],[cat]]&lt;&gt;"",LOOKUP(,0/(action[code]=detail[[#This Row],[code]]),action[lvl]),"")</f>
        <v>0</v>
      </c>
      <c r="K19" s="14">
        <f>IF(detail[[#This Row],[cat]]&lt;&gt;"",LOOKUP(,0/(action[code]=detail[[#This Row],[code]]),action[per]),"")</f>
        <v>0</v>
      </c>
      <c r="L19" s="13">
        <v>30</v>
      </c>
      <c r="M19" s="14">
        <f>IF(detail[[#This Row],[per]],detail[[#This Row],[per]]*detail[[#This Row],[qnt]],detail[[#This Row],[qnt]])</f>
        <v>30</v>
      </c>
    </row>
    <row r="20" spans="1:13" ht="15.75" hidden="1">
      <c r="A20" s="19" t="s">
        <v>262</v>
      </c>
      <c r="B20" s="13">
        <v>10</v>
      </c>
      <c r="C20" s="12" t="s">
        <v>160</v>
      </c>
      <c r="D20" s="14" t="str">
        <f>IF(detail[[#This Row],[code]]&lt;&gt;"",LOOKUP(,0/(action[code]=detail[[#This Row],[code]]),action[tar]),"")</f>
        <v>Y全</v>
      </c>
      <c r="E20" s="14" t="str">
        <f>IF(detail[[#This Row],[code]]&lt;&gt;"",LOOKUP(,0/(action[code]=detail[[#This Row],[code]]),action[cat]),"")</f>
        <v>P姿势</v>
      </c>
      <c r="F20" s="14" t="str">
        <f>IF(detail[[#This Row],[tar]]&lt;&gt;"",LOOKUP(,0/(action[code]=detail[[#This Row],[code]]),action[eqp]),"")</f>
        <v>U徒手</v>
      </c>
      <c r="G20" s="14" t="str">
        <f>IF(detail[[#This Row],[cat]]&lt;&gt;"",LOOKUP(,0/(action[code]=detail[[#This Row],[code]]),action[name]),"")</f>
        <v>仰卧</v>
      </c>
      <c r="H20" s="14">
        <f>IF(detail[[#This Row],[eqp]]&lt;&gt;"",LOOKUP(,0/(action[code]=detail[[#This Row],[code]]),action[msl]),"")</f>
        <v>0</v>
      </c>
      <c r="I20" s="15">
        <f>IF(detail[[#This Row],[cat]]&lt;&gt;"",LOOKUP(,0/(action[code]=detail[[#This Row],[code]]),action[cmt]),"")</f>
        <v>0</v>
      </c>
      <c r="J20" s="14">
        <f>IF(detail[[#This Row],[cat]]&lt;&gt;"",LOOKUP(,0/(action[code]=detail[[#This Row],[code]]),action[lvl]),"")</f>
        <v>0</v>
      </c>
      <c r="K20" s="14">
        <f>IF(detail[[#This Row],[cat]]&lt;&gt;"",LOOKUP(,0/(action[code]=detail[[#This Row],[code]]),action[per]),"")</f>
        <v>5</v>
      </c>
      <c r="L20" s="13">
        <v>1</v>
      </c>
      <c r="M20" s="14">
        <f>IF(detail[[#This Row],[per]],detail[[#This Row],[per]]*detail[[#This Row],[qnt]],detail[[#This Row],[qnt]])</f>
        <v>5</v>
      </c>
    </row>
    <row r="21" spans="1:13" ht="15.75" hidden="1">
      <c r="A21" s="19" t="s">
        <v>262</v>
      </c>
      <c r="B21" s="13">
        <v>20</v>
      </c>
      <c r="C21" s="12" t="s">
        <v>261</v>
      </c>
      <c r="D21" s="14" t="str">
        <f>IF(detail[[#This Row],[code]]&lt;&gt;"",LOOKUP(,0/(action[code]=detail[[#This Row],[code]]),action[tar]),"")</f>
        <v>L腿</v>
      </c>
      <c r="E21" s="14" t="str">
        <f>IF(detail[[#This Row],[code]]&lt;&gt;"",LOOKUP(,0/(action[code]=detail[[#This Row],[code]]),action[cat]),"")</f>
        <v>C核心</v>
      </c>
      <c r="F21" s="14" t="str">
        <f>IF(detail[[#This Row],[tar]]&lt;&gt;"",LOOKUP(,0/(action[code]=detail[[#This Row],[code]]),action[eqp]),"")</f>
        <v>U徒手</v>
      </c>
      <c r="G21" s="14" t="str">
        <f>IF(detail[[#This Row],[cat]]&lt;&gt;"",LOOKUP(,0/(action[code]=detail[[#This Row],[code]]),action[name]),"")</f>
        <v>臀桥</v>
      </c>
      <c r="H21" s="14">
        <f>IF(detail[[#This Row],[eqp]]&lt;&gt;"",LOOKUP(,0/(action[code]=detail[[#This Row],[code]]),action[msl]),"")</f>
        <v>0</v>
      </c>
      <c r="I21" s="15" t="str">
        <f>IF(detail[[#This Row],[cat]]&lt;&gt;"",LOOKUP(,0/(action[code]=detail[[#This Row],[code]]),action[cmt]),"")</f>
        <v>仰卧, 双腿屈曲略宽于肩,脚跟着地,发力时将臀部抬起至大腿与身体呈一条直线</v>
      </c>
      <c r="J21" s="14">
        <f>IF(detail[[#This Row],[cat]]&lt;&gt;"",LOOKUP(,0/(action[code]=detail[[#This Row],[code]]),action[lvl]),"")</f>
        <v>2</v>
      </c>
      <c r="K21" s="14">
        <f>IF(detail[[#This Row],[cat]]&lt;&gt;"",LOOKUP(,0/(action[code]=detail[[#This Row],[code]]),action[per]),"")</f>
        <v>4</v>
      </c>
      <c r="L21" s="13">
        <v>20</v>
      </c>
      <c r="M21" s="14">
        <f>IF(detail[[#This Row],[per]],detail[[#This Row],[per]]*detail[[#This Row],[qnt]],detail[[#This Row],[qnt]])</f>
        <v>80</v>
      </c>
    </row>
    <row r="22" spans="1:13" ht="15.75" hidden="1">
      <c r="A22" s="19" t="s">
        <v>262</v>
      </c>
      <c r="B22" s="13">
        <v>30</v>
      </c>
      <c r="C22" s="12" t="s">
        <v>136</v>
      </c>
      <c r="D22" s="14" t="str">
        <f>IF(detail[[#This Row],[code]]&lt;&gt;"",LOOKUP(,0/(action[code]=detail[[#This Row],[code]]),action[tar]),"")</f>
        <v>Y全</v>
      </c>
      <c r="E22" s="14" t="str">
        <f>IF(detail[[#This Row],[code]]&lt;&gt;"",LOOKUP(,0/(action[code]=detail[[#This Row],[code]]),action[cat]),"")</f>
        <v>P姿势</v>
      </c>
      <c r="F22" s="14" t="str">
        <f>IF(detail[[#This Row],[tar]]&lt;&gt;"",LOOKUP(,0/(action[code]=detail[[#This Row],[code]]),action[eqp]),"")</f>
        <v>U徒手</v>
      </c>
      <c r="G22" s="14" t="str">
        <f>IF(detail[[#This Row],[cat]]&lt;&gt;"",LOOKUP(,0/(action[code]=detail[[#This Row],[code]]),action[name]),"")</f>
        <v>休息</v>
      </c>
      <c r="H22" s="14">
        <f>IF(detail[[#This Row],[eqp]]&lt;&gt;"",LOOKUP(,0/(action[code]=detail[[#This Row],[code]]),action[msl]),"")</f>
        <v>0</v>
      </c>
      <c r="I22" s="15">
        <f>IF(detail[[#This Row],[cat]]&lt;&gt;"",LOOKUP(,0/(action[code]=detail[[#This Row],[code]]),action[cmt]),"")</f>
        <v>0</v>
      </c>
      <c r="J22" s="14">
        <f>IF(detail[[#This Row],[cat]]&lt;&gt;"",LOOKUP(,0/(action[code]=detail[[#This Row],[code]]),action[lvl]),"")</f>
        <v>0</v>
      </c>
      <c r="K22" s="14">
        <f>IF(detail[[#This Row],[cat]]&lt;&gt;"",LOOKUP(,0/(action[code]=detail[[#This Row],[code]]),action[per]),"")</f>
        <v>0</v>
      </c>
      <c r="L22" s="13">
        <v>15</v>
      </c>
      <c r="M22" s="14">
        <f>IF(detail[[#This Row],[per]],detail[[#This Row],[per]]*detail[[#This Row],[qnt]],detail[[#This Row],[qnt]])</f>
        <v>15</v>
      </c>
    </row>
    <row r="23" spans="1:13" ht="15.75" hidden="1">
      <c r="A23" s="19" t="s">
        <v>262</v>
      </c>
      <c r="B23" s="13">
        <v>40</v>
      </c>
      <c r="C23" s="12" t="s">
        <v>261</v>
      </c>
      <c r="D23" s="14" t="str">
        <f>IF(detail[[#This Row],[code]]&lt;&gt;"",LOOKUP(,0/(action[code]=detail[[#This Row],[code]]),action[tar]),"")</f>
        <v>L腿</v>
      </c>
      <c r="E23" s="14" t="str">
        <f>IF(detail[[#This Row],[code]]&lt;&gt;"",LOOKUP(,0/(action[code]=detail[[#This Row],[code]]),action[cat]),"")</f>
        <v>C核心</v>
      </c>
      <c r="F23" s="14" t="str">
        <f>IF(detail[[#This Row],[tar]]&lt;&gt;"",LOOKUP(,0/(action[code]=detail[[#This Row],[code]]),action[eqp]),"")</f>
        <v>U徒手</v>
      </c>
      <c r="G23" s="14" t="str">
        <f>IF(detail[[#This Row],[cat]]&lt;&gt;"",LOOKUP(,0/(action[code]=detail[[#This Row],[code]]),action[name]),"")</f>
        <v>臀桥</v>
      </c>
      <c r="H23" s="14">
        <f>IF(detail[[#This Row],[eqp]]&lt;&gt;"",LOOKUP(,0/(action[code]=detail[[#This Row],[code]]),action[msl]),"")</f>
        <v>0</v>
      </c>
      <c r="I23" s="15" t="str">
        <f>IF(detail[[#This Row],[cat]]&lt;&gt;"",LOOKUP(,0/(action[code]=detail[[#This Row],[code]]),action[cmt]),"")</f>
        <v>仰卧, 双腿屈曲略宽于肩,脚跟着地,发力时将臀部抬起至大腿与身体呈一条直线</v>
      </c>
      <c r="J23" s="14">
        <f>IF(detail[[#This Row],[cat]]&lt;&gt;"",LOOKUP(,0/(action[code]=detail[[#This Row],[code]]),action[lvl]),"")</f>
        <v>2</v>
      </c>
      <c r="K23" s="14">
        <f>IF(detail[[#This Row],[cat]]&lt;&gt;"",LOOKUP(,0/(action[code]=detail[[#This Row],[code]]),action[per]),"")</f>
        <v>4</v>
      </c>
      <c r="L23" s="13">
        <v>20</v>
      </c>
      <c r="M23" s="14">
        <f>IF(detail[[#This Row],[per]],detail[[#This Row],[per]]*detail[[#This Row],[qnt]],detail[[#This Row],[qnt]])</f>
        <v>80</v>
      </c>
    </row>
    <row r="24" spans="1:13" ht="15.75" hidden="1">
      <c r="A24" s="19" t="s">
        <v>262</v>
      </c>
      <c r="B24" s="13">
        <v>50</v>
      </c>
      <c r="C24" s="12" t="s">
        <v>136</v>
      </c>
      <c r="D24" s="14" t="str">
        <f>IF(detail[[#This Row],[code]]&lt;&gt;"",LOOKUP(,0/(action[code]=detail[[#This Row],[code]]),action[tar]),"")</f>
        <v>Y全</v>
      </c>
      <c r="E24" s="14" t="str">
        <f>IF(detail[[#This Row],[code]]&lt;&gt;"",LOOKUP(,0/(action[code]=detail[[#This Row],[code]]),action[cat]),"")</f>
        <v>P姿势</v>
      </c>
      <c r="F24" s="14" t="str">
        <f>IF(detail[[#This Row],[tar]]&lt;&gt;"",LOOKUP(,0/(action[code]=detail[[#This Row],[code]]),action[eqp]),"")</f>
        <v>U徒手</v>
      </c>
      <c r="G24" s="14" t="str">
        <f>IF(detail[[#This Row],[cat]]&lt;&gt;"",LOOKUP(,0/(action[code]=detail[[#This Row],[code]]),action[name]),"")</f>
        <v>休息</v>
      </c>
      <c r="H24" s="14">
        <f>IF(detail[[#This Row],[eqp]]&lt;&gt;"",LOOKUP(,0/(action[code]=detail[[#This Row],[code]]),action[msl]),"")</f>
        <v>0</v>
      </c>
      <c r="I24" s="15">
        <f>IF(detail[[#This Row],[cat]]&lt;&gt;"",LOOKUP(,0/(action[code]=detail[[#This Row],[code]]),action[cmt]),"")</f>
        <v>0</v>
      </c>
      <c r="J24" s="14">
        <f>IF(detail[[#This Row],[cat]]&lt;&gt;"",LOOKUP(,0/(action[code]=detail[[#This Row],[code]]),action[lvl]),"")</f>
        <v>0</v>
      </c>
      <c r="K24" s="14">
        <f>IF(detail[[#This Row],[cat]]&lt;&gt;"",LOOKUP(,0/(action[code]=detail[[#This Row],[code]]),action[per]),"")</f>
        <v>0</v>
      </c>
      <c r="L24" s="13">
        <v>15</v>
      </c>
      <c r="M24" s="14">
        <f>IF(detail[[#This Row],[per]],detail[[#This Row],[per]]*detail[[#This Row],[qnt]],detail[[#This Row],[qnt]])</f>
        <v>15</v>
      </c>
    </row>
    <row r="25" spans="1:13" ht="15.75" hidden="1">
      <c r="A25" s="19" t="s">
        <v>262</v>
      </c>
      <c r="B25" s="13">
        <v>60</v>
      </c>
      <c r="C25" s="12" t="s">
        <v>261</v>
      </c>
      <c r="D25" s="14" t="str">
        <f>IF(detail[[#This Row],[code]]&lt;&gt;"",LOOKUP(,0/(action[code]=detail[[#This Row],[code]]),action[tar]),"")</f>
        <v>L腿</v>
      </c>
      <c r="E25" s="14" t="str">
        <f>IF(detail[[#This Row],[code]]&lt;&gt;"",LOOKUP(,0/(action[code]=detail[[#This Row],[code]]),action[cat]),"")</f>
        <v>C核心</v>
      </c>
      <c r="F25" s="14" t="str">
        <f>IF(detail[[#This Row],[tar]]&lt;&gt;"",LOOKUP(,0/(action[code]=detail[[#This Row],[code]]),action[eqp]),"")</f>
        <v>U徒手</v>
      </c>
      <c r="G25" s="14" t="str">
        <f>IF(detail[[#This Row],[cat]]&lt;&gt;"",LOOKUP(,0/(action[code]=detail[[#This Row],[code]]),action[name]),"")</f>
        <v>臀桥</v>
      </c>
      <c r="H25" s="14">
        <f>IF(detail[[#This Row],[eqp]]&lt;&gt;"",LOOKUP(,0/(action[code]=detail[[#This Row],[code]]),action[msl]),"")</f>
        <v>0</v>
      </c>
      <c r="I25" s="15" t="str">
        <f>IF(detail[[#This Row],[cat]]&lt;&gt;"",LOOKUP(,0/(action[code]=detail[[#This Row],[code]]),action[cmt]),"")</f>
        <v>仰卧, 双腿屈曲略宽于肩,脚跟着地,发力时将臀部抬起至大腿与身体呈一条直线</v>
      </c>
      <c r="J25" s="14">
        <f>IF(detail[[#This Row],[cat]]&lt;&gt;"",LOOKUP(,0/(action[code]=detail[[#This Row],[code]]),action[lvl]),"")</f>
        <v>2</v>
      </c>
      <c r="K25" s="14">
        <f>IF(detail[[#This Row],[cat]]&lt;&gt;"",LOOKUP(,0/(action[code]=detail[[#This Row],[code]]),action[per]),"")</f>
        <v>4</v>
      </c>
      <c r="L25" s="13">
        <v>20</v>
      </c>
      <c r="M25" s="14">
        <f>IF(detail[[#This Row],[per]],detail[[#This Row],[per]]*detail[[#This Row],[qnt]],detail[[#This Row],[qnt]])</f>
        <v>80</v>
      </c>
    </row>
    <row r="26" spans="1:13" ht="15.75" hidden="1">
      <c r="A26" s="19" t="s">
        <v>262</v>
      </c>
      <c r="B26" s="13">
        <v>70</v>
      </c>
      <c r="C26" s="12" t="s">
        <v>161</v>
      </c>
      <c r="D26" s="14" t="str">
        <f>IF(detail[[#This Row],[code]]&lt;&gt;"",LOOKUP(,0/(action[code]=detail[[#This Row],[code]]),action[tar]),"")</f>
        <v>L腿</v>
      </c>
      <c r="E26" s="14" t="str">
        <f>IF(detail[[#This Row],[code]]&lt;&gt;"",LOOKUP(,0/(action[code]=detail[[#This Row],[code]]),action[cat]),"")</f>
        <v>F拉伸</v>
      </c>
      <c r="F26" s="14" t="str">
        <f>IF(detail[[#This Row],[tar]]&lt;&gt;"",LOOKUP(,0/(action[code]=detail[[#This Row],[code]]),action[eqp]),"")</f>
        <v>U徒手</v>
      </c>
      <c r="G26" s="14" t="str">
        <f>IF(detail[[#This Row],[cat]]&lt;&gt;"",LOOKUP(,0/(action[code]=detail[[#This Row],[code]]),action[name]),"")</f>
        <v>仰卧左侧臀部拉伸</v>
      </c>
      <c r="H26" s="14" t="str">
        <f>IF(detail[[#This Row],[eqp]]&lt;&gt;"",LOOKUP(,0/(action[code]=detail[[#This Row],[code]]),action[msl]),"")</f>
        <v>臀大肌</v>
      </c>
      <c r="I26" s="15" t="str">
        <f>IF(detail[[#This Row],[cat]]&lt;&gt;"",LOOKUP(,0/(action[code]=detail[[#This Row],[code]]),action[cmt]),"")</f>
        <v>左脚搭在右膝上，双手抱住右小腿，保持臀部贴紧地面</v>
      </c>
      <c r="J26" s="14">
        <f>IF(detail[[#This Row],[cat]]&lt;&gt;"",LOOKUP(,0/(action[code]=detail[[#This Row],[code]]),action[lvl]),"")</f>
        <v>0</v>
      </c>
      <c r="K26" s="14">
        <f>IF(detail[[#This Row],[cat]]&lt;&gt;"",LOOKUP(,0/(action[code]=detail[[#This Row],[code]]),action[per]),"")</f>
        <v>0</v>
      </c>
      <c r="L26" s="13">
        <v>30</v>
      </c>
      <c r="M26" s="14">
        <f>IF(detail[[#This Row],[per]],detail[[#This Row],[per]]*detail[[#This Row],[qnt]],detail[[#This Row],[qnt]])</f>
        <v>30</v>
      </c>
    </row>
    <row r="27" spans="1:13" ht="15.75" hidden="1">
      <c r="A27" s="19" t="s">
        <v>262</v>
      </c>
      <c r="B27" s="13">
        <v>80</v>
      </c>
      <c r="C27" s="12" t="s">
        <v>162</v>
      </c>
      <c r="D27" s="14" t="str">
        <f>IF(detail[[#This Row],[code]]&lt;&gt;"",LOOKUP(,0/(action[code]=detail[[#This Row],[code]]),action[tar]),"")</f>
        <v>L腿</v>
      </c>
      <c r="E27" s="14" t="str">
        <f>IF(detail[[#This Row],[code]]&lt;&gt;"",LOOKUP(,0/(action[code]=detail[[#This Row],[code]]),action[cat]),"")</f>
        <v>F拉伸</v>
      </c>
      <c r="F27" s="14" t="str">
        <f>IF(detail[[#This Row],[tar]]&lt;&gt;"",LOOKUP(,0/(action[code]=detail[[#This Row],[code]]),action[eqp]),"")</f>
        <v>U徒手</v>
      </c>
      <c r="G27" s="14" t="str">
        <f>IF(detail[[#This Row],[cat]]&lt;&gt;"",LOOKUP(,0/(action[code]=detail[[#This Row],[code]]),action[name]),"")</f>
        <v>仰卧右侧臀部拉伸</v>
      </c>
      <c r="H27" s="14" t="str">
        <f>IF(detail[[#This Row],[eqp]]&lt;&gt;"",LOOKUP(,0/(action[code]=detail[[#This Row],[code]]),action[msl]),"")</f>
        <v>臀大肌</v>
      </c>
      <c r="I27" s="15" t="str">
        <f>IF(detail[[#This Row],[cat]]&lt;&gt;"",LOOKUP(,0/(action[code]=detail[[#This Row],[code]]),action[cmt]),"")</f>
        <v>右脚搭在左膝上，双手抱住左小腿，保持臀部贴紧地面</v>
      </c>
      <c r="J27" s="14">
        <f>IF(detail[[#This Row],[cat]]&lt;&gt;"",LOOKUP(,0/(action[code]=detail[[#This Row],[code]]),action[lvl]),"")</f>
        <v>0</v>
      </c>
      <c r="K27" s="14">
        <f>IF(detail[[#This Row],[cat]]&lt;&gt;"",LOOKUP(,0/(action[code]=detail[[#This Row],[code]]),action[per]),"")</f>
        <v>0</v>
      </c>
      <c r="L27" s="13">
        <v>30</v>
      </c>
      <c r="M27" s="14">
        <f>IF(detail[[#This Row],[per]],detail[[#This Row],[per]]*detail[[#This Row],[qnt]],detail[[#This Row],[qnt]])</f>
        <v>30</v>
      </c>
    </row>
    <row r="28" spans="1:13" ht="15.75" hidden="1">
      <c r="A28" s="19" t="s">
        <v>438</v>
      </c>
      <c r="B28" s="13">
        <v>10</v>
      </c>
      <c r="C28" s="12" t="s">
        <v>247</v>
      </c>
      <c r="D28" s="14" t="str">
        <f>IF(detail[[#This Row],[code]]&lt;&gt;"",LOOKUP(,0/(action[code]=detail[[#This Row],[code]]),action[tar]),"")</f>
        <v>L腿</v>
      </c>
      <c r="E28" s="14" t="str">
        <f>IF(detail[[#This Row],[code]]&lt;&gt;"",LOOKUP(,0/(action[code]=detail[[#This Row],[code]]),action[cat]),"")</f>
        <v>C核心</v>
      </c>
      <c r="F28" s="14" t="str">
        <f>IF(detail[[#This Row],[tar]]&lt;&gt;"",LOOKUP(,0/(action[code]=detail[[#This Row],[code]]),action[eqp]),"")</f>
        <v>U徒手</v>
      </c>
      <c r="G28" s="14" t="str">
        <f>IF(detail[[#This Row],[cat]]&lt;&gt;"",LOOKUP(,0/(action[code]=detail[[#This Row],[code]]),action[name]),"")</f>
        <v>半程深蹲</v>
      </c>
      <c r="H28" s="14">
        <f>IF(detail[[#This Row],[eqp]]&lt;&gt;"",LOOKUP(,0/(action[code]=detail[[#This Row],[code]]),action[msl]),"")</f>
        <v>0</v>
      </c>
      <c r="I28" s="15" t="str">
        <f>IF(detail[[#This Row],[cat]]&lt;&gt;"",LOOKUP(,0/(action[code]=detail[[#This Row],[code]]),action[cmt]),"")</f>
        <v>双脚分立与肩同宽，脚尖与膝盖方向一致，下蹲到大腿与地面平行并维持一秒</v>
      </c>
      <c r="J28" s="14">
        <f>IF(detail[[#This Row],[cat]]&lt;&gt;"",LOOKUP(,0/(action[code]=detail[[#This Row],[code]]),action[lvl]),"")</f>
        <v>3</v>
      </c>
      <c r="K28" s="14">
        <f>IF(detail[[#This Row],[cat]]&lt;&gt;"",LOOKUP(,0/(action[code]=detail[[#This Row],[code]]),action[per]),"")</f>
        <v>4</v>
      </c>
      <c r="L28" s="13">
        <v>15</v>
      </c>
      <c r="M28" s="14">
        <f>IF(detail[[#This Row],[per]],detail[[#This Row],[per]]*detail[[#This Row],[qnt]],detail[[#This Row],[qnt]])</f>
        <v>60</v>
      </c>
    </row>
    <row r="29" spans="1:13" ht="15.75" hidden="1">
      <c r="A29" s="19" t="s">
        <v>438</v>
      </c>
      <c r="B29" s="13">
        <v>20</v>
      </c>
      <c r="C29" s="12" t="s">
        <v>136</v>
      </c>
      <c r="D29" s="14" t="str">
        <f>IF(detail[[#This Row],[code]]&lt;&gt;"",LOOKUP(,0/(action[code]=detail[[#This Row],[code]]),action[tar]),"")</f>
        <v>Y全</v>
      </c>
      <c r="E29" s="14" t="str">
        <f>IF(detail[[#This Row],[code]]&lt;&gt;"",LOOKUP(,0/(action[code]=detail[[#This Row],[code]]),action[cat]),"")</f>
        <v>P姿势</v>
      </c>
      <c r="F29" s="14" t="str">
        <f>IF(detail[[#This Row],[tar]]&lt;&gt;"",LOOKUP(,0/(action[code]=detail[[#This Row],[code]]),action[eqp]),"")</f>
        <v>U徒手</v>
      </c>
      <c r="G29" s="14" t="str">
        <f>IF(detail[[#This Row],[cat]]&lt;&gt;"",LOOKUP(,0/(action[code]=detail[[#This Row],[code]]),action[name]),"")</f>
        <v>休息</v>
      </c>
      <c r="H29" s="14">
        <f>IF(detail[[#This Row],[eqp]]&lt;&gt;"",LOOKUP(,0/(action[code]=detail[[#This Row],[code]]),action[msl]),"")</f>
        <v>0</v>
      </c>
      <c r="I29" s="15">
        <f>IF(detail[[#This Row],[cat]]&lt;&gt;"",LOOKUP(,0/(action[code]=detail[[#This Row],[code]]),action[cmt]),"")</f>
        <v>0</v>
      </c>
      <c r="J29" s="14">
        <f>IF(detail[[#This Row],[cat]]&lt;&gt;"",LOOKUP(,0/(action[code]=detail[[#This Row],[code]]),action[lvl]),"")</f>
        <v>0</v>
      </c>
      <c r="K29" s="14">
        <f>IF(detail[[#This Row],[cat]]&lt;&gt;"",LOOKUP(,0/(action[code]=detail[[#This Row],[code]]),action[per]),"")</f>
        <v>0</v>
      </c>
      <c r="L29" s="13">
        <v>5</v>
      </c>
      <c r="M29" s="14">
        <f>IF(detail[[#This Row],[per]],detail[[#This Row],[per]]*detail[[#This Row],[qnt]],detail[[#This Row],[qnt]])</f>
        <v>5</v>
      </c>
    </row>
    <row r="30" spans="1:13" ht="15.75" hidden="1">
      <c r="A30" s="19" t="s">
        <v>438</v>
      </c>
      <c r="B30" s="13">
        <v>30</v>
      </c>
      <c r="C30" s="12" t="s">
        <v>247</v>
      </c>
      <c r="D30" s="14" t="str">
        <f>IF(detail[[#This Row],[code]]&lt;&gt;"",LOOKUP(,0/(action[code]=detail[[#This Row],[code]]),action[tar]),"")</f>
        <v>L腿</v>
      </c>
      <c r="E30" s="14" t="str">
        <f>IF(detail[[#This Row],[code]]&lt;&gt;"",LOOKUP(,0/(action[code]=detail[[#This Row],[code]]),action[cat]),"")</f>
        <v>C核心</v>
      </c>
      <c r="F30" s="14" t="str">
        <f>IF(detail[[#This Row],[tar]]&lt;&gt;"",LOOKUP(,0/(action[code]=detail[[#This Row],[code]]),action[eqp]),"")</f>
        <v>U徒手</v>
      </c>
      <c r="G30" s="14" t="str">
        <f>IF(detail[[#This Row],[cat]]&lt;&gt;"",LOOKUP(,0/(action[code]=detail[[#This Row],[code]]),action[name]),"")</f>
        <v>半程深蹲</v>
      </c>
      <c r="H30" s="14">
        <f>IF(detail[[#This Row],[eqp]]&lt;&gt;"",LOOKUP(,0/(action[code]=detail[[#This Row],[code]]),action[msl]),"")</f>
        <v>0</v>
      </c>
      <c r="I30" s="15" t="str">
        <f>IF(detail[[#This Row],[cat]]&lt;&gt;"",LOOKUP(,0/(action[code]=detail[[#This Row],[code]]),action[cmt]),"")</f>
        <v>双脚分立与肩同宽，脚尖与膝盖方向一致，下蹲到大腿与地面平行并维持一秒</v>
      </c>
      <c r="J30" s="14">
        <f>IF(detail[[#This Row],[cat]]&lt;&gt;"",LOOKUP(,0/(action[code]=detail[[#This Row],[code]]),action[lvl]),"")</f>
        <v>3</v>
      </c>
      <c r="K30" s="14">
        <f>IF(detail[[#This Row],[cat]]&lt;&gt;"",LOOKUP(,0/(action[code]=detail[[#This Row],[code]]),action[per]),"")</f>
        <v>4</v>
      </c>
      <c r="L30" s="13">
        <v>15</v>
      </c>
      <c r="M30" s="14">
        <f>IF(detail[[#This Row],[per]],detail[[#This Row],[per]]*detail[[#This Row],[qnt]],detail[[#This Row],[qnt]])</f>
        <v>60</v>
      </c>
    </row>
    <row r="31" spans="1:13" ht="15.75" hidden="1">
      <c r="A31" s="19" t="s">
        <v>438</v>
      </c>
      <c r="B31" s="13">
        <v>40</v>
      </c>
      <c r="C31" s="12" t="s">
        <v>136</v>
      </c>
      <c r="D31" s="14" t="str">
        <f>IF(detail[[#This Row],[code]]&lt;&gt;"",LOOKUP(,0/(action[code]=detail[[#This Row],[code]]),action[tar]),"")</f>
        <v>Y全</v>
      </c>
      <c r="E31" s="14" t="str">
        <f>IF(detail[[#This Row],[code]]&lt;&gt;"",LOOKUP(,0/(action[code]=detail[[#This Row],[code]]),action[cat]),"")</f>
        <v>P姿势</v>
      </c>
      <c r="F31" s="14" t="str">
        <f>IF(detail[[#This Row],[tar]]&lt;&gt;"",LOOKUP(,0/(action[code]=detail[[#This Row],[code]]),action[eqp]),"")</f>
        <v>U徒手</v>
      </c>
      <c r="G31" s="14" t="str">
        <f>IF(detail[[#This Row],[cat]]&lt;&gt;"",LOOKUP(,0/(action[code]=detail[[#This Row],[code]]),action[name]),"")</f>
        <v>休息</v>
      </c>
      <c r="H31" s="14">
        <f>IF(detail[[#This Row],[eqp]]&lt;&gt;"",LOOKUP(,0/(action[code]=detail[[#This Row],[code]]),action[msl]),"")</f>
        <v>0</v>
      </c>
      <c r="I31" s="15">
        <f>IF(detail[[#This Row],[cat]]&lt;&gt;"",LOOKUP(,0/(action[code]=detail[[#This Row],[code]]),action[cmt]),"")</f>
        <v>0</v>
      </c>
      <c r="J31" s="14">
        <f>IF(detail[[#This Row],[cat]]&lt;&gt;"",LOOKUP(,0/(action[code]=detail[[#This Row],[code]]),action[lvl]),"")</f>
        <v>0</v>
      </c>
      <c r="K31" s="14">
        <f>IF(detail[[#This Row],[cat]]&lt;&gt;"",LOOKUP(,0/(action[code]=detail[[#This Row],[code]]),action[per]),"")</f>
        <v>0</v>
      </c>
      <c r="L31" s="13">
        <v>5</v>
      </c>
      <c r="M31" s="14">
        <f>IF(detail[[#This Row],[per]],detail[[#This Row],[per]]*detail[[#This Row],[qnt]],detail[[#This Row],[qnt]])</f>
        <v>5</v>
      </c>
    </row>
    <row r="32" spans="1:13" ht="15.75" hidden="1">
      <c r="A32" s="19" t="s">
        <v>438</v>
      </c>
      <c r="B32" s="13">
        <v>50</v>
      </c>
      <c r="C32" s="12" t="s">
        <v>247</v>
      </c>
      <c r="D32" s="14" t="str">
        <f>IF(detail[[#This Row],[code]]&lt;&gt;"",LOOKUP(,0/(action[code]=detail[[#This Row],[code]]),action[tar]),"")</f>
        <v>L腿</v>
      </c>
      <c r="E32" s="14" t="str">
        <f>IF(detail[[#This Row],[code]]&lt;&gt;"",LOOKUP(,0/(action[code]=detail[[#This Row],[code]]),action[cat]),"")</f>
        <v>C核心</v>
      </c>
      <c r="F32" s="14" t="str">
        <f>IF(detail[[#This Row],[tar]]&lt;&gt;"",LOOKUP(,0/(action[code]=detail[[#This Row],[code]]),action[eqp]),"")</f>
        <v>U徒手</v>
      </c>
      <c r="G32" s="14" t="str">
        <f>IF(detail[[#This Row],[cat]]&lt;&gt;"",LOOKUP(,0/(action[code]=detail[[#This Row],[code]]),action[name]),"")</f>
        <v>半程深蹲</v>
      </c>
      <c r="H32" s="14">
        <f>IF(detail[[#This Row],[eqp]]&lt;&gt;"",LOOKUP(,0/(action[code]=detail[[#This Row],[code]]),action[msl]),"")</f>
        <v>0</v>
      </c>
      <c r="I32" s="15" t="str">
        <f>IF(detail[[#This Row],[cat]]&lt;&gt;"",LOOKUP(,0/(action[code]=detail[[#This Row],[code]]),action[cmt]),"")</f>
        <v>双脚分立与肩同宽，脚尖与膝盖方向一致，下蹲到大腿与地面平行并维持一秒</v>
      </c>
      <c r="J32" s="14">
        <f>IF(detail[[#This Row],[cat]]&lt;&gt;"",LOOKUP(,0/(action[code]=detail[[#This Row],[code]]),action[lvl]),"")</f>
        <v>3</v>
      </c>
      <c r="K32" s="14">
        <f>IF(detail[[#This Row],[cat]]&lt;&gt;"",LOOKUP(,0/(action[code]=detail[[#This Row],[code]]),action[per]),"")</f>
        <v>4</v>
      </c>
      <c r="L32" s="13">
        <v>15</v>
      </c>
      <c r="M32" s="14">
        <f>IF(detail[[#This Row],[per]],detail[[#This Row],[per]]*detail[[#This Row],[qnt]],detail[[#This Row],[qnt]])</f>
        <v>60</v>
      </c>
    </row>
    <row r="33" spans="1:13" ht="15.75" hidden="1">
      <c r="A33" s="19" t="s">
        <v>438</v>
      </c>
      <c r="B33" s="13">
        <v>60</v>
      </c>
      <c r="C33" s="12" t="s">
        <v>436</v>
      </c>
      <c r="D33" s="14" t="str">
        <f>IF(detail[[#This Row],[code]]&lt;&gt;"",LOOKUP(,0/(action[code]=detail[[#This Row],[code]]),action[tar]),"")</f>
        <v>L腿</v>
      </c>
      <c r="E33" s="14" t="str">
        <f>IF(detail[[#This Row],[code]]&lt;&gt;"",LOOKUP(,0/(action[code]=detail[[#This Row],[code]]),action[cat]),"")</f>
        <v>F拉伸</v>
      </c>
      <c r="F33" s="14" t="str">
        <f>IF(detail[[#This Row],[tar]]&lt;&gt;"",LOOKUP(,0/(action[code]=detail[[#This Row],[code]]),action[eqp]),"")</f>
        <v>U徒手</v>
      </c>
      <c r="G33" s="14" t="str">
        <f>IF(detail[[#This Row],[cat]]&lt;&gt;"",LOOKUP(,0/(action[code]=detail[[#This Row],[code]]),action[name]),"")</f>
        <v>站姿左大腿前侧拉伸</v>
      </c>
      <c r="H33" s="14" t="str">
        <f>IF(detail[[#This Row],[eqp]]&lt;&gt;"",LOOKUP(,0/(action[code]=detail[[#This Row],[code]]),action[msl]),"")</f>
        <v>股四头肌</v>
      </c>
      <c r="I33" s="15" t="str">
        <f>IF(detail[[#This Row],[cat]]&lt;&gt;"",LOOKUP(,0/(action[code]=detail[[#This Row],[code]]),action[cmt]),"")</f>
        <v>1、挺胸收腹，保持平衡
2、左脚后跟尽量贴近臀部，膝盖垂直向下
3、感受股四头肌（大腿前侧）有一定的拉伸感</v>
      </c>
      <c r="J33" s="14">
        <f>IF(detail[[#This Row],[cat]]&lt;&gt;"",LOOKUP(,0/(action[code]=detail[[#This Row],[code]]),action[lvl]),"")</f>
        <v>1</v>
      </c>
      <c r="K33" s="14">
        <f>IF(detail[[#This Row],[cat]]&lt;&gt;"",LOOKUP(,0/(action[code]=detail[[#This Row],[code]]),action[per]),"")</f>
        <v>0</v>
      </c>
      <c r="L33" s="13">
        <v>30</v>
      </c>
      <c r="M33" s="14">
        <f>IF(detail[[#This Row],[per]],detail[[#This Row],[per]]*detail[[#This Row],[qnt]],detail[[#This Row],[qnt]])</f>
        <v>30</v>
      </c>
    </row>
    <row r="34" spans="1:13" ht="15.75" hidden="1">
      <c r="A34" s="19" t="s">
        <v>438</v>
      </c>
      <c r="B34" s="13">
        <v>70</v>
      </c>
      <c r="C34" s="12" t="s">
        <v>437</v>
      </c>
      <c r="D34" s="14" t="str">
        <f>IF(detail[[#This Row],[code]]&lt;&gt;"",LOOKUP(,0/(action[code]=detail[[#This Row],[code]]),action[tar]),"")</f>
        <v>L腿</v>
      </c>
      <c r="E34" s="14" t="str">
        <f>IF(detail[[#This Row],[code]]&lt;&gt;"",LOOKUP(,0/(action[code]=detail[[#This Row],[code]]),action[cat]),"")</f>
        <v>F拉伸</v>
      </c>
      <c r="F34" s="14" t="str">
        <f>IF(detail[[#This Row],[tar]]&lt;&gt;"",LOOKUP(,0/(action[code]=detail[[#This Row],[code]]),action[eqp]),"")</f>
        <v>U徒手</v>
      </c>
      <c r="G34" s="14" t="str">
        <f>IF(detail[[#This Row],[cat]]&lt;&gt;"",LOOKUP(,0/(action[code]=detail[[#This Row],[code]]),action[name]),"")</f>
        <v>站姿右大腿前侧拉伸</v>
      </c>
      <c r="H34" s="14" t="str">
        <f>IF(detail[[#This Row],[eqp]]&lt;&gt;"",LOOKUP(,0/(action[code]=detail[[#This Row],[code]]),action[msl]),"")</f>
        <v>股四头肌</v>
      </c>
      <c r="I34" s="15" t="str">
        <f>IF(detail[[#This Row],[cat]]&lt;&gt;"",LOOKUP(,0/(action[code]=detail[[#This Row],[code]]),action[cmt]),"")</f>
        <v>1、挺胸收腹，保持平衡
2、右脚后跟尽量贴近臀部，膝盖垂直于地面
3、感受股四头肌（大腿前侧）有一定的拉伸感</v>
      </c>
      <c r="J34" s="14">
        <f>IF(detail[[#This Row],[cat]]&lt;&gt;"",LOOKUP(,0/(action[code]=detail[[#This Row],[code]]),action[lvl]),"")</f>
        <v>1</v>
      </c>
      <c r="K34" s="14">
        <f>IF(detail[[#This Row],[cat]]&lt;&gt;"",LOOKUP(,0/(action[code]=detail[[#This Row],[code]]),action[per]),"")</f>
        <v>0</v>
      </c>
      <c r="L34" s="13">
        <v>30</v>
      </c>
      <c r="M34" s="14">
        <f>IF(detail[[#This Row],[per]],detail[[#This Row],[per]]*detail[[#This Row],[qnt]],detail[[#This Row],[qnt]])</f>
        <v>30</v>
      </c>
    </row>
    <row r="35" spans="1:13" ht="15.75" hidden="1">
      <c r="A35" s="19" t="s">
        <v>438</v>
      </c>
      <c r="B35" s="13">
        <v>80</v>
      </c>
      <c r="C35" s="12" t="s">
        <v>160</v>
      </c>
      <c r="D35" s="14" t="str">
        <f>IF(detail[[#This Row],[code]]&lt;&gt;"",LOOKUP(,0/(action[code]=detail[[#This Row],[code]]),action[tar]),"")</f>
        <v>Y全</v>
      </c>
      <c r="E35" s="14" t="str">
        <f>IF(detail[[#This Row],[code]]&lt;&gt;"",LOOKUP(,0/(action[code]=detail[[#This Row],[code]]),action[cat]),"")</f>
        <v>P姿势</v>
      </c>
      <c r="F35" s="14" t="str">
        <f>IF(detail[[#This Row],[tar]]&lt;&gt;"",LOOKUP(,0/(action[code]=detail[[#This Row],[code]]),action[eqp]),"")</f>
        <v>U徒手</v>
      </c>
      <c r="G35" s="14" t="str">
        <f>IF(detail[[#This Row],[cat]]&lt;&gt;"",LOOKUP(,0/(action[code]=detail[[#This Row],[code]]),action[name]),"")</f>
        <v>仰卧</v>
      </c>
      <c r="H35" s="14">
        <f>IF(detail[[#This Row],[eqp]]&lt;&gt;"",LOOKUP(,0/(action[code]=detail[[#This Row],[code]]),action[msl]),"")</f>
        <v>0</v>
      </c>
      <c r="I35" s="15">
        <f>IF(detail[[#This Row],[cat]]&lt;&gt;"",LOOKUP(,0/(action[code]=detail[[#This Row],[code]]),action[cmt]),"")</f>
        <v>0</v>
      </c>
      <c r="J35" s="14">
        <f>IF(detail[[#This Row],[cat]]&lt;&gt;"",LOOKUP(,0/(action[code]=detail[[#This Row],[code]]),action[lvl]),"")</f>
        <v>0</v>
      </c>
      <c r="K35" s="14">
        <f>IF(detail[[#This Row],[cat]]&lt;&gt;"",LOOKUP(,0/(action[code]=detail[[#This Row],[code]]),action[per]),"")</f>
        <v>5</v>
      </c>
      <c r="L35" s="13">
        <v>1</v>
      </c>
      <c r="M35" s="14">
        <f>IF(detail[[#This Row],[per]],detail[[#This Row],[per]]*detail[[#This Row],[qnt]],detail[[#This Row],[qnt]])</f>
        <v>5</v>
      </c>
    </row>
    <row r="36" spans="1:13" ht="15.75" hidden="1">
      <c r="A36" s="19" t="s">
        <v>438</v>
      </c>
      <c r="B36" s="13">
        <v>90</v>
      </c>
      <c r="C36" s="12" t="s">
        <v>161</v>
      </c>
      <c r="D36" s="14" t="str">
        <f>IF(detail[[#This Row],[code]]&lt;&gt;"",LOOKUP(,0/(action[code]=detail[[#This Row],[code]]),action[tar]),"")</f>
        <v>L腿</v>
      </c>
      <c r="E36" s="14" t="str">
        <f>IF(detail[[#This Row],[code]]&lt;&gt;"",LOOKUP(,0/(action[code]=detail[[#This Row],[code]]),action[cat]),"")</f>
        <v>F拉伸</v>
      </c>
      <c r="F36" s="14" t="str">
        <f>IF(detail[[#This Row],[tar]]&lt;&gt;"",LOOKUP(,0/(action[code]=detail[[#This Row],[code]]),action[eqp]),"")</f>
        <v>U徒手</v>
      </c>
      <c r="G36" s="14" t="str">
        <f>IF(detail[[#This Row],[cat]]&lt;&gt;"",LOOKUP(,0/(action[code]=detail[[#This Row],[code]]),action[name]),"")</f>
        <v>仰卧左侧臀部拉伸</v>
      </c>
      <c r="H36" s="14" t="str">
        <f>IF(detail[[#This Row],[eqp]]&lt;&gt;"",LOOKUP(,0/(action[code]=detail[[#This Row],[code]]),action[msl]),"")</f>
        <v>臀大肌</v>
      </c>
      <c r="I36" s="15" t="str">
        <f>IF(detail[[#This Row],[cat]]&lt;&gt;"",LOOKUP(,0/(action[code]=detail[[#This Row],[code]]),action[cmt]),"")</f>
        <v>左脚搭在右膝上，双手抱住右小腿，保持臀部贴紧地面</v>
      </c>
      <c r="J36" s="14">
        <f>IF(detail[[#This Row],[cat]]&lt;&gt;"",LOOKUP(,0/(action[code]=detail[[#This Row],[code]]),action[lvl]),"")</f>
        <v>0</v>
      </c>
      <c r="K36" s="14">
        <f>IF(detail[[#This Row],[cat]]&lt;&gt;"",LOOKUP(,0/(action[code]=detail[[#This Row],[code]]),action[per]),"")</f>
        <v>0</v>
      </c>
      <c r="L36" s="13">
        <v>30</v>
      </c>
      <c r="M36" s="14">
        <f>IF(detail[[#This Row],[per]],detail[[#This Row],[per]]*detail[[#This Row],[qnt]],detail[[#This Row],[qnt]])</f>
        <v>30</v>
      </c>
    </row>
    <row r="37" spans="1:13" ht="15.75" hidden="1">
      <c r="A37" s="19" t="s">
        <v>438</v>
      </c>
      <c r="B37" s="13">
        <v>100</v>
      </c>
      <c r="C37" s="12" t="s">
        <v>162</v>
      </c>
      <c r="D37" s="14" t="str">
        <f>IF(detail[[#This Row],[code]]&lt;&gt;"",LOOKUP(,0/(action[code]=detail[[#This Row],[code]]),action[tar]),"")</f>
        <v>L腿</v>
      </c>
      <c r="E37" s="14" t="str">
        <f>IF(detail[[#This Row],[code]]&lt;&gt;"",LOOKUP(,0/(action[code]=detail[[#This Row],[code]]),action[cat]),"")</f>
        <v>F拉伸</v>
      </c>
      <c r="F37" s="14" t="str">
        <f>IF(detail[[#This Row],[tar]]&lt;&gt;"",LOOKUP(,0/(action[code]=detail[[#This Row],[code]]),action[eqp]),"")</f>
        <v>U徒手</v>
      </c>
      <c r="G37" s="14" t="str">
        <f>IF(detail[[#This Row],[cat]]&lt;&gt;"",LOOKUP(,0/(action[code]=detail[[#This Row],[code]]),action[name]),"")</f>
        <v>仰卧右侧臀部拉伸</v>
      </c>
      <c r="H37" s="14" t="str">
        <f>IF(detail[[#This Row],[eqp]]&lt;&gt;"",LOOKUP(,0/(action[code]=detail[[#This Row],[code]]),action[msl]),"")</f>
        <v>臀大肌</v>
      </c>
      <c r="I37" s="15" t="str">
        <f>IF(detail[[#This Row],[cat]]&lt;&gt;"",LOOKUP(,0/(action[code]=detail[[#This Row],[code]]),action[cmt]),"")</f>
        <v>右脚搭在左膝上，双手抱住左小腿，保持臀部贴紧地面</v>
      </c>
      <c r="J37" s="14">
        <f>IF(detail[[#This Row],[cat]]&lt;&gt;"",LOOKUP(,0/(action[code]=detail[[#This Row],[code]]),action[lvl]),"")</f>
        <v>0</v>
      </c>
      <c r="K37" s="14">
        <f>IF(detail[[#This Row],[cat]]&lt;&gt;"",LOOKUP(,0/(action[code]=detail[[#This Row],[code]]),action[per]),"")</f>
        <v>0</v>
      </c>
      <c r="L37" s="13">
        <v>30</v>
      </c>
      <c r="M37" s="14">
        <f>IF(detail[[#This Row],[per]],detail[[#This Row],[per]]*detail[[#This Row],[qnt]],detail[[#This Row],[qnt]])</f>
        <v>30</v>
      </c>
    </row>
    <row r="38" spans="1:13" ht="15.75" hidden="1">
      <c r="A38" s="19" t="s">
        <v>263</v>
      </c>
      <c r="B38" s="13">
        <v>10</v>
      </c>
      <c r="C38" s="12" t="s">
        <v>134</v>
      </c>
      <c r="D38" s="14" t="str">
        <f>IF(detail[[#This Row],[code]]&lt;&gt;"",LOOKUP(,0/(action[code]=detail[[#This Row],[code]]),action[tar]),"")</f>
        <v>Y全</v>
      </c>
      <c r="E38" s="14" t="str">
        <f>IF(detail[[#This Row],[code]]&lt;&gt;"",LOOKUP(,0/(action[code]=detail[[#This Row],[code]]),action[cat]),"")</f>
        <v>P姿势</v>
      </c>
      <c r="F38" s="14" t="str">
        <f>IF(detail[[#This Row],[tar]]&lt;&gt;"",LOOKUP(,0/(action[code]=detail[[#This Row],[code]]),action[eqp]),"")</f>
        <v>U徒手</v>
      </c>
      <c r="G38" s="14" t="str">
        <f>IF(detail[[#This Row],[cat]]&lt;&gt;"",LOOKUP(,0/(action[code]=detail[[#This Row],[code]]),action[name]),"")</f>
        <v>站姿</v>
      </c>
      <c r="H38" s="14">
        <f>IF(detail[[#This Row],[eqp]]&lt;&gt;"",LOOKUP(,0/(action[code]=detail[[#This Row],[code]]),action[msl]),"")</f>
        <v>0</v>
      </c>
      <c r="I38" s="15">
        <f>IF(detail[[#This Row],[cat]]&lt;&gt;"",LOOKUP(,0/(action[code]=detail[[#This Row],[code]]),action[cmt]),"")</f>
        <v>0</v>
      </c>
      <c r="J38" s="14">
        <f>IF(detail[[#This Row],[cat]]&lt;&gt;"",LOOKUP(,0/(action[code]=detail[[#This Row],[code]]),action[lvl]),"")</f>
        <v>0</v>
      </c>
      <c r="K38" s="14">
        <f>IF(detail[[#This Row],[cat]]&lt;&gt;"",LOOKUP(,0/(action[code]=detail[[#This Row],[code]]),action[per]),"")</f>
        <v>5</v>
      </c>
      <c r="L38" s="13">
        <v>1</v>
      </c>
      <c r="M38" s="14">
        <f>IF(detail[[#This Row],[per]],detail[[#This Row],[per]]*detail[[#This Row],[qnt]],detail[[#This Row],[qnt]])</f>
        <v>5</v>
      </c>
    </row>
    <row r="39" spans="1:13" ht="15.75" hidden="1">
      <c r="A39" s="19" t="s">
        <v>263</v>
      </c>
      <c r="B39" s="13">
        <v>20</v>
      </c>
      <c r="C39" s="12" t="s">
        <v>266</v>
      </c>
      <c r="D39" s="14" t="str">
        <f>IF(detail[[#This Row],[code]]&lt;&gt;"",LOOKUP(,0/(action[code]=detail[[#This Row],[code]]),action[tar]),"")</f>
        <v>L腿</v>
      </c>
      <c r="E39" s="14" t="str">
        <f>IF(detail[[#This Row],[code]]&lt;&gt;"",LOOKUP(,0/(action[code]=detail[[#This Row],[code]]),action[cat]),"")</f>
        <v>A热身</v>
      </c>
      <c r="F39" s="14" t="str">
        <f>IF(detail[[#This Row],[tar]]&lt;&gt;"",LOOKUP(,0/(action[code]=detail[[#This Row],[code]]),action[eqp]),"")</f>
        <v>U徒手</v>
      </c>
      <c r="G39" s="14" t="str">
        <f>IF(detail[[#This Row],[cat]]&lt;&gt;"",LOOKUP(,0/(action[code]=detail[[#This Row],[code]]),action[name]),"")</f>
        <v>深蹲侧踢</v>
      </c>
      <c r="H39" s="14" t="str">
        <f>IF(detail[[#This Row],[eqp]]&lt;&gt;"",LOOKUP(,0/(action[code]=detail[[#This Row],[code]]),action[msl]),"")</f>
        <v>股四头肌</v>
      </c>
      <c r="I39" s="15" t="str">
        <f>IF(detail[[#This Row],[cat]]&lt;&gt;"",LOOKUP(,0/(action[code]=detail[[#This Row],[code]]),action[cmt]),"")</f>
        <v>1、挺胸收腹，收紧臀部
2、脚尖与膝盖保持同一方向，膝盖不要超过脚尖
3、收紧腹部
4、动作速率适中</v>
      </c>
      <c r="J39" s="14">
        <f>IF(detail[[#This Row],[cat]]&lt;&gt;"",LOOKUP(,0/(action[code]=detail[[#This Row],[code]]),action[lvl]),"")</f>
        <v>3</v>
      </c>
      <c r="K39" s="14">
        <f>IF(detail[[#This Row],[cat]]&lt;&gt;"",LOOKUP(,0/(action[code]=detail[[#This Row],[code]]),action[per]),"")</f>
        <v>2</v>
      </c>
      <c r="L39" s="13">
        <v>30</v>
      </c>
      <c r="M39" s="14">
        <f>IF(detail[[#This Row],[per]],detail[[#This Row],[per]]*detail[[#This Row],[qnt]],detail[[#This Row],[qnt]])</f>
        <v>60</v>
      </c>
    </row>
    <row r="40" spans="1:13" ht="15.75" hidden="1">
      <c r="A40" s="19" t="s">
        <v>263</v>
      </c>
      <c r="B40" s="13">
        <v>30</v>
      </c>
      <c r="C40" s="12" t="s">
        <v>136</v>
      </c>
      <c r="D40" s="14" t="str">
        <f>IF(detail[[#This Row],[code]]&lt;&gt;"",LOOKUP(,0/(action[code]=detail[[#This Row],[code]]),action[tar]),"")</f>
        <v>Y全</v>
      </c>
      <c r="E40" s="14" t="str">
        <f>IF(detail[[#This Row],[code]]&lt;&gt;"",LOOKUP(,0/(action[code]=detail[[#This Row],[code]]),action[cat]),"")</f>
        <v>P姿势</v>
      </c>
      <c r="F40" s="14" t="str">
        <f>IF(detail[[#This Row],[tar]]&lt;&gt;"",LOOKUP(,0/(action[code]=detail[[#This Row],[code]]),action[eqp]),"")</f>
        <v>U徒手</v>
      </c>
      <c r="G40" s="14" t="str">
        <f>IF(detail[[#This Row],[cat]]&lt;&gt;"",LOOKUP(,0/(action[code]=detail[[#This Row],[code]]),action[name]),"")</f>
        <v>休息</v>
      </c>
      <c r="H40" s="14">
        <f>IF(detail[[#This Row],[eqp]]&lt;&gt;"",LOOKUP(,0/(action[code]=detail[[#This Row],[code]]),action[msl]),"")</f>
        <v>0</v>
      </c>
      <c r="I40" s="15">
        <f>IF(detail[[#This Row],[cat]]&lt;&gt;"",LOOKUP(,0/(action[code]=detail[[#This Row],[code]]),action[cmt]),"")</f>
        <v>0</v>
      </c>
      <c r="J40" s="14">
        <f>IF(detail[[#This Row],[cat]]&lt;&gt;"",LOOKUP(,0/(action[code]=detail[[#This Row],[code]]),action[lvl]),"")</f>
        <v>0</v>
      </c>
      <c r="K40" s="14">
        <f>IF(detail[[#This Row],[cat]]&lt;&gt;"",LOOKUP(,0/(action[code]=detail[[#This Row],[code]]),action[per]),"")</f>
        <v>0</v>
      </c>
      <c r="L40" s="13">
        <v>30</v>
      </c>
      <c r="M40" s="14">
        <f>IF(detail[[#This Row],[per]],detail[[#This Row],[per]]*detail[[#This Row],[qnt]],detail[[#This Row],[qnt]])</f>
        <v>30</v>
      </c>
    </row>
    <row r="41" spans="1:13" ht="15.75" hidden="1">
      <c r="A41" s="19" t="s">
        <v>263</v>
      </c>
      <c r="B41" s="13">
        <v>40</v>
      </c>
      <c r="C41" s="12" t="s">
        <v>269</v>
      </c>
      <c r="D41" s="14" t="str">
        <f>IF(detail[[#This Row],[code]]&lt;&gt;"",LOOKUP(,0/(action[code]=detail[[#This Row],[code]]),action[tar]),"")</f>
        <v>L腿</v>
      </c>
      <c r="E41" s="14" t="str">
        <f>IF(detail[[#This Row],[code]]&lt;&gt;"",LOOKUP(,0/(action[code]=detail[[#This Row],[code]]),action[cat]),"")</f>
        <v>A热身</v>
      </c>
      <c r="F41" s="14" t="str">
        <f>IF(detail[[#This Row],[tar]]&lt;&gt;"",LOOKUP(,0/(action[code]=detail[[#This Row],[code]]),action[eqp]),"")</f>
        <v>U徒手</v>
      </c>
      <c r="G41" s="14" t="str">
        <f>IF(detail[[#This Row],[cat]]&lt;&gt;"",LOOKUP(,0/(action[code]=detail[[#This Row],[code]]),action[name]),"")</f>
        <v>侧向行走</v>
      </c>
      <c r="H41" s="14">
        <f>IF(detail[[#This Row],[eqp]]&lt;&gt;"",LOOKUP(,0/(action[code]=detail[[#This Row],[code]]),action[msl]),"")</f>
        <v>0</v>
      </c>
      <c r="I41" s="15" t="str">
        <f>IF(detail[[#This Row],[cat]]&lt;&gt;"",LOOKUP(,0/(action[code]=detail[[#This Row],[code]]),action[cmt]),"")</f>
        <v>核心绷紧，腰背挺直，尽可能打开两脚，感受臀部外侧的紧张发力</v>
      </c>
      <c r="J41" s="14">
        <f>IF(detail[[#This Row],[cat]]&lt;&gt;"",LOOKUP(,0/(action[code]=detail[[#This Row],[code]]),action[lvl]),"")</f>
        <v>3</v>
      </c>
      <c r="K41" s="14">
        <f>IF(detail[[#This Row],[cat]]&lt;&gt;"",LOOKUP(,0/(action[code]=detail[[#This Row],[code]]),action[per]),"")</f>
        <v>2</v>
      </c>
      <c r="L41" s="13">
        <v>30</v>
      </c>
      <c r="M41" s="14">
        <f>IF(detail[[#This Row],[per]],detail[[#This Row],[per]]*detail[[#This Row],[qnt]],detail[[#This Row],[qnt]])</f>
        <v>60</v>
      </c>
    </row>
    <row r="42" spans="1:13" ht="15.75" hidden="1">
      <c r="A42" s="19" t="s">
        <v>263</v>
      </c>
      <c r="B42" s="13">
        <v>50</v>
      </c>
      <c r="C42" s="12" t="s">
        <v>136</v>
      </c>
      <c r="D42" s="14" t="str">
        <f>IF(detail[[#This Row],[code]]&lt;&gt;"",LOOKUP(,0/(action[code]=detail[[#This Row],[code]]),action[tar]),"")</f>
        <v>Y全</v>
      </c>
      <c r="E42" s="14" t="str">
        <f>IF(detail[[#This Row],[code]]&lt;&gt;"",LOOKUP(,0/(action[code]=detail[[#This Row],[code]]),action[cat]),"")</f>
        <v>P姿势</v>
      </c>
      <c r="F42" s="14" t="str">
        <f>IF(detail[[#This Row],[tar]]&lt;&gt;"",LOOKUP(,0/(action[code]=detail[[#This Row],[code]]),action[eqp]),"")</f>
        <v>U徒手</v>
      </c>
      <c r="G42" s="14" t="str">
        <f>IF(detail[[#This Row],[cat]]&lt;&gt;"",LOOKUP(,0/(action[code]=detail[[#This Row],[code]]),action[name]),"")</f>
        <v>休息</v>
      </c>
      <c r="H42" s="14">
        <f>IF(detail[[#This Row],[eqp]]&lt;&gt;"",LOOKUP(,0/(action[code]=detail[[#This Row],[code]]),action[msl]),"")</f>
        <v>0</v>
      </c>
      <c r="I42" s="15">
        <f>IF(detail[[#This Row],[cat]]&lt;&gt;"",LOOKUP(,0/(action[code]=detail[[#This Row],[code]]),action[cmt]),"")</f>
        <v>0</v>
      </c>
      <c r="J42" s="14">
        <f>IF(detail[[#This Row],[cat]]&lt;&gt;"",LOOKUP(,0/(action[code]=detail[[#This Row],[code]]),action[lvl]),"")</f>
        <v>0</v>
      </c>
      <c r="K42" s="14">
        <f>IF(detail[[#This Row],[cat]]&lt;&gt;"",LOOKUP(,0/(action[code]=detail[[#This Row],[code]]),action[per]),"")</f>
        <v>0</v>
      </c>
      <c r="L42" s="13">
        <v>30</v>
      </c>
      <c r="M42" s="14">
        <f>IF(detail[[#This Row],[per]],detail[[#This Row],[per]]*detail[[#This Row],[qnt]],detail[[#This Row],[qnt]])</f>
        <v>30</v>
      </c>
    </row>
    <row r="43" spans="1:13" ht="15.75" hidden="1">
      <c r="A43" s="19" t="s">
        <v>263</v>
      </c>
      <c r="B43" s="13">
        <v>60</v>
      </c>
      <c r="C43" s="12" t="s">
        <v>272</v>
      </c>
      <c r="D43" s="14" t="str">
        <f>IF(detail[[#This Row],[code]]&lt;&gt;"",LOOKUP(,0/(action[code]=detail[[#This Row],[code]]),action[tar]),"")</f>
        <v>Y全</v>
      </c>
      <c r="E43" s="14" t="str">
        <f>IF(detail[[#This Row],[code]]&lt;&gt;"",LOOKUP(,0/(action[code]=detail[[#This Row],[code]]),action[cat]),"")</f>
        <v>C核心</v>
      </c>
      <c r="F43" s="14" t="str">
        <f>IF(detail[[#This Row],[tar]]&lt;&gt;"",LOOKUP(,0/(action[code]=detail[[#This Row],[code]]),action[eqp]),"")</f>
        <v>U徒手</v>
      </c>
      <c r="G43" s="14" t="str">
        <f>IF(detail[[#This Row],[cat]]&lt;&gt;"",LOOKUP(,0/(action[code]=detail[[#This Row],[code]]),action[name]),"")</f>
        <v>深蹲伐木</v>
      </c>
      <c r="H43" s="14">
        <f>IF(detail[[#This Row],[eqp]]&lt;&gt;"",LOOKUP(,0/(action[code]=detail[[#This Row],[code]]),action[msl]),"")</f>
        <v>0</v>
      </c>
      <c r="I43" s="15" t="str">
        <f>IF(detail[[#This Row],[cat]]&lt;&gt;"",LOOKUP(,0/(action[code]=detail[[#This Row],[code]]),action[cmt]),"")</f>
        <v>核心绷紧，感受从手到脚的发力，动作要快而有控制，不要靠惯性发力</v>
      </c>
      <c r="J43" s="14">
        <f>IF(detail[[#This Row],[cat]]&lt;&gt;"",LOOKUP(,0/(action[code]=detail[[#This Row],[code]]),action[lvl]),"")</f>
        <v>2</v>
      </c>
      <c r="K43" s="14">
        <f>IF(detail[[#This Row],[cat]]&lt;&gt;"",LOOKUP(,0/(action[code]=detail[[#This Row],[code]]),action[per]),"")</f>
        <v>2</v>
      </c>
      <c r="L43" s="13">
        <v>30</v>
      </c>
      <c r="M43" s="14">
        <f>IF(detail[[#This Row],[per]],detail[[#This Row],[per]]*detail[[#This Row],[qnt]],detail[[#This Row],[qnt]])</f>
        <v>60</v>
      </c>
    </row>
    <row r="44" spans="1:13" ht="15.75" hidden="1">
      <c r="A44" s="19" t="s">
        <v>263</v>
      </c>
      <c r="B44" s="13">
        <v>70</v>
      </c>
      <c r="C44" s="12" t="s">
        <v>136</v>
      </c>
      <c r="D44" s="14" t="str">
        <f>IF(detail[[#This Row],[code]]&lt;&gt;"",LOOKUP(,0/(action[code]=detail[[#This Row],[code]]),action[tar]),"")</f>
        <v>Y全</v>
      </c>
      <c r="E44" s="14" t="str">
        <f>IF(detail[[#This Row],[code]]&lt;&gt;"",LOOKUP(,0/(action[code]=detail[[#This Row],[code]]),action[cat]),"")</f>
        <v>P姿势</v>
      </c>
      <c r="F44" s="14" t="str">
        <f>IF(detail[[#This Row],[tar]]&lt;&gt;"",LOOKUP(,0/(action[code]=detail[[#This Row],[code]]),action[eqp]),"")</f>
        <v>U徒手</v>
      </c>
      <c r="G44" s="14" t="str">
        <f>IF(detail[[#This Row],[cat]]&lt;&gt;"",LOOKUP(,0/(action[code]=detail[[#This Row],[code]]),action[name]),"")</f>
        <v>休息</v>
      </c>
      <c r="H44" s="14">
        <f>IF(detail[[#This Row],[eqp]]&lt;&gt;"",LOOKUP(,0/(action[code]=detail[[#This Row],[code]]),action[msl]),"")</f>
        <v>0</v>
      </c>
      <c r="I44" s="15">
        <f>IF(detail[[#This Row],[cat]]&lt;&gt;"",LOOKUP(,0/(action[code]=detail[[#This Row],[code]]),action[cmt]),"")</f>
        <v>0</v>
      </c>
      <c r="J44" s="14">
        <f>IF(detail[[#This Row],[cat]]&lt;&gt;"",LOOKUP(,0/(action[code]=detail[[#This Row],[code]]),action[lvl]),"")</f>
        <v>0</v>
      </c>
      <c r="K44" s="14">
        <f>IF(detail[[#This Row],[cat]]&lt;&gt;"",LOOKUP(,0/(action[code]=detail[[#This Row],[code]]),action[per]),"")</f>
        <v>0</v>
      </c>
      <c r="L44" s="13">
        <v>30</v>
      </c>
      <c r="M44" s="14">
        <f>IF(detail[[#This Row],[per]],detail[[#This Row],[per]]*detail[[#This Row],[qnt]],detail[[#This Row],[qnt]])</f>
        <v>30</v>
      </c>
    </row>
    <row r="45" spans="1:13" ht="15.75" hidden="1">
      <c r="A45" s="19" t="s">
        <v>263</v>
      </c>
      <c r="B45" s="13">
        <v>80</v>
      </c>
      <c r="C45" s="12" t="s">
        <v>273</v>
      </c>
      <c r="D45" s="14" t="str">
        <f>IF(detail[[#This Row],[code]]&lt;&gt;"",LOOKUP(,0/(action[code]=detail[[#This Row],[code]]),action[tar]),"")</f>
        <v>Y全</v>
      </c>
      <c r="E45" s="14" t="str">
        <f>IF(detail[[#This Row],[code]]&lt;&gt;"",LOOKUP(,0/(action[code]=detail[[#This Row],[code]]),action[cat]),"")</f>
        <v>C核心</v>
      </c>
      <c r="F45" s="14" t="str">
        <f>IF(detail[[#This Row],[tar]]&lt;&gt;"",LOOKUP(,0/(action[code]=detail[[#This Row],[code]]),action[eqp]),"")</f>
        <v>U徒手</v>
      </c>
      <c r="G45" s="14" t="str">
        <f>IF(detail[[#This Row],[cat]]&lt;&gt;"",LOOKUP(,0/(action[code]=detail[[#This Row],[code]]),action[name]),"")</f>
        <v>站姿肘膝转体</v>
      </c>
      <c r="H45" s="14" t="str">
        <f>IF(detail[[#This Row],[eqp]]&lt;&gt;"",LOOKUP(,0/(action[code]=detail[[#This Row],[code]]),action[msl]),"")</f>
        <v>腹直肌</v>
      </c>
      <c r="I45" s="15" t="str">
        <f>IF(detail[[#This Row],[cat]]&lt;&gt;"",LOOKUP(,0/(action[code]=detail[[#This Row],[code]]),action[cmt]),"")</f>
        <v>1、挺胸收腹
2、保持动作协调与连贯，转体至手肘尽量靠近膝盖</v>
      </c>
      <c r="J45" s="14">
        <f>IF(detail[[#This Row],[cat]]&lt;&gt;"",LOOKUP(,0/(action[code]=detail[[#This Row],[code]]),action[lvl]),"")</f>
        <v>3</v>
      </c>
      <c r="K45" s="14">
        <f>IF(detail[[#This Row],[cat]]&lt;&gt;"",LOOKUP(,0/(action[code]=detail[[#This Row],[code]]),action[per]),"")</f>
        <v>1</v>
      </c>
      <c r="L45" s="13">
        <v>60</v>
      </c>
      <c r="M45" s="14">
        <f>IF(detail[[#This Row],[per]],detail[[#This Row],[per]]*detail[[#This Row],[qnt]],detail[[#This Row],[qnt]])</f>
        <v>60</v>
      </c>
    </row>
    <row r="46" spans="1:13" ht="15.75" hidden="1">
      <c r="A46" s="19" t="s">
        <v>263</v>
      </c>
      <c r="B46" s="13">
        <v>90</v>
      </c>
      <c r="C46" s="12" t="s">
        <v>136</v>
      </c>
      <c r="D46" s="14" t="str">
        <f>IF(detail[[#This Row],[code]]&lt;&gt;"",LOOKUP(,0/(action[code]=detail[[#This Row],[code]]),action[tar]),"")</f>
        <v>Y全</v>
      </c>
      <c r="E46" s="14" t="str">
        <f>IF(detail[[#This Row],[code]]&lt;&gt;"",LOOKUP(,0/(action[code]=detail[[#This Row],[code]]),action[cat]),"")</f>
        <v>P姿势</v>
      </c>
      <c r="F46" s="14" t="str">
        <f>IF(detail[[#This Row],[tar]]&lt;&gt;"",LOOKUP(,0/(action[code]=detail[[#This Row],[code]]),action[eqp]),"")</f>
        <v>U徒手</v>
      </c>
      <c r="G46" s="14" t="str">
        <f>IF(detail[[#This Row],[cat]]&lt;&gt;"",LOOKUP(,0/(action[code]=detail[[#This Row],[code]]),action[name]),"")</f>
        <v>休息</v>
      </c>
      <c r="H46" s="14">
        <f>IF(detail[[#This Row],[eqp]]&lt;&gt;"",LOOKUP(,0/(action[code]=detail[[#This Row],[code]]),action[msl]),"")</f>
        <v>0</v>
      </c>
      <c r="I46" s="15">
        <f>IF(detail[[#This Row],[cat]]&lt;&gt;"",LOOKUP(,0/(action[code]=detail[[#This Row],[code]]),action[cmt]),"")</f>
        <v>0</v>
      </c>
      <c r="J46" s="14">
        <f>IF(detail[[#This Row],[cat]]&lt;&gt;"",LOOKUP(,0/(action[code]=detail[[#This Row],[code]]),action[lvl]),"")</f>
        <v>0</v>
      </c>
      <c r="K46" s="14">
        <f>IF(detail[[#This Row],[cat]]&lt;&gt;"",LOOKUP(,0/(action[code]=detail[[#This Row],[code]]),action[per]),"")</f>
        <v>0</v>
      </c>
      <c r="L46" s="13">
        <v>30</v>
      </c>
      <c r="M46" s="14">
        <f>IF(detail[[#This Row],[per]],detail[[#This Row],[per]]*detail[[#This Row],[qnt]],detail[[#This Row],[qnt]])</f>
        <v>30</v>
      </c>
    </row>
    <row r="47" spans="1:13" ht="15.75" hidden="1">
      <c r="A47" s="19" t="s">
        <v>263</v>
      </c>
      <c r="B47" s="13">
        <v>100</v>
      </c>
      <c r="C47" s="12" t="s">
        <v>274</v>
      </c>
      <c r="D47" s="14" t="str">
        <f>IF(detail[[#This Row],[code]]&lt;&gt;"",LOOKUP(,0/(action[code]=detail[[#This Row],[code]]),action[tar]),"")</f>
        <v>Y全</v>
      </c>
      <c r="E47" s="14" t="str">
        <f>IF(detail[[#This Row],[code]]&lt;&gt;"",LOOKUP(,0/(action[code]=detail[[#This Row],[code]]),action[cat]),"")</f>
        <v>C核心</v>
      </c>
      <c r="F47" s="14" t="str">
        <f>IF(detail[[#This Row],[tar]]&lt;&gt;"",LOOKUP(,0/(action[code]=detail[[#This Row],[code]]),action[eqp]),"")</f>
        <v>U徒手</v>
      </c>
      <c r="G47" s="14" t="str">
        <f>IF(detail[[#This Row],[cat]]&lt;&gt;"",LOOKUP(,0/(action[code]=detail[[#This Row],[code]]),action[name]),"")</f>
        <v>俯身跨步登山</v>
      </c>
      <c r="H47" s="14" t="str">
        <f>IF(detail[[#This Row],[eqp]]&lt;&gt;"",LOOKUP(,0/(action[code]=detail[[#This Row],[code]]),action[msl]),"")</f>
        <v>腹直肌</v>
      </c>
      <c r="I47" s="15" t="str">
        <f>IF(detail[[#This Row],[cat]]&lt;&gt;"",LOOKUP(,0/(action[code]=detail[[#This Row],[code]]),action[cmt]),"")</f>
        <v>1、手臂自然伸直垂直于地面
2、膝盖与脚尖保持同一方向
3、腹部持续紧张</v>
      </c>
      <c r="J47" s="14">
        <f>IF(detail[[#This Row],[cat]]&lt;&gt;"",LOOKUP(,0/(action[code]=detail[[#This Row],[code]]),action[lvl]),"")</f>
        <v>4</v>
      </c>
      <c r="K47" s="14">
        <f>IF(detail[[#This Row],[cat]]&lt;&gt;"",LOOKUP(,0/(action[code]=detail[[#This Row],[code]]),action[per]),"")</f>
        <v>1</v>
      </c>
      <c r="L47" s="13">
        <v>60</v>
      </c>
      <c r="M47" s="14">
        <f>IF(detail[[#This Row],[per]],detail[[#This Row],[per]]*detail[[#This Row],[qnt]],detail[[#This Row],[qnt]])</f>
        <v>60</v>
      </c>
    </row>
    <row r="48" spans="1:13" ht="15.75" hidden="1">
      <c r="A48" s="19" t="s">
        <v>263</v>
      </c>
      <c r="B48" s="13">
        <v>110</v>
      </c>
      <c r="C48" s="12" t="s">
        <v>136</v>
      </c>
      <c r="D48" s="14" t="str">
        <f>IF(detail[[#This Row],[code]]&lt;&gt;"",LOOKUP(,0/(action[code]=detail[[#This Row],[code]]),action[tar]),"")</f>
        <v>Y全</v>
      </c>
      <c r="E48" s="14" t="str">
        <f>IF(detail[[#This Row],[code]]&lt;&gt;"",LOOKUP(,0/(action[code]=detail[[#This Row],[code]]),action[cat]),"")</f>
        <v>P姿势</v>
      </c>
      <c r="F48" s="14" t="str">
        <f>IF(detail[[#This Row],[tar]]&lt;&gt;"",LOOKUP(,0/(action[code]=detail[[#This Row],[code]]),action[eqp]),"")</f>
        <v>U徒手</v>
      </c>
      <c r="G48" s="14" t="str">
        <f>IF(detail[[#This Row],[cat]]&lt;&gt;"",LOOKUP(,0/(action[code]=detail[[#This Row],[code]]),action[name]),"")</f>
        <v>休息</v>
      </c>
      <c r="H48" s="14">
        <f>IF(detail[[#This Row],[eqp]]&lt;&gt;"",LOOKUP(,0/(action[code]=detail[[#This Row],[code]]),action[msl]),"")</f>
        <v>0</v>
      </c>
      <c r="I48" s="15">
        <f>IF(detail[[#This Row],[cat]]&lt;&gt;"",LOOKUP(,0/(action[code]=detail[[#This Row],[code]]),action[cmt]),"")</f>
        <v>0</v>
      </c>
      <c r="J48" s="14">
        <f>IF(detail[[#This Row],[cat]]&lt;&gt;"",LOOKUP(,0/(action[code]=detail[[#This Row],[code]]),action[lvl]),"")</f>
        <v>0</v>
      </c>
      <c r="K48" s="14">
        <f>IF(detail[[#This Row],[cat]]&lt;&gt;"",LOOKUP(,0/(action[code]=detail[[#This Row],[code]]),action[per]),"")</f>
        <v>0</v>
      </c>
      <c r="L48" s="13">
        <v>30</v>
      </c>
      <c r="M48" s="14">
        <f>IF(detail[[#This Row],[per]],detail[[#This Row],[per]]*detail[[#This Row],[qnt]],detail[[#This Row],[qnt]])</f>
        <v>30</v>
      </c>
    </row>
    <row r="49" spans="1:13" ht="15.75" hidden="1">
      <c r="A49" s="19" t="s">
        <v>263</v>
      </c>
      <c r="B49" s="13">
        <v>120</v>
      </c>
      <c r="C49" s="12" t="s">
        <v>265</v>
      </c>
      <c r="D49" s="14" t="str">
        <f>IF(detail[[#This Row],[code]]&lt;&gt;"",LOOKUP(,0/(action[code]=detail[[#This Row],[code]]),action[tar]),"")</f>
        <v>L腿</v>
      </c>
      <c r="E49" s="14" t="str">
        <f>IF(detail[[#This Row],[code]]&lt;&gt;"",LOOKUP(,0/(action[code]=detail[[#This Row],[code]]),action[cat]),"")</f>
        <v>C核心</v>
      </c>
      <c r="F49" s="14" t="str">
        <f>IF(detail[[#This Row],[tar]]&lt;&gt;"",LOOKUP(,0/(action[code]=detail[[#This Row],[code]]),action[eqp]),"")</f>
        <v>U徒手</v>
      </c>
      <c r="G49" s="14" t="str">
        <f>IF(detail[[#This Row],[cat]]&lt;&gt;"",LOOKUP(,0/(action[code]=detail[[#This Row],[code]]),action[name]),"")</f>
        <v>滑冰式</v>
      </c>
      <c r="H49" s="14" t="str">
        <f>IF(detail[[#This Row],[eqp]]&lt;&gt;"",LOOKUP(,0/(action[code]=detail[[#This Row],[code]]),action[msl]),"")</f>
        <v>股四头肌</v>
      </c>
      <c r="I49" s="15" t="str">
        <f>IF(detail[[#This Row],[cat]]&lt;&gt;"",LOOKUP(,0/(action[code]=detail[[#This Row],[code]]),action[cmt]),"")</f>
        <v>1.身体直立，双脚距离与肩同宽，双臂在身体两侧自然下垂。背部挺直，抬头挺胸。这是动作的起始位置。
2.向右侧跳出，落地时双膝弯曲，右脚在前，左脚在后。上身略微前倾，双臂像跑步动作一样自然摆动。
3. 再向左跳出，两边交替重复以上动作至推荐次数。</v>
      </c>
      <c r="J49" s="14">
        <f>IF(detail[[#This Row],[cat]]&lt;&gt;"",LOOKUP(,0/(action[code]=detail[[#This Row],[code]]),action[lvl]),"")</f>
        <v>2</v>
      </c>
      <c r="K49" s="14">
        <f>IF(detail[[#This Row],[cat]]&lt;&gt;"",LOOKUP(,0/(action[code]=detail[[#This Row],[code]]),action[per]),"")</f>
        <v>2</v>
      </c>
      <c r="L49" s="13">
        <v>30</v>
      </c>
      <c r="M49" s="14">
        <f>IF(detail[[#This Row],[per]],detail[[#This Row],[per]]*detail[[#This Row],[qnt]],detail[[#This Row],[qnt]])</f>
        <v>60</v>
      </c>
    </row>
    <row r="50" spans="1:13" ht="15.75" hidden="1">
      <c r="A50" s="19" t="s">
        <v>263</v>
      </c>
      <c r="B50" s="13">
        <v>130</v>
      </c>
      <c r="C50" s="12" t="s">
        <v>136</v>
      </c>
      <c r="D50" s="14" t="str">
        <f>IF(detail[[#This Row],[code]]&lt;&gt;"",LOOKUP(,0/(action[code]=detail[[#This Row],[code]]),action[tar]),"")</f>
        <v>Y全</v>
      </c>
      <c r="E50" s="14" t="str">
        <f>IF(detail[[#This Row],[code]]&lt;&gt;"",LOOKUP(,0/(action[code]=detail[[#This Row],[code]]),action[cat]),"")</f>
        <v>P姿势</v>
      </c>
      <c r="F50" s="14" t="str">
        <f>IF(detail[[#This Row],[tar]]&lt;&gt;"",LOOKUP(,0/(action[code]=detail[[#This Row],[code]]),action[eqp]),"")</f>
        <v>U徒手</v>
      </c>
      <c r="G50" s="14" t="str">
        <f>IF(detail[[#This Row],[cat]]&lt;&gt;"",LOOKUP(,0/(action[code]=detail[[#This Row],[code]]),action[name]),"")</f>
        <v>休息</v>
      </c>
      <c r="H50" s="14">
        <f>IF(detail[[#This Row],[eqp]]&lt;&gt;"",LOOKUP(,0/(action[code]=detail[[#This Row],[code]]),action[msl]),"")</f>
        <v>0</v>
      </c>
      <c r="I50" s="15">
        <f>IF(detail[[#This Row],[cat]]&lt;&gt;"",LOOKUP(,0/(action[code]=detail[[#This Row],[code]]),action[cmt]),"")</f>
        <v>0</v>
      </c>
      <c r="J50" s="14">
        <f>IF(detail[[#This Row],[cat]]&lt;&gt;"",LOOKUP(,0/(action[code]=detail[[#This Row],[code]]),action[lvl]),"")</f>
        <v>0</v>
      </c>
      <c r="K50" s="14">
        <f>IF(detail[[#This Row],[cat]]&lt;&gt;"",LOOKUP(,0/(action[code]=detail[[#This Row],[code]]),action[per]),"")</f>
        <v>0</v>
      </c>
      <c r="L50" s="13">
        <v>30</v>
      </c>
      <c r="M50" s="14">
        <f>IF(detail[[#This Row],[per]],detail[[#This Row],[per]]*detail[[#This Row],[qnt]],detail[[#This Row],[qnt]])</f>
        <v>30</v>
      </c>
    </row>
    <row r="51" spans="1:13" ht="15.75" hidden="1">
      <c r="A51" s="19" t="s">
        <v>263</v>
      </c>
      <c r="B51" s="13">
        <v>140</v>
      </c>
      <c r="C51" s="12" t="s">
        <v>278</v>
      </c>
      <c r="D51" s="14" t="str">
        <f>IF(detail[[#This Row],[code]]&lt;&gt;"",LOOKUP(,0/(action[code]=detail[[#This Row],[code]]),action[tar]),"")</f>
        <v>L腿</v>
      </c>
      <c r="E51" s="14" t="str">
        <f>IF(detail[[#This Row],[code]]&lt;&gt;"",LOOKUP(,0/(action[code]=detail[[#This Row],[code]]),action[cat]),"")</f>
        <v>C核心</v>
      </c>
      <c r="F51" s="14" t="str">
        <f>IF(detail[[#This Row],[tar]]&lt;&gt;"",LOOKUP(,0/(action[code]=detail[[#This Row],[code]]),action[eqp]),"")</f>
        <v>U徒手</v>
      </c>
      <c r="G51" s="14" t="str">
        <f>IF(detail[[#This Row],[cat]]&lt;&gt;"",LOOKUP(,0/(action[code]=detail[[#This Row],[code]]),action[name]),"")</f>
        <v>拜年式</v>
      </c>
      <c r="H51" s="14">
        <f>IF(detail[[#This Row],[eqp]]&lt;&gt;"",LOOKUP(,0/(action[code]=detail[[#This Row],[code]]),action[msl]),"")</f>
        <v>0</v>
      </c>
      <c r="I51" s="15" t="str">
        <f>IF(detail[[#This Row],[cat]]&lt;&gt;"",LOOKUP(,0/(action[code]=detail[[#This Row],[code]]),action[cmt]),"")</f>
        <v>核心绷紧，重心后置，下蹲幅度要大，感受臀部发力</v>
      </c>
      <c r="J51" s="14">
        <f>IF(detail[[#This Row],[cat]]&lt;&gt;"",LOOKUP(,0/(action[code]=detail[[#This Row],[code]]),action[lvl]),"")</f>
        <v>3</v>
      </c>
      <c r="K51" s="14">
        <f>IF(detail[[#This Row],[cat]]&lt;&gt;"",LOOKUP(,0/(action[code]=detail[[#This Row],[code]]),action[per]),"")</f>
        <v>2</v>
      </c>
      <c r="L51" s="13">
        <v>30</v>
      </c>
      <c r="M51" s="14">
        <f>IF(detail[[#This Row],[per]],detail[[#This Row],[per]]*detail[[#This Row],[qnt]],detail[[#This Row],[qnt]])</f>
        <v>60</v>
      </c>
    </row>
    <row r="52" spans="1:13" ht="15.75" hidden="1">
      <c r="A52" s="19" t="s">
        <v>263</v>
      </c>
      <c r="B52" s="13">
        <v>150</v>
      </c>
      <c r="C52" s="12" t="s">
        <v>288</v>
      </c>
      <c r="D52" s="14" t="str">
        <f>IF(detail[[#This Row],[code]]&lt;&gt;"",LOOKUP(,0/(action[code]=detail[[#This Row],[code]]),action[tar]),"")</f>
        <v>L腿</v>
      </c>
      <c r="E52" s="14" t="str">
        <f>IF(detail[[#This Row],[code]]&lt;&gt;"",LOOKUP(,0/(action[code]=detail[[#This Row],[code]]),action[cat]),"")</f>
        <v>F拉伸</v>
      </c>
      <c r="F52" s="14" t="str">
        <f>IF(detail[[#This Row],[tar]]&lt;&gt;"",LOOKUP(,0/(action[code]=detail[[#This Row],[code]]),action[eqp]),"")</f>
        <v>U徒手</v>
      </c>
      <c r="G52" s="14" t="str">
        <f>IF(detail[[#This Row],[cat]]&lt;&gt;"",LOOKUP(,0/(action[code]=detail[[#This Row],[code]]),action[name]),"")</f>
        <v>前弓步左侧臀大肌拉伸</v>
      </c>
      <c r="H52" s="14" t="str">
        <f>IF(detail[[#This Row],[eqp]]&lt;&gt;"",LOOKUP(,0/(action[code]=detail[[#This Row],[code]]),action[msl]),"")</f>
        <v>臀大肌</v>
      </c>
      <c r="I52" s="15" t="str">
        <f>IF(detail[[#This Row],[cat]]&lt;&gt;"",LOOKUP(,0/(action[code]=detail[[#This Row],[code]]),action[cmt]),"")</f>
        <v>左脚在前，右脚尽可能向后伸展，臀部下压，拉伸左侧臀大肌</v>
      </c>
      <c r="J52" s="14">
        <f>IF(detail[[#This Row],[cat]]&lt;&gt;"",LOOKUP(,0/(action[code]=detail[[#This Row],[code]]),action[lvl]),"")</f>
        <v>0</v>
      </c>
      <c r="K52" s="14">
        <f>IF(detail[[#This Row],[cat]]&lt;&gt;"",LOOKUP(,0/(action[code]=detail[[#This Row],[code]]),action[per]),"")</f>
        <v>0</v>
      </c>
      <c r="L52" s="13">
        <v>30</v>
      </c>
      <c r="M52" s="14">
        <f>IF(detail[[#This Row],[per]],detail[[#This Row],[per]]*detail[[#This Row],[qnt]],detail[[#This Row],[qnt]])</f>
        <v>30</v>
      </c>
    </row>
    <row r="53" spans="1:13" ht="15.75" hidden="1">
      <c r="A53" s="19" t="s">
        <v>263</v>
      </c>
      <c r="B53" s="13">
        <v>160</v>
      </c>
      <c r="C53" s="12" t="s">
        <v>289</v>
      </c>
      <c r="D53" s="14" t="str">
        <f>IF(detail[[#This Row],[code]]&lt;&gt;"",LOOKUP(,0/(action[code]=detail[[#This Row],[code]]),action[tar]),"")</f>
        <v>L腿</v>
      </c>
      <c r="E53" s="14" t="str">
        <f>IF(detail[[#This Row],[code]]&lt;&gt;"",LOOKUP(,0/(action[code]=detail[[#This Row],[code]]),action[cat]),"")</f>
        <v>F拉伸</v>
      </c>
      <c r="F53" s="14" t="str">
        <f>IF(detail[[#This Row],[tar]]&lt;&gt;"",LOOKUP(,0/(action[code]=detail[[#This Row],[code]]),action[eqp]),"")</f>
        <v>U徒手</v>
      </c>
      <c r="G53" s="14" t="str">
        <f>IF(detail[[#This Row],[cat]]&lt;&gt;"",LOOKUP(,0/(action[code]=detail[[#This Row],[code]]),action[name]),"")</f>
        <v>前弓步右侧臀大肌拉伸</v>
      </c>
      <c r="H53" s="14" t="str">
        <f>IF(detail[[#This Row],[eqp]]&lt;&gt;"",LOOKUP(,0/(action[code]=detail[[#This Row],[code]]),action[msl]),"")</f>
        <v>臀大肌</v>
      </c>
      <c r="I53" s="15" t="str">
        <f>IF(detail[[#This Row],[cat]]&lt;&gt;"",LOOKUP(,0/(action[code]=detail[[#This Row],[code]]),action[cmt]),"")</f>
        <v>右脚在前，左脚尽可能向后伸展，臀部下压，拉伸右侧臀大肌</v>
      </c>
      <c r="J53" s="14">
        <f>IF(detail[[#This Row],[cat]]&lt;&gt;"",LOOKUP(,0/(action[code]=detail[[#This Row],[code]]),action[lvl]),"")</f>
        <v>0</v>
      </c>
      <c r="K53" s="14">
        <f>IF(detail[[#This Row],[cat]]&lt;&gt;"",LOOKUP(,0/(action[code]=detail[[#This Row],[code]]),action[per]),"")</f>
        <v>0</v>
      </c>
      <c r="L53" s="13">
        <v>30</v>
      </c>
      <c r="M53" s="14">
        <f>IF(detail[[#This Row],[per]],detail[[#This Row],[per]]*detail[[#This Row],[qnt]],detail[[#This Row],[qnt]])</f>
        <v>30</v>
      </c>
    </row>
    <row r="54" spans="1:13" ht="15.75" hidden="1">
      <c r="A54" s="19" t="s">
        <v>263</v>
      </c>
      <c r="B54" s="13">
        <v>170</v>
      </c>
      <c r="C54" s="12" t="s">
        <v>290</v>
      </c>
      <c r="D54" s="14" t="str">
        <f>IF(detail[[#This Row],[code]]&lt;&gt;"",LOOKUP(,0/(action[code]=detail[[#This Row],[code]]),action[tar]),"")</f>
        <v>L腿</v>
      </c>
      <c r="E54" s="14" t="str">
        <f>IF(detail[[#This Row],[code]]&lt;&gt;"",LOOKUP(,0/(action[code]=detail[[#This Row],[code]]),action[cat]),"")</f>
        <v>F拉伸</v>
      </c>
      <c r="F54" s="14" t="str">
        <f>IF(detail[[#This Row],[tar]]&lt;&gt;"",LOOKUP(,0/(action[code]=detail[[#This Row],[code]]),action[eqp]),"")</f>
        <v>C椅子</v>
      </c>
      <c r="G54" s="14" t="str">
        <f>IF(detail[[#This Row],[cat]]&lt;&gt;"",LOOKUP(,0/(action[code]=detail[[#This Row],[code]]),action[name]),"")</f>
        <v>坐姿左侧臀中肌拉伸</v>
      </c>
      <c r="H54" s="14" t="str">
        <f>IF(detail[[#This Row],[eqp]]&lt;&gt;"",LOOKUP(,0/(action[code]=detail[[#This Row],[code]]),action[msl]),"")</f>
        <v>臀中肌</v>
      </c>
      <c r="I54" s="15">
        <f>IF(detail[[#This Row],[cat]]&lt;&gt;"",LOOKUP(,0/(action[code]=detail[[#This Row],[code]]),action[cmt]),"")</f>
        <v>0</v>
      </c>
      <c r="J54" s="14">
        <f>IF(detail[[#This Row],[cat]]&lt;&gt;"",LOOKUP(,0/(action[code]=detail[[#This Row],[code]]),action[lvl]),"")</f>
        <v>0</v>
      </c>
      <c r="K54" s="14">
        <f>IF(detail[[#This Row],[cat]]&lt;&gt;"",LOOKUP(,0/(action[code]=detail[[#This Row],[code]]),action[per]),"")</f>
        <v>0</v>
      </c>
      <c r="L54" s="13">
        <v>30</v>
      </c>
      <c r="M54" s="14">
        <f>IF(detail[[#This Row],[per]],detail[[#This Row],[per]]*detail[[#This Row],[qnt]],detail[[#This Row],[qnt]])</f>
        <v>30</v>
      </c>
    </row>
    <row r="55" spans="1:13" ht="15.75" hidden="1">
      <c r="A55" s="19" t="s">
        <v>263</v>
      </c>
      <c r="B55" s="13">
        <v>180</v>
      </c>
      <c r="C55" s="12" t="s">
        <v>291</v>
      </c>
      <c r="D55" s="14" t="str">
        <f>IF(detail[[#This Row],[code]]&lt;&gt;"",LOOKUP(,0/(action[code]=detail[[#This Row],[code]]),action[tar]),"")</f>
        <v>L腿</v>
      </c>
      <c r="E55" s="14" t="str">
        <f>IF(detail[[#This Row],[code]]&lt;&gt;"",LOOKUP(,0/(action[code]=detail[[#This Row],[code]]),action[cat]),"")</f>
        <v>F拉伸</v>
      </c>
      <c r="F55" s="14" t="str">
        <f>IF(detail[[#This Row],[tar]]&lt;&gt;"",LOOKUP(,0/(action[code]=detail[[#This Row],[code]]),action[eqp]),"")</f>
        <v>C椅子</v>
      </c>
      <c r="G55" s="14" t="str">
        <f>IF(detail[[#This Row],[cat]]&lt;&gt;"",LOOKUP(,0/(action[code]=detail[[#This Row],[code]]),action[name]),"")</f>
        <v>坐姿右侧臀中肌拉伸</v>
      </c>
      <c r="H55" s="14" t="str">
        <f>IF(detail[[#This Row],[eqp]]&lt;&gt;"",LOOKUP(,0/(action[code]=detail[[#This Row],[code]]),action[msl]),"")</f>
        <v>臀中肌</v>
      </c>
      <c r="I55" s="15">
        <f>IF(detail[[#This Row],[cat]]&lt;&gt;"",LOOKUP(,0/(action[code]=detail[[#This Row],[code]]),action[cmt]),"")</f>
        <v>0</v>
      </c>
      <c r="J55" s="14">
        <f>IF(detail[[#This Row],[cat]]&lt;&gt;"",LOOKUP(,0/(action[code]=detail[[#This Row],[code]]),action[lvl]),"")</f>
        <v>0</v>
      </c>
      <c r="K55" s="14">
        <f>IF(detail[[#This Row],[cat]]&lt;&gt;"",LOOKUP(,0/(action[code]=detail[[#This Row],[code]]),action[per]),"")</f>
        <v>0</v>
      </c>
      <c r="L55" s="13">
        <v>30</v>
      </c>
      <c r="M55" s="14">
        <f>IF(detail[[#This Row],[per]],detail[[#This Row],[per]]*detail[[#This Row],[qnt]],detail[[#This Row],[qnt]])</f>
        <v>30</v>
      </c>
    </row>
    <row r="56" spans="1:13" ht="15.75" hidden="1">
      <c r="A56" s="19" t="s">
        <v>263</v>
      </c>
      <c r="B56" s="13">
        <v>190</v>
      </c>
      <c r="C56" s="12" t="s">
        <v>292</v>
      </c>
      <c r="D56" s="14" t="str">
        <f>IF(detail[[#This Row],[code]]&lt;&gt;"",LOOKUP(,0/(action[code]=detail[[#This Row],[code]]),action[tar]),"")</f>
        <v>L腿</v>
      </c>
      <c r="E56" s="14" t="str">
        <f>IF(detail[[#This Row],[code]]&lt;&gt;"",LOOKUP(,0/(action[code]=detail[[#This Row],[code]]),action[cat]),"")</f>
        <v>F拉伸</v>
      </c>
      <c r="F56" s="14" t="str">
        <f>IF(detail[[#This Row],[tar]]&lt;&gt;"",LOOKUP(,0/(action[code]=detail[[#This Row],[code]]),action[eqp]),"")</f>
        <v>U徒手</v>
      </c>
      <c r="G56" s="14" t="str">
        <f>IF(detail[[#This Row],[cat]]&lt;&gt;"",LOOKUP(,0/(action[code]=detail[[#This Row],[code]]),action[name]),"")</f>
        <v>站姿触地股二头肌拉伸</v>
      </c>
      <c r="H56" s="14" t="str">
        <f>IF(detail[[#This Row],[eqp]]&lt;&gt;"",LOOKUP(,0/(action[code]=detail[[#This Row],[code]]),action[msl]),"")</f>
        <v>股二头肌</v>
      </c>
      <c r="I56" s="15">
        <f>IF(detail[[#This Row],[cat]]&lt;&gt;"",LOOKUP(,0/(action[code]=detail[[#This Row],[code]]),action[cmt]),"")</f>
        <v>0</v>
      </c>
      <c r="J56" s="14">
        <f>IF(detail[[#This Row],[cat]]&lt;&gt;"",LOOKUP(,0/(action[code]=detail[[#This Row],[code]]),action[lvl]),"")</f>
        <v>0</v>
      </c>
      <c r="K56" s="14">
        <f>IF(detail[[#This Row],[cat]]&lt;&gt;"",LOOKUP(,0/(action[code]=detail[[#This Row],[code]]),action[per]),"")</f>
        <v>0</v>
      </c>
      <c r="L56" s="13">
        <v>30</v>
      </c>
      <c r="M56" s="14">
        <f>IF(detail[[#This Row],[per]],detail[[#This Row],[per]]*detail[[#This Row],[qnt]],detail[[#This Row],[qnt]])</f>
        <v>30</v>
      </c>
    </row>
    <row r="57" spans="1:13" ht="15.75" hidden="1">
      <c r="A57" s="19" t="s">
        <v>241</v>
      </c>
      <c r="B57" s="13">
        <v>10</v>
      </c>
      <c r="C57" s="21" t="s">
        <v>358</v>
      </c>
      <c r="D57" s="14" t="str">
        <f>IF(detail[[#This Row],[code]]&lt;&gt;"",LOOKUP(,0/(action[code]=detail[[#This Row],[code]]),action[tar]),"")</f>
        <v>U臂</v>
      </c>
      <c r="E57" s="14" t="str">
        <f>IF(detail[[#This Row],[code]]&lt;&gt;"",LOOKUP(,0/(action[code]=detail[[#This Row],[code]]),action[cat]),"")</f>
        <v>A热身</v>
      </c>
      <c r="F57" s="14" t="str">
        <f>IF(detail[[#This Row],[tar]]&lt;&gt;"",LOOKUP(,0/(action[code]=detail[[#This Row],[code]]),action[eqp]),"")</f>
        <v>U徒手</v>
      </c>
      <c r="G57" s="14" t="str">
        <f>IF(detail[[#This Row],[cat]]&lt;&gt;"",LOOKUP(,0/(action[code]=detail[[#This Row],[code]]),action[name]),"")</f>
        <v>双大臂前绕环</v>
      </c>
      <c r="H57" s="14">
        <f>IF(detail[[#This Row],[eqp]]&lt;&gt;"",LOOKUP(,0/(action[code]=detail[[#This Row],[code]]),action[msl]),"")</f>
        <v>0</v>
      </c>
      <c r="I57" s="15" t="str">
        <f>IF(detail[[#This Row],[cat]]&lt;&gt;"",LOOKUP(,0/(action[code]=detail[[#This Row],[code]]),action[cmt]),"")</f>
        <v>双臂伸直，缓慢向前绕环，上臂热身</v>
      </c>
      <c r="J57" s="14">
        <f>IF(detail[[#This Row],[cat]]&lt;&gt;"",LOOKUP(,0/(action[code]=detail[[#This Row],[code]]),action[lvl]),"")</f>
        <v>1</v>
      </c>
      <c r="K57" s="14">
        <f>IF(detail[[#This Row],[cat]]&lt;&gt;"",LOOKUP(,0/(action[code]=detail[[#This Row],[code]]),action[per]),"")</f>
        <v>3</v>
      </c>
      <c r="L57" s="13">
        <v>10</v>
      </c>
      <c r="M57" s="14">
        <f>IF(detail[[#This Row],[per]],detail[[#This Row],[per]]*detail[[#This Row],[qnt]],detail[[#This Row],[qnt]])</f>
        <v>30</v>
      </c>
    </row>
    <row r="58" spans="1:13" ht="15.75" hidden="1">
      <c r="A58" s="19" t="s">
        <v>241</v>
      </c>
      <c r="B58" s="13">
        <v>20</v>
      </c>
      <c r="C58" s="21" t="s">
        <v>359</v>
      </c>
      <c r="D58" s="14" t="str">
        <f>IF(detail[[#This Row],[code]]&lt;&gt;"",LOOKUP(,0/(action[code]=detail[[#This Row],[code]]),action[tar]),"")</f>
        <v>U臂</v>
      </c>
      <c r="E58" s="14" t="str">
        <f>IF(detail[[#This Row],[code]]&lt;&gt;"",LOOKUP(,0/(action[code]=detail[[#This Row],[code]]),action[cat]),"")</f>
        <v>A热身</v>
      </c>
      <c r="F58" s="14" t="str">
        <f>IF(detail[[#This Row],[tar]]&lt;&gt;"",LOOKUP(,0/(action[code]=detail[[#This Row],[code]]),action[eqp]),"")</f>
        <v>U徒手</v>
      </c>
      <c r="G58" s="14" t="str">
        <f>IF(detail[[#This Row],[cat]]&lt;&gt;"",LOOKUP(,0/(action[code]=detail[[#This Row],[code]]),action[name]),"")</f>
        <v>双大臂后绕环</v>
      </c>
      <c r="H58" s="14">
        <f>IF(detail[[#This Row],[eqp]]&lt;&gt;"",LOOKUP(,0/(action[code]=detail[[#This Row],[code]]),action[msl]),"")</f>
        <v>0</v>
      </c>
      <c r="I58" s="15" t="str">
        <f>IF(detail[[#This Row],[cat]]&lt;&gt;"",LOOKUP(,0/(action[code]=detail[[#This Row],[code]]),action[cmt]),"")</f>
        <v>双臂伸直，缓慢向后绕环，上臂热身</v>
      </c>
      <c r="J58" s="14">
        <f>IF(detail[[#This Row],[cat]]&lt;&gt;"",LOOKUP(,0/(action[code]=detail[[#This Row],[code]]),action[lvl]),"")</f>
        <v>1</v>
      </c>
      <c r="K58" s="14">
        <f>IF(detail[[#This Row],[cat]]&lt;&gt;"",LOOKUP(,0/(action[code]=detail[[#This Row],[code]]),action[per]),"")</f>
        <v>3</v>
      </c>
      <c r="L58" s="13">
        <v>10</v>
      </c>
      <c r="M58" s="14">
        <f>IF(detail[[#This Row],[per]],detail[[#This Row],[per]]*detail[[#This Row],[qnt]],detail[[#This Row],[qnt]])</f>
        <v>30</v>
      </c>
    </row>
    <row r="59" spans="1:13" ht="15.75" hidden="1">
      <c r="A59" s="19" t="s">
        <v>241</v>
      </c>
      <c r="B59" s="13">
        <v>30</v>
      </c>
      <c r="C59" s="21" t="s">
        <v>360</v>
      </c>
      <c r="D59" s="14" t="str">
        <f>IF(detail[[#This Row],[code]]&lt;&gt;"",LOOKUP(,0/(action[code]=detail[[#This Row],[code]]),action[tar]),"")</f>
        <v>L腿</v>
      </c>
      <c r="E59" s="14" t="str">
        <f>IF(detail[[#This Row],[code]]&lt;&gt;"",LOOKUP(,0/(action[code]=detail[[#This Row],[code]]),action[cat]),"")</f>
        <v>F拉伸</v>
      </c>
      <c r="F59" s="14" t="str">
        <f>IF(detail[[#This Row],[tar]]&lt;&gt;"",LOOKUP(,0/(action[code]=detail[[#This Row],[code]]),action[eqp]),"")</f>
        <v>U徒手</v>
      </c>
      <c r="G59" s="14" t="str">
        <f>IF(detail[[#This Row],[cat]]&lt;&gt;"",LOOKUP(,0/(action[code]=detail[[#This Row],[code]]),action[name]),"")</f>
        <v>站姿臀腿拉伸</v>
      </c>
      <c r="H59" s="14">
        <f>IF(detail[[#This Row],[eqp]]&lt;&gt;"",LOOKUP(,0/(action[code]=detail[[#This Row],[code]]),action[msl]),"")</f>
        <v>0</v>
      </c>
      <c r="I59" s="15" t="str">
        <f>IF(detail[[#This Row],[cat]]&lt;&gt;"",LOOKUP(,0/(action[code]=detail[[#This Row],[code]]),action[cmt]),"")</f>
        <v>双手交替抱膝，膝盖尽量靠近胸部</v>
      </c>
      <c r="J59" s="14">
        <f>IF(detail[[#This Row],[cat]]&lt;&gt;"",LOOKUP(,0/(action[code]=detail[[#This Row],[code]]),action[lvl]),"")</f>
        <v>2</v>
      </c>
      <c r="K59" s="14">
        <f>IF(detail[[#This Row],[cat]]&lt;&gt;"",LOOKUP(,0/(action[code]=detail[[#This Row],[code]]),action[per]),"")</f>
        <v>3</v>
      </c>
      <c r="L59" s="13">
        <v>10</v>
      </c>
      <c r="M59" s="14">
        <f>IF(detail[[#This Row],[per]],detail[[#This Row],[per]]*detail[[#This Row],[qnt]],detail[[#This Row],[qnt]])</f>
        <v>30</v>
      </c>
    </row>
    <row r="60" spans="1:13" ht="15.75" hidden="1">
      <c r="A60" s="19" t="s">
        <v>241</v>
      </c>
      <c r="B60" s="13">
        <v>40</v>
      </c>
      <c r="C60" s="12" t="s">
        <v>245</v>
      </c>
      <c r="D60" s="14" t="str">
        <f>IF(detail[[#This Row],[code]]&lt;&gt;"",LOOKUP(,0/(action[code]=detail[[#This Row],[code]]),action[tar]),"")</f>
        <v>Y全</v>
      </c>
      <c r="E60" s="14" t="str">
        <f>IF(detail[[#This Row],[code]]&lt;&gt;"",LOOKUP(,0/(action[code]=detail[[#This Row],[code]]),action[cat]),"")</f>
        <v>D有氧</v>
      </c>
      <c r="F60" s="14" t="str">
        <f>IF(detail[[#This Row],[tar]]&lt;&gt;"",LOOKUP(,0/(action[code]=detail[[#This Row],[code]]),action[eqp]),"")</f>
        <v>U徒手</v>
      </c>
      <c r="G60" s="14" t="str">
        <f>IF(detail[[#This Row],[cat]]&lt;&gt;"",LOOKUP(,0/(action[code]=detail[[#This Row],[code]]),action[name]),"")</f>
        <v>开合跳</v>
      </c>
      <c r="H60" s="14">
        <f>IF(detail[[#This Row],[eqp]]&lt;&gt;"",LOOKUP(,0/(action[code]=detail[[#This Row],[code]]),action[msl]),"")</f>
        <v>0</v>
      </c>
      <c r="I60" s="15" t="str">
        <f>IF(detail[[#This Row],[cat]]&lt;&gt;"",LOOKUP(,0/(action[code]=detail[[#This Row],[code]]),action[cmt]),"")</f>
        <v>量力逐渐加快频率</v>
      </c>
      <c r="J60" s="14">
        <f>IF(detail[[#This Row],[cat]]&lt;&gt;"",LOOKUP(,0/(action[code]=detail[[#This Row],[code]]),action[lvl]),"")</f>
        <v>0</v>
      </c>
      <c r="K60" s="14">
        <f>IF(detail[[#This Row],[cat]]&lt;&gt;"",LOOKUP(,0/(action[code]=detail[[#This Row],[code]]),action[per]),"")</f>
        <v>1</v>
      </c>
      <c r="L60" s="13">
        <v>30</v>
      </c>
      <c r="M60" s="14">
        <f>IF(detail[[#This Row],[per]],detail[[#This Row],[per]]*detail[[#This Row],[qnt]],detail[[#This Row],[qnt]])</f>
        <v>30</v>
      </c>
    </row>
    <row r="61" spans="1:13" ht="15.75" hidden="1">
      <c r="A61" s="19" t="s">
        <v>241</v>
      </c>
      <c r="B61" s="13">
        <v>50</v>
      </c>
      <c r="C61" s="12" t="s">
        <v>136</v>
      </c>
      <c r="D61" s="14" t="str">
        <f>IF(detail[[#This Row],[code]]&lt;&gt;"",LOOKUP(,0/(action[code]=detail[[#This Row],[code]]),action[tar]),"")</f>
        <v>Y全</v>
      </c>
      <c r="E61" s="14" t="str">
        <f>IF(detail[[#This Row],[code]]&lt;&gt;"",LOOKUP(,0/(action[code]=detail[[#This Row],[code]]),action[cat]),"")</f>
        <v>P姿势</v>
      </c>
      <c r="F61" s="14" t="str">
        <f>IF(detail[[#This Row],[tar]]&lt;&gt;"",LOOKUP(,0/(action[code]=detail[[#This Row],[code]]),action[eqp]),"")</f>
        <v>U徒手</v>
      </c>
      <c r="G61" s="14" t="str">
        <f>IF(detail[[#This Row],[cat]]&lt;&gt;"",LOOKUP(,0/(action[code]=detail[[#This Row],[code]]),action[name]),"")</f>
        <v>休息</v>
      </c>
      <c r="H61" s="14">
        <f>IF(detail[[#This Row],[eqp]]&lt;&gt;"",LOOKUP(,0/(action[code]=detail[[#This Row],[code]]),action[msl]),"")</f>
        <v>0</v>
      </c>
      <c r="I61" s="15">
        <f>IF(detail[[#This Row],[cat]]&lt;&gt;"",LOOKUP(,0/(action[code]=detail[[#This Row],[code]]),action[cmt]),"")</f>
        <v>0</v>
      </c>
      <c r="J61" s="14">
        <f>IF(detail[[#This Row],[cat]]&lt;&gt;"",LOOKUP(,0/(action[code]=detail[[#This Row],[code]]),action[lvl]),"")</f>
        <v>0</v>
      </c>
      <c r="K61" s="14">
        <f>IF(detail[[#This Row],[cat]]&lt;&gt;"",LOOKUP(,0/(action[code]=detail[[#This Row],[code]]),action[per]),"")</f>
        <v>0</v>
      </c>
      <c r="L61" s="13">
        <v>10</v>
      </c>
      <c r="M61" s="14">
        <f>IF(detail[[#This Row],[per]],detail[[#This Row],[per]]*detail[[#This Row],[qnt]],detail[[#This Row],[qnt]])</f>
        <v>10</v>
      </c>
    </row>
    <row r="62" spans="1:13" ht="15.75" hidden="1">
      <c r="A62" s="19" t="s">
        <v>241</v>
      </c>
      <c r="B62" s="13">
        <v>60</v>
      </c>
      <c r="C62" s="12" t="s">
        <v>182</v>
      </c>
      <c r="D62" s="14" t="str">
        <f>IF(detail[[#This Row],[code]]&lt;&gt;"",LOOKUP(,0/(action[code]=detail[[#This Row],[code]]),action[tar]),"")</f>
        <v>L腿</v>
      </c>
      <c r="E62" s="14" t="str">
        <f>IF(detail[[#This Row],[code]]&lt;&gt;"",LOOKUP(,0/(action[code]=detail[[#This Row],[code]]),action[cat]),"")</f>
        <v>C核心</v>
      </c>
      <c r="F62" s="14" t="str">
        <f>IF(detail[[#This Row],[tar]]&lt;&gt;"",LOOKUP(,0/(action[code]=detail[[#This Row],[code]]),action[eqp]),"")</f>
        <v>U徒手</v>
      </c>
      <c r="G62" s="14" t="str">
        <f>IF(detail[[#This Row],[cat]]&lt;&gt;"",LOOKUP(,0/(action[code]=detail[[#This Row],[code]]),action[name]),"")</f>
        <v>直角坐墙</v>
      </c>
      <c r="H62" s="14">
        <f>IF(detail[[#This Row],[eqp]]&lt;&gt;"",LOOKUP(,0/(action[code]=detail[[#This Row],[code]]),action[msl]),"")</f>
        <v>0</v>
      </c>
      <c r="I62" s="15">
        <f>IF(detail[[#This Row],[cat]]&lt;&gt;"",LOOKUP(,0/(action[code]=detail[[#This Row],[code]]),action[cmt]),"")</f>
        <v>0</v>
      </c>
      <c r="J62" s="14">
        <f>IF(detail[[#This Row],[cat]]&lt;&gt;"",LOOKUP(,0/(action[code]=detail[[#This Row],[code]]),action[lvl]),"")</f>
        <v>0</v>
      </c>
      <c r="K62" s="14">
        <f>IF(detail[[#This Row],[cat]]&lt;&gt;"",LOOKUP(,0/(action[code]=detail[[#This Row],[code]]),action[per]),"")</f>
        <v>0</v>
      </c>
      <c r="L62" s="13">
        <v>30</v>
      </c>
      <c r="M62" s="14">
        <f>IF(detail[[#This Row],[per]],detail[[#This Row],[per]]*detail[[#This Row],[qnt]],detail[[#This Row],[qnt]])</f>
        <v>30</v>
      </c>
    </row>
    <row r="63" spans="1:13" ht="15.75" hidden="1">
      <c r="A63" s="19" t="s">
        <v>241</v>
      </c>
      <c r="B63" s="13">
        <v>70</v>
      </c>
      <c r="C63" s="12" t="s">
        <v>155</v>
      </c>
      <c r="D63" s="14" t="str">
        <f>IF(detail[[#This Row],[code]]&lt;&gt;"",LOOKUP(,0/(action[code]=detail[[#This Row],[code]]),action[tar]),"")</f>
        <v>Y全</v>
      </c>
      <c r="E63" s="14" t="str">
        <f>IF(detail[[#This Row],[code]]&lt;&gt;"",LOOKUP(,0/(action[code]=detail[[#This Row],[code]]),action[cat]),"")</f>
        <v>P姿势</v>
      </c>
      <c r="F63" s="14" t="str">
        <f>IF(detail[[#This Row],[tar]]&lt;&gt;"",LOOKUP(,0/(action[code]=detail[[#This Row],[code]]),action[eqp]),"")</f>
        <v>U徒手</v>
      </c>
      <c r="G63" s="14" t="str">
        <f>IF(detail[[#This Row],[cat]]&lt;&gt;"",LOOKUP(,0/(action[code]=detail[[#This Row],[code]]),action[name]),"")</f>
        <v>俯卧</v>
      </c>
      <c r="H63" s="14">
        <f>IF(detail[[#This Row],[eqp]]&lt;&gt;"",LOOKUP(,0/(action[code]=detail[[#This Row],[code]]),action[msl]),"")</f>
        <v>0</v>
      </c>
      <c r="I63" s="15">
        <f>IF(detail[[#This Row],[cat]]&lt;&gt;"",LOOKUP(,0/(action[code]=detail[[#This Row],[code]]),action[cmt]),"")</f>
        <v>0</v>
      </c>
      <c r="J63" s="14">
        <f>IF(detail[[#This Row],[cat]]&lt;&gt;"",LOOKUP(,0/(action[code]=detail[[#This Row],[code]]),action[lvl]),"")</f>
        <v>0</v>
      </c>
      <c r="K63" s="14">
        <f>IF(detail[[#This Row],[cat]]&lt;&gt;"",LOOKUP(,0/(action[code]=detail[[#This Row],[code]]),action[per]),"")</f>
        <v>5</v>
      </c>
      <c r="L63" s="13">
        <v>2</v>
      </c>
      <c r="M63" s="14">
        <f>IF(detail[[#This Row],[per]],detail[[#This Row],[per]]*detail[[#This Row],[qnt]],detail[[#This Row],[qnt]])</f>
        <v>10</v>
      </c>
    </row>
    <row r="64" spans="1:13" ht="15.75" hidden="1">
      <c r="A64" s="19" t="s">
        <v>241</v>
      </c>
      <c r="B64" s="13">
        <v>80</v>
      </c>
      <c r="C64" s="12" t="s">
        <v>138</v>
      </c>
      <c r="D64" s="14" t="str">
        <f>IF(detail[[#This Row],[code]]&lt;&gt;"",LOOKUP(,0/(action[code]=detail[[#This Row],[code]]),action[tar]),"")</f>
        <v>C胸</v>
      </c>
      <c r="E64" s="14" t="str">
        <f>IF(detail[[#This Row],[code]]&lt;&gt;"",LOOKUP(,0/(action[code]=detail[[#This Row],[code]]),action[cat]),"")</f>
        <v>C核心</v>
      </c>
      <c r="F64" s="14" t="str">
        <f>IF(detail[[#This Row],[tar]]&lt;&gt;"",LOOKUP(,0/(action[code]=detail[[#This Row],[code]]),action[eqp]),"")</f>
        <v>U徒手</v>
      </c>
      <c r="G64" s="14" t="str">
        <f>IF(detail[[#This Row],[cat]]&lt;&gt;"",LOOKUP(,0/(action[code]=detail[[#This Row],[code]]),action[name]),"")</f>
        <v>俯卧撑</v>
      </c>
      <c r="H64" s="14" t="str">
        <f>IF(detail[[#This Row],[eqp]]&lt;&gt;"",LOOKUP(,0/(action[code]=detail[[#This Row],[code]]),action[msl]),"")</f>
        <v>胸大肌</v>
      </c>
      <c r="I64" s="15" t="str">
        <f>IF(detail[[#This Row],[cat]]&lt;&gt;"",LOOKUP(,0/(action[code]=detail[[#This Row],[code]]),action[cmt]),"")</f>
        <v>1、挺胸收腹，躯干与腿部保持一条直线
2、手臂自然伸直垂直于地面
3、双手与肩同宽，始终保持腰背挺直，控制肘部紧贴身体两侧</v>
      </c>
      <c r="J64" s="14">
        <f>IF(detail[[#This Row],[cat]]&lt;&gt;"",LOOKUP(,0/(action[code]=detail[[#This Row],[code]]),action[lvl]),"")</f>
        <v>4</v>
      </c>
      <c r="K64" s="14">
        <f>IF(detail[[#This Row],[cat]]&lt;&gt;"",LOOKUP(,0/(action[code]=detail[[#This Row],[code]]),action[per]),"")</f>
        <v>5</v>
      </c>
      <c r="L64" s="13">
        <v>10</v>
      </c>
      <c r="M64" s="14">
        <f>IF(detail[[#This Row],[per]],detail[[#This Row],[per]]*detail[[#This Row],[qnt]],detail[[#This Row],[qnt]])</f>
        <v>50</v>
      </c>
    </row>
    <row r="65" spans="1:13" ht="15.75" hidden="1">
      <c r="A65" s="19" t="s">
        <v>241</v>
      </c>
      <c r="B65" s="13">
        <v>90</v>
      </c>
      <c r="C65" s="12" t="s">
        <v>160</v>
      </c>
      <c r="D65" s="14" t="str">
        <f>IF(detail[[#This Row],[code]]&lt;&gt;"",LOOKUP(,0/(action[code]=detail[[#This Row],[code]]),action[tar]),"")</f>
        <v>Y全</v>
      </c>
      <c r="E65" s="14" t="str">
        <f>IF(detail[[#This Row],[code]]&lt;&gt;"",LOOKUP(,0/(action[code]=detail[[#This Row],[code]]),action[cat]),"")</f>
        <v>P姿势</v>
      </c>
      <c r="F65" s="14" t="str">
        <f>IF(detail[[#This Row],[tar]]&lt;&gt;"",LOOKUP(,0/(action[code]=detail[[#This Row],[code]]),action[eqp]),"")</f>
        <v>U徒手</v>
      </c>
      <c r="G65" s="14" t="str">
        <f>IF(detail[[#This Row],[cat]]&lt;&gt;"",LOOKUP(,0/(action[code]=detail[[#This Row],[code]]),action[name]),"")</f>
        <v>仰卧</v>
      </c>
      <c r="H65" s="14">
        <f>IF(detail[[#This Row],[eqp]]&lt;&gt;"",LOOKUP(,0/(action[code]=detail[[#This Row],[code]]),action[msl]),"")</f>
        <v>0</v>
      </c>
      <c r="I65" s="15">
        <f>IF(detail[[#This Row],[cat]]&lt;&gt;"",LOOKUP(,0/(action[code]=detail[[#This Row],[code]]),action[cmt]),"")</f>
        <v>0</v>
      </c>
      <c r="J65" s="14">
        <f>IF(detail[[#This Row],[cat]]&lt;&gt;"",LOOKUP(,0/(action[code]=detail[[#This Row],[code]]),action[lvl]),"")</f>
        <v>0</v>
      </c>
      <c r="K65" s="14">
        <f>IF(detail[[#This Row],[cat]]&lt;&gt;"",LOOKUP(,0/(action[code]=detail[[#This Row],[code]]),action[per]),"")</f>
        <v>5</v>
      </c>
      <c r="L65" s="13">
        <v>1</v>
      </c>
      <c r="M65" s="14">
        <f>IF(detail[[#This Row],[per]],detail[[#This Row],[per]]*detail[[#This Row],[qnt]],detail[[#This Row],[qnt]])</f>
        <v>5</v>
      </c>
    </row>
    <row r="66" spans="1:13" ht="15.75" hidden="1">
      <c r="A66" s="19" t="s">
        <v>241</v>
      </c>
      <c r="B66" s="13">
        <v>100</v>
      </c>
      <c r="C66" s="12" t="s">
        <v>183</v>
      </c>
      <c r="D66" s="14" t="str">
        <f>IF(detail[[#This Row],[code]]&lt;&gt;"",LOOKUP(,0/(action[code]=detail[[#This Row],[code]]),action[tar]),"")</f>
        <v>A腹</v>
      </c>
      <c r="E66" s="14" t="str">
        <f>IF(detail[[#This Row],[code]]&lt;&gt;"",LOOKUP(,0/(action[code]=detail[[#This Row],[code]]),action[cat]),"")</f>
        <v>C核心</v>
      </c>
      <c r="F66" s="14" t="str">
        <f>IF(detail[[#This Row],[tar]]&lt;&gt;"",LOOKUP(,0/(action[code]=detail[[#This Row],[code]]),action[eqp]),"")</f>
        <v>U徒手</v>
      </c>
      <c r="G66" s="14" t="str">
        <f>IF(detail[[#This Row],[cat]]&lt;&gt;"",LOOKUP(,0/(action[code]=detail[[#This Row],[code]]),action[name]),"")</f>
        <v>卷腹</v>
      </c>
      <c r="H66" s="14">
        <f>IF(detail[[#This Row],[eqp]]&lt;&gt;"",LOOKUP(,0/(action[code]=detail[[#This Row],[code]]),action[msl]),"")</f>
        <v>0</v>
      </c>
      <c r="I66" s="15">
        <f>IF(detail[[#This Row],[cat]]&lt;&gt;"",LOOKUP(,0/(action[code]=detail[[#This Row],[code]]),action[cmt]),"")</f>
        <v>0</v>
      </c>
      <c r="J66" s="14">
        <f>IF(detail[[#This Row],[cat]]&lt;&gt;"",LOOKUP(,0/(action[code]=detail[[#This Row],[code]]),action[lvl]),"")</f>
        <v>0</v>
      </c>
      <c r="K66" s="14">
        <f>IF(detail[[#This Row],[cat]]&lt;&gt;"",LOOKUP(,0/(action[code]=detail[[#This Row],[code]]),action[per]),"")</f>
        <v>2</v>
      </c>
      <c r="L66" s="13">
        <v>15</v>
      </c>
      <c r="M66" s="14">
        <f>IF(detail[[#This Row],[per]],detail[[#This Row],[per]]*detail[[#This Row],[qnt]],detail[[#This Row],[qnt]])</f>
        <v>30</v>
      </c>
    </row>
    <row r="67" spans="1:13" ht="15.75" hidden="1">
      <c r="A67" s="19" t="s">
        <v>241</v>
      </c>
      <c r="B67" s="13">
        <v>110</v>
      </c>
      <c r="C67" s="12" t="s">
        <v>136</v>
      </c>
      <c r="D67" s="14" t="str">
        <f>IF(detail[[#This Row],[code]]&lt;&gt;"",LOOKUP(,0/(action[code]=detail[[#This Row],[code]]),action[tar]),"")</f>
        <v>Y全</v>
      </c>
      <c r="E67" s="14" t="str">
        <f>IF(detail[[#This Row],[code]]&lt;&gt;"",LOOKUP(,0/(action[code]=detail[[#This Row],[code]]),action[cat]),"")</f>
        <v>P姿势</v>
      </c>
      <c r="F67" s="14" t="str">
        <f>IF(detail[[#This Row],[tar]]&lt;&gt;"",LOOKUP(,0/(action[code]=detail[[#This Row],[code]]),action[eqp]),"")</f>
        <v>U徒手</v>
      </c>
      <c r="G67" s="14" t="str">
        <f>IF(detail[[#This Row],[cat]]&lt;&gt;"",LOOKUP(,0/(action[code]=detail[[#This Row],[code]]),action[name]),"")</f>
        <v>休息</v>
      </c>
      <c r="H67" s="14">
        <f>IF(detail[[#This Row],[eqp]]&lt;&gt;"",LOOKUP(,0/(action[code]=detail[[#This Row],[code]]),action[msl]),"")</f>
        <v>0</v>
      </c>
      <c r="I67" s="15">
        <f>IF(detail[[#This Row],[cat]]&lt;&gt;"",LOOKUP(,0/(action[code]=detail[[#This Row],[code]]),action[cmt]),"")</f>
        <v>0</v>
      </c>
      <c r="J67" s="14">
        <f>IF(detail[[#This Row],[cat]]&lt;&gt;"",LOOKUP(,0/(action[code]=detail[[#This Row],[code]]),action[lvl]),"")</f>
        <v>0</v>
      </c>
      <c r="K67" s="14">
        <f>IF(detail[[#This Row],[cat]]&lt;&gt;"",LOOKUP(,0/(action[code]=detail[[#This Row],[code]]),action[per]),"")</f>
        <v>0</v>
      </c>
      <c r="L67" s="13">
        <v>10</v>
      </c>
      <c r="M67" s="14">
        <f>IF(detail[[#This Row],[per]],detail[[#This Row],[per]]*detail[[#This Row],[qnt]],detail[[#This Row],[qnt]])</f>
        <v>10</v>
      </c>
    </row>
    <row r="68" spans="1:13" ht="15.75" hidden="1">
      <c r="A68" s="19" t="s">
        <v>241</v>
      </c>
      <c r="B68" s="13">
        <v>120</v>
      </c>
      <c r="C68" s="12" t="s">
        <v>184</v>
      </c>
      <c r="D68" s="14" t="str">
        <f>IF(detail[[#This Row],[code]]&lt;&gt;"",LOOKUP(,0/(action[code]=detail[[#This Row],[code]]),action[tar]),"")</f>
        <v>L腿</v>
      </c>
      <c r="E68" s="14" t="str">
        <f>IF(detail[[#This Row],[code]]&lt;&gt;"",LOOKUP(,0/(action[code]=detail[[#This Row],[code]]),action[cat]),"")</f>
        <v>C核心</v>
      </c>
      <c r="F68" s="14" t="str">
        <f>IF(detail[[#This Row],[tar]]&lt;&gt;"",LOOKUP(,0/(action[code]=detail[[#This Row],[code]]),action[eqp]),"")</f>
        <v>C椅子</v>
      </c>
      <c r="G68" s="14" t="str">
        <f>IF(detail[[#This Row],[cat]]&lt;&gt;"",LOOKUP(,0/(action[code]=detail[[#This Row],[code]]),action[name]),"")</f>
        <v>上台阶</v>
      </c>
      <c r="H68" s="14">
        <f>IF(detail[[#This Row],[eqp]]&lt;&gt;"",LOOKUP(,0/(action[code]=detail[[#This Row],[code]]),action[msl]),"")</f>
        <v>0</v>
      </c>
      <c r="I68" s="15" t="str">
        <f>IF(detail[[#This Row],[cat]]&lt;&gt;"",LOOKUP(,0/(action[code]=detail[[#This Row],[code]]),action[cmt]),"")</f>
        <v>台阶高度不要超过膝盖</v>
      </c>
      <c r="J68" s="14">
        <f>IF(detail[[#This Row],[cat]]&lt;&gt;"",LOOKUP(,0/(action[code]=detail[[#This Row],[code]]),action[lvl]),"")</f>
        <v>0</v>
      </c>
      <c r="K68" s="14">
        <f>IF(detail[[#This Row],[cat]]&lt;&gt;"",LOOKUP(,0/(action[code]=detail[[#This Row],[code]]),action[per]),"")</f>
        <v>2</v>
      </c>
      <c r="L68" s="13">
        <v>15</v>
      </c>
      <c r="M68" s="14">
        <f>IF(detail[[#This Row],[per]],detail[[#This Row],[per]]*detail[[#This Row],[qnt]],detail[[#This Row],[qnt]])</f>
        <v>30</v>
      </c>
    </row>
    <row r="69" spans="1:13" ht="15.75" hidden="1">
      <c r="A69" s="19" t="s">
        <v>241</v>
      </c>
      <c r="B69" s="13">
        <v>130</v>
      </c>
      <c r="C69" s="12" t="s">
        <v>185</v>
      </c>
      <c r="D69" s="14" t="str">
        <f>IF(detail[[#This Row],[code]]&lt;&gt;"",LOOKUP(,0/(action[code]=detail[[#This Row],[code]]),action[tar]),"")</f>
        <v>L腿</v>
      </c>
      <c r="E69" s="14" t="str">
        <f>IF(detail[[#This Row],[code]]&lt;&gt;"",LOOKUP(,0/(action[code]=detail[[#This Row],[code]]),action[cat]),"")</f>
        <v>B无氧</v>
      </c>
      <c r="F69" s="14" t="str">
        <f>IF(detail[[#This Row],[tar]]&lt;&gt;"",LOOKUP(,0/(action[code]=detail[[#This Row],[code]]),action[eqp]),"")</f>
        <v>U徒手</v>
      </c>
      <c r="G69" s="14" t="str">
        <f>IF(detail[[#This Row],[cat]]&lt;&gt;"",LOOKUP(,0/(action[code]=detail[[#This Row],[code]]),action[name]),"")</f>
        <v>塑形深蹲</v>
      </c>
      <c r="H69" s="14">
        <f>IF(detail[[#This Row],[eqp]]&lt;&gt;"",LOOKUP(,0/(action[code]=detail[[#This Row],[code]]),action[msl]),"")</f>
        <v>0</v>
      </c>
      <c r="I69" s="15" t="str">
        <f>IF(detail[[#This Row],[cat]]&lt;&gt;"",LOOKUP(,0/(action[code]=detail[[#This Row],[code]]),action[cmt]),"")</f>
        <v>重心放在脚跟，膝盖不过脚尖</v>
      </c>
      <c r="J69" s="14">
        <f>IF(detail[[#This Row],[cat]]&lt;&gt;"",LOOKUP(,0/(action[code]=detail[[#This Row],[code]]),action[lvl]),"")</f>
        <v>0</v>
      </c>
      <c r="K69" s="14">
        <f>IF(detail[[#This Row],[cat]]&lt;&gt;"",LOOKUP(,0/(action[code]=detail[[#This Row],[code]]),action[per]),"")</f>
        <v>2</v>
      </c>
      <c r="L69" s="13">
        <v>15</v>
      </c>
      <c r="M69" s="14">
        <f>IF(detail[[#This Row],[per]],detail[[#This Row],[per]]*detail[[#This Row],[qnt]],detail[[#This Row],[qnt]])</f>
        <v>30</v>
      </c>
    </row>
    <row r="70" spans="1:13" ht="15.75" hidden="1">
      <c r="A70" s="19" t="s">
        <v>241</v>
      </c>
      <c r="B70" s="13">
        <v>140</v>
      </c>
      <c r="C70" s="12" t="s">
        <v>136</v>
      </c>
      <c r="D70" s="14" t="str">
        <f>IF(detail[[#This Row],[code]]&lt;&gt;"",LOOKUP(,0/(action[code]=detail[[#This Row],[code]]),action[tar]),"")</f>
        <v>Y全</v>
      </c>
      <c r="E70" s="14" t="str">
        <f>IF(detail[[#This Row],[code]]&lt;&gt;"",LOOKUP(,0/(action[code]=detail[[#This Row],[code]]),action[cat]),"")</f>
        <v>P姿势</v>
      </c>
      <c r="F70" s="14" t="str">
        <f>IF(detail[[#This Row],[tar]]&lt;&gt;"",LOOKUP(,0/(action[code]=detail[[#This Row],[code]]),action[eqp]),"")</f>
        <v>U徒手</v>
      </c>
      <c r="G70" s="14" t="str">
        <f>IF(detail[[#This Row],[cat]]&lt;&gt;"",LOOKUP(,0/(action[code]=detail[[#This Row],[code]]),action[name]),"")</f>
        <v>休息</v>
      </c>
      <c r="H70" s="14">
        <f>IF(detail[[#This Row],[eqp]]&lt;&gt;"",LOOKUP(,0/(action[code]=detail[[#This Row],[code]]),action[msl]),"")</f>
        <v>0</v>
      </c>
      <c r="I70" s="15">
        <f>IF(detail[[#This Row],[cat]]&lt;&gt;"",LOOKUP(,0/(action[code]=detail[[#This Row],[code]]),action[cmt]),"")</f>
        <v>0</v>
      </c>
      <c r="J70" s="14">
        <f>IF(detail[[#This Row],[cat]]&lt;&gt;"",LOOKUP(,0/(action[code]=detail[[#This Row],[code]]),action[lvl]),"")</f>
        <v>0</v>
      </c>
      <c r="K70" s="14">
        <f>IF(detail[[#This Row],[cat]]&lt;&gt;"",LOOKUP(,0/(action[code]=detail[[#This Row],[code]]),action[per]),"")</f>
        <v>0</v>
      </c>
      <c r="L70" s="13">
        <v>10</v>
      </c>
      <c r="M70" s="14">
        <f>IF(detail[[#This Row],[per]],detail[[#This Row],[per]]*detail[[#This Row],[qnt]],detail[[#This Row],[qnt]])</f>
        <v>10</v>
      </c>
    </row>
    <row r="71" spans="1:13" ht="15.75" hidden="1">
      <c r="A71" s="19" t="s">
        <v>241</v>
      </c>
      <c r="B71" s="13">
        <v>150</v>
      </c>
      <c r="C71" s="12" t="s">
        <v>186</v>
      </c>
      <c r="D71" s="14" t="str">
        <f>IF(detail[[#This Row],[code]]&lt;&gt;"",LOOKUP(,0/(action[code]=detail[[#This Row],[code]]),action[tar]),"")</f>
        <v>U臂</v>
      </c>
      <c r="E71" s="14" t="str">
        <f>IF(detail[[#This Row],[code]]&lt;&gt;"",LOOKUP(,0/(action[code]=detail[[#This Row],[code]]),action[cat]),"")</f>
        <v>B无氧</v>
      </c>
      <c r="F71" s="14" t="str">
        <f>IF(detail[[#This Row],[tar]]&lt;&gt;"",LOOKUP(,0/(action[code]=detail[[#This Row],[code]]),action[eqp]),"")</f>
        <v>U徒手</v>
      </c>
      <c r="G71" s="14" t="str">
        <f>IF(detail[[#This Row],[cat]]&lt;&gt;"",LOOKUP(,0/(action[code]=detail[[#This Row],[code]]),action[name]),"")</f>
        <v>屈腿仰卧后撑</v>
      </c>
      <c r="H71" s="14" t="str">
        <f>IF(detail[[#This Row],[eqp]]&lt;&gt;"",LOOKUP(,0/(action[code]=detail[[#This Row],[code]]),action[msl]),"")</f>
        <v>肱三头肌</v>
      </c>
      <c r="I71" s="15">
        <f>IF(detail[[#This Row],[cat]]&lt;&gt;"",LOOKUP(,0/(action[code]=detail[[#This Row],[code]]),action[cmt]),"")</f>
        <v>0</v>
      </c>
      <c r="J71" s="14">
        <f>IF(detail[[#This Row],[cat]]&lt;&gt;"",LOOKUP(,0/(action[code]=detail[[#This Row],[code]]),action[lvl]),"")</f>
        <v>0</v>
      </c>
      <c r="K71" s="14">
        <f>IF(detail[[#This Row],[cat]]&lt;&gt;"",LOOKUP(,0/(action[code]=detail[[#This Row],[code]]),action[per]),"")</f>
        <v>2</v>
      </c>
      <c r="L71" s="13">
        <v>15</v>
      </c>
      <c r="M71" s="14">
        <f>IF(detail[[#This Row],[per]],detail[[#This Row],[per]]*detail[[#This Row],[qnt]],detail[[#This Row],[qnt]])</f>
        <v>30</v>
      </c>
    </row>
    <row r="72" spans="1:13" ht="15.75" hidden="1">
      <c r="A72" s="19" t="s">
        <v>241</v>
      </c>
      <c r="B72" s="13">
        <v>160</v>
      </c>
      <c r="C72" s="12" t="s">
        <v>136</v>
      </c>
      <c r="D72" s="14" t="str">
        <f>IF(detail[[#This Row],[code]]&lt;&gt;"",LOOKUP(,0/(action[code]=detail[[#This Row],[code]]),action[tar]),"")</f>
        <v>Y全</v>
      </c>
      <c r="E72" s="14" t="str">
        <f>IF(detail[[#This Row],[code]]&lt;&gt;"",LOOKUP(,0/(action[code]=detail[[#This Row],[code]]),action[cat]),"")</f>
        <v>P姿势</v>
      </c>
      <c r="F72" s="14" t="str">
        <f>IF(detail[[#This Row],[tar]]&lt;&gt;"",LOOKUP(,0/(action[code]=detail[[#This Row],[code]]),action[eqp]),"")</f>
        <v>U徒手</v>
      </c>
      <c r="G72" s="14" t="str">
        <f>IF(detail[[#This Row],[cat]]&lt;&gt;"",LOOKUP(,0/(action[code]=detail[[#This Row],[code]]),action[name]),"")</f>
        <v>休息</v>
      </c>
      <c r="H72" s="14">
        <f>IF(detail[[#This Row],[eqp]]&lt;&gt;"",LOOKUP(,0/(action[code]=detail[[#This Row],[code]]),action[msl]),"")</f>
        <v>0</v>
      </c>
      <c r="I72" s="15">
        <f>IF(detail[[#This Row],[cat]]&lt;&gt;"",LOOKUP(,0/(action[code]=detail[[#This Row],[code]]),action[cmt]),"")</f>
        <v>0</v>
      </c>
      <c r="J72" s="14">
        <f>IF(detail[[#This Row],[cat]]&lt;&gt;"",LOOKUP(,0/(action[code]=detail[[#This Row],[code]]),action[lvl]),"")</f>
        <v>0</v>
      </c>
      <c r="K72" s="14">
        <f>IF(detail[[#This Row],[cat]]&lt;&gt;"",LOOKUP(,0/(action[code]=detail[[#This Row],[code]]),action[per]),"")</f>
        <v>0</v>
      </c>
      <c r="L72" s="13">
        <v>10</v>
      </c>
      <c r="M72" s="14">
        <f>IF(detail[[#This Row],[per]],detail[[#This Row],[per]]*detail[[#This Row],[qnt]],detail[[#This Row],[qnt]])</f>
        <v>10</v>
      </c>
    </row>
    <row r="73" spans="1:13" ht="15.75" hidden="1">
      <c r="A73" s="19" t="s">
        <v>241</v>
      </c>
      <c r="B73" s="13">
        <v>170</v>
      </c>
      <c r="C73" s="12" t="s">
        <v>187</v>
      </c>
      <c r="D73" s="14" t="str">
        <f>IF(detail[[#This Row],[code]]&lt;&gt;"",LOOKUP(,0/(action[code]=detail[[#This Row],[code]]),action[tar]),"")</f>
        <v>Y全</v>
      </c>
      <c r="E73" s="14" t="str">
        <f>IF(detail[[#This Row],[code]]&lt;&gt;"",LOOKUP(,0/(action[code]=detail[[#This Row],[code]]),action[cat]),"")</f>
        <v>C核心</v>
      </c>
      <c r="F73" s="14" t="str">
        <f>IF(detail[[#This Row],[tar]]&lt;&gt;"",LOOKUP(,0/(action[code]=detail[[#This Row],[code]]),action[eqp]),"")</f>
        <v>U徒手</v>
      </c>
      <c r="G73" s="14" t="str">
        <f>IF(detail[[#This Row],[cat]]&lt;&gt;"",LOOKUP(,0/(action[code]=detail[[#This Row],[code]]),action[name]),"")</f>
        <v>平板支撑</v>
      </c>
      <c r="H73" s="14">
        <f>IF(detail[[#This Row],[eqp]]&lt;&gt;"",LOOKUP(,0/(action[code]=detail[[#This Row],[code]]),action[msl]),"")</f>
        <v>0</v>
      </c>
      <c r="I73" s="15" t="str">
        <f>IF(detail[[#This Row],[cat]]&lt;&gt;"",LOOKUP(,0/(action[code]=detail[[#This Row],[code]]),action[cmt]),"")</f>
        <v>收紧腹部，不要塌腰</v>
      </c>
      <c r="J73" s="14">
        <f>IF(detail[[#This Row],[cat]]&lt;&gt;"",LOOKUP(,0/(action[code]=detail[[#This Row],[code]]),action[lvl]),"")</f>
        <v>0</v>
      </c>
      <c r="K73" s="14">
        <f>IF(detail[[#This Row],[cat]]&lt;&gt;"",LOOKUP(,0/(action[code]=detail[[#This Row],[code]]),action[per]),"")</f>
        <v>0</v>
      </c>
      <c r="L73" s="13">
        <v>30</v>
      </c>
      <c r="M73" s="14">
        <f>IF(detail[[#This Row],[per]],detail[[#This Row],[per]]*detail[[#This Row],[qnt]],detail[[#This Row],[qnt]])</f>
        <v>30</v>
      </c>
    </row>
    <row r="74" spans="1:13" ht="15.75" hidden="1">
      <c r="A74" s="19" t="s">
        <v>241</v>
      </c>
      <c r="B74" s="13">
        <v>180</v>
      </c>
      <c r="C74" s="12" t="s">
        <v>136</v>
      </c>
      <c r="D74" s="14" t="str">
        <f>IF(detail[[#This Row],[code]]&lt;&gt;"",LOOKUP(,0/(action[code]=detail[[#This Row],[code]]),action[tar]),"")</f>
        <v>Y全</v>
      </c>
      <c r="E74" s="14" t="str">
        <f>IF(detail[[#This Row],[code]]&lt;&gt;"",LOOKUP(,0/(action[code]=detail[[#This Row],[code]]),action[cat]),"")</f>
        <v>P姿势</v>
      </c>
      <c r="F74" s="14" t="str">
        <f>IF(detail[[#This Row],[tar]]&lt;&gt;"",LOOKUP(,0/(action[code]=detail[[#This Row],[code]]),action[eqp]),"")</f>
        <v>U徒手</v>
      </c>
      <c r="G74" s="14" t="str">
        <f>IF(detail[[#This Row],[cat]]&lt;&gt;"",LOOKUP(,0/(action[code]=detail[[#This Row],[code]]),action[name]),"")</f>
        <v>休息</v>
      </c>
      <c r="H74" s="14">
        <f>IF(detail[[#This Row],[eqp]]&lt;&gt;"",LOOKUP(,0/(action[code]=detail[[#This Row],[code]]),action[msl]),"")</f>
        <v>0</v>
      </c>
      <c r="I74" s="15">
        <f>IF(detail[[#This Row],[cat]]&lt;&gt;"",LOOKUP(,0/(action[code]=detail[[#This Row],[code]]),action[cmt]),"")</f>
        <v>0</v>
      </c>
      <c r="J74" s="14">
        <f>IF(detail[[#This Row],[cat]]&lt;&gt;"",LOOKUP(,0/(action[code]=detail[[#This Row],[code]]),action[lvl]),"")</f>
        <v>0</v>
      </c>
      <c r="K74" s="14">
        <f>IF(detail[[#This Row],[cat]]&lt;&gt;"",LOOKUP(,0/(action[code]=detail[[#This Row],[code]]),action[per]),"")</f>
        <v>0</v>
      </c>
      <c r="L74" s="13">
        <v>10</v>
      </c>
      <c r="M74" s="14">
        <f>IF(detail[[#This Row],[per]],detail[[#This Row],[per]]*detail[[#This Row],[qnt]],detail[[#This Row],[qnt]])</f>
        <v>10</v>
      </c>
    </row>
    <row r="75" spans="1:13" ht="15.75" hidden="1">
      <c r="A75" s="19" t="s">
        <v>241</v>
      </c>
      <c r="B75" s="13">
        <v>190</v>
      </c>
      <c r="C75" s="12" t="s">
        <v>188</v>
      </c>
      <c r="D75" s="14" t="str">
        <f>IF(detail[[#This Row],[code]]&lt;&gt;"",LOOKUP(,0/(action[code]=detail[[#This Row],[code]]),action[tar]),"")</f>
        <v>L腿</v>
      </c>
      <c r="E75" s="14" t="str">
        <f>IF(detail[[#This Row],[code]]&lt;&gt;"",LOOKUP(,0/(action[code]=detail[[#This Row],[code]]),action[cat]),"")</f>
        <v>C核心</v>
      </c>
      <c r="F75" s="14" t="str">
        <f>IF(detail[[#This Row],[tar]]&lt;&gt;"",LOOKUP(,0/(action[code]=detail[[#This Row],[code]]),action[eqp]),"")</f>
        <v>U徒手</v>
      </c>
      <c r="G75" s="14" t="str">
        <f>IF(detail[[#This Row],[cat]]&lt;&gt;"",LOOKUP(,0/(action[code]=detail[[#This Row],[code]]),action[name]),"")</f>
        <v>高抬腿</v>
      </c>
      <c r="H75" s="14">
        <f>IF(detail[[#This Row],[eqp]]&lt;&gt;"",LOOKUP(,0/(action[code]=detail[[#This Row],[code]]),action[msl]),"")</f>
        <v>0</v>
      </c>
      <c r="I75" s="15" t="str">
        <f>IF(detail[[#This Row],[cat]]&lt;&gt;"",LOOKUP(,0/(action[code]=detail[[#This Row],[code]]),action[cmt]),"")</f>
        <v>尽量抬高膝盖</v>
      </c>
      <c r="J75" s="14">
        <f>IF(detail[[#This Row],[cat]]&lt;&gt;"",LOOKUP(,0/(action[code]=detail[[#This Row],[code]]),action[lvl]),"")</f>
        <v>0</v>
      </c>
      <c r="K75" s="14">
        <f>IF(detail[[#This Row],[cat]]&lt;&gt;"",LOOKUP(,0/(action[code]=detail[[#This Row],[code]]),action[per]),"")</f>
        <v>1</v>
      </c>
      <c r="L75" s="13">
        <v>30</v>
      </c>
      <c r="M75" s="14">
        <f>IF(detail[[#This Row],[per]],detail[[#This Row],[per]]*detail[[#This Row],[qnt]],detail[[#This Row],[qnt]])</f>
        <v>30</v>
      </c>
    </row>
    <row r="76" spans="1:13" ht="15.75" hidden="1">
      <c r="A76" s="19" t="s">
        <v>241</v>
      </c>
      <c r="B76" s="13">
        <v>200</v>
      </c>
      <c r="C76" s="12" t="s">
        <v>136</v>
      </c>
      <c r="D76" s="14" t="str">
        <f>IF(detail[[#This Row],[code]]&lt;&gt;"",LOOKUP(,0/(action[code]=detail[[#This Row],[code]]),action[tar]),"")</f>
        <v>Y全</v>
      </c>
      <c r="E76" s="14" t="str">
        <f>IF(detail[[#This Row],[code]]&lt;&gt;"",LOOKUP(,0/(action[code]=detail[[#This Row],[code]]),action[cat]),"")</f>
        <v>P姿势</v>
      </c>
      <c r="F76" s="14" t="str">
        <f>IF(detail[[#This Row],[tar]]&lt;&gt;"",LOOKUP(,0/(action[code]=detail[[#This Row],[code]]),action[eqp]),"")</f>
        <v>U徒手</v>
      </c>
      <c r="G76" s="14" t="str">
        <f>IF(detail[[#This Row],[cat]]&lt;&gt;"",LOOKUP(,0/(action[code]=detail[[#This Row],[code]]),action[name]),"")</f>
        <v>休息</v>
      </c>
      <c r="H76" s="14">
        <f>IF(detail[[#This Row],[eqp]]&lt;&gt;"",LOOKUP(,0/(action[code]=detail[[#This Row],[code]]),action[msl]),"")</f>
        <v>0</v>
      </c>
      <c r="I76" s="15">
        <f>IF(detail[[#This Row],[cat]]&lt;&gt;"",LOOKUP(,0/(action[code]=detail[[#This Row],[code]]),action[cmt]),"")</f>
        <v>0</v>
      </c>
      <c r="J76" s="14">
        <f>IF(detail[[#This Row],[cat]]&lt;&gt;"",LOOKUP(,0/(action[code]=detail[[#This Row],[code]]),action[lvl]),"")</f>
        <v>0</v>
      </c>
      <c r="K76" s="14">
        <f>IF(detail[[#This Row],[cat]]&lt;&gt;"",LOOKUP(,0/(action[code]=detail[[#This Row],[code]]),action[per]),"")</f>
        <v>0</v>
      </c>
      <c r="L76" s="13">
        <v>10</v>
      </c>
      <c r="M76" s="14">
        <f>IF(detail[[#This Row],[per]],detail[[#This Row],[per]]*detail[[#This Row],[qnt]],detail[[#This Row],[qnt]])</f>
        <v>10</v>
      </c>
    </row>
    <row r="77" spans="1:13" ht="15.75" hidden="1">
      <c r="A77" s="19" t="s">
        <v>241</v>
      </c>
      <c r="B77" s="13">
        <v>210</v>
      </c>
      <c r="C77" s="12" t="s">
        <v>189</v>
      </c>
      <c r="D77" s="14" t="str">
        <f>IF(detail[[#This Row],[code]]&lt;&gt;"",LOOKUP(,0/(action[code]=detail[[#This Row],[code]]),action[tar]),"")</f>
        <v>L腿</v>
      </c>
      <c r="E77" s="14" t="str">
        <f>IF(detail[[#This Row],[code]]&lt;&gt;"",LOOKUP(,0/(action[code]=detail[[#This Row],[code]]),action[cat]),"")</f>
        <v>C核心</v>
      </c>
      <c r="F77" s="14" t="str">
        <f>IF(detail[[#This Row],[tar]]&lt;&gt;"",LOOKUP(,0/(action[code]=detail[[#This Row],[code]]),action[eqp]),"")</f>
        <v>U徒手</v>
      </c>
      <c r="G77" s="14" t="str">
        <f>IF(detail[[#This Row],[cat]]&lt;&gt;"",LOOKUP(,0/(action[code]=detail[[#This Row],[code]]),action[name]),"")</f>
        <v>弓箭步</v>
      </c>
      <c r="H77" s="14">
        <f>IF(detail[[#This Row],[eqp]]&lt;&gt;"",LOOKUP(,0/(action[code]=detail[[#This Row],[code]]),action[msl]),"")</f>
        <v>0</v>
      </c>
      <c r="I77" s="15" t="str">
        <f>IF(detail[[#This Row],[cat]]&lt;&gt;"",LOOKUP(,0/(action[code]=detail[[#This Row],[code]]),action[cmt]),"")</f>
        <v>抬头挺胸，收紧腰腹，前腿大腿平行地面，膝盖不过脚尖</v>
      </c>
      <c r="J77" s="14">
        <f>IF(detail[[#This Row],[cat]]&lt;&gt;"",LOOKUP(,0/(action[code]=detail[[#This Row],[code]]),action[lvl]),"")</f>
        <v>0</v>
      </c>
      <c r="K77" s="14">
        <f>IF(detail[[#This Row],[cat]]&lt;&gt;"",LOOKUP(,0/(action[code]=detail[[#This Row],[code]]),action[per]),"")</f>
        <v>2</v>
      </c>
      <c r="L77" s="13">
        <v>15</v>
      </c>
      <c r="M77" s="14">
        <f>IF(detail[[#This Row],[per]],detail[[#This Row],[per]]*detail[[#This Row],[qnt]],detail[[#This Row],[qnt]])</f>
        <v>30</v>
      </c>
    </row>
    <row r="78" spans="1:13" ht="15.75" hidden="1">
      <c r="A78" s="19" t="s">
        <v>241</v>
      </c>
      <c r="B78" s="13">
        <v>220</v>
      </c>
      <c r="C78" s="12" t="s">
        <v>136</v>
      </c>
      <c r="D78" s="14" t="str">
        <f>IF(detail[[#This Row],[code]]&lt;&gt;"",LOOKUP(,0/(action[code]=detail[[#This Row],[code]]),action[tar]),"")</f>
        <v>Y全</v>
      </c>
      <c r="E78" s="14" t="str">
        <f>IF(detail[[#This Row],[code]]&lt;&gt;"",LOOKUP(,0/(action[code]=detail[[#This Row],[code]]),action[cat]),"")</f>
        <v>P姿势</v>
      </c>
      <c r="F78" s="14" t="str">
        <f>IF(detail[[#This Row],[tar]]&lt;&gt;"",LOOKUP(,0/(action[code]=detail[[#This Row],[code]]),action[eqp]),"")</f>
        <v>U徒手</v>
      </c>
      <c r="G78" s="14" t="str">
        <f>IF(detail[[#This Row],[cat]]&lt;&gt;"",LOOKUP(,0/(action[code]=detail[[#This Row],[code]]),action[name]),"")</f>
        <v>休息</v>
      </c>
      <c r="H78" s="14">
        <f>IF(detail[[#This Row],[eqp]]&lt;&gt;"",LOOKUP(,0/(action[code]=detail[[#This Row],[code]]),action[msl]),"")</f>
        <v>0</v>
      </c>
      <c r="I78" s="15">
        <f>IF(detail[[#This Row],[cat]]&lt;&gt;"",LOOKUP(,0/(action[code]=detail[[#This Row],[code]]),action[cmt]),"")</f>
        <v>0</v>
      </c>
      <c r="J78" s="14">
        <f>IF(detail[[#This Row],[cat]]&lt;&gt;"",LOOKUP(,0/(action[code]=detail[[#This Row],[code]]),action[lvl]),"")</f>
        <v>0</v>
      </c>
      <c r="K78" s="14">
        <f>IF(detail[[#This Row],[cat]]&lt;&gt;"",LOOKUP(,0/(action[code]=detail[[#This Row],[code]]),action[per]),"")</f>
        <v>0</v>
      </c>
      <c r="L78" s="13">
        <v>10</v>
      </c>
      <c r="M78" s="14">
        <f>IF(detail[[#This Row],[per]],detail[[#This Row],[per]]*detail[[#This Row],[qnt]],detail[[#This Row],[qnt]])</f>
        <v>10</v>
      </c>
    </row>
    <row r="79" spans="1:13" ht="15.75" hidden="1">
      <c r="A79" s="19" t="s">
        <v>241</v>
      </c>
      <c r="B79" s="13">
        <v>230</v>
      </c>
      <c r="C79" s="12" t="s">
        <v>190</v>
      </c>
      <c r="D79" s="14" t="str">
        <f>IF(detail[[#This Row],[code]]&lt;&gt;"",LOOKUP(,0/(action[code]=detail[[#This Row],[code]]),action[tar]),"")</f>
        <v>C胸</v>
      </c>
      <c r="E79" s="14" t="str">
        <f>IF(detail[[#This Row],[code]]&lt;&gt;"",LOOKUP(,0/(action[code]=detail[[#This Row],[code]]),action[cat]),"")</f>
        <v>C核心</v>
      </c>
      <c r="F79" s="14" t="str">
        <f>IF(detail[[#This Row],[tar]]&lt;&gt;"",LOOKUP(,0/(action[code]=detail[[#This Row],[code]]),action[eqp]),"")</f>
        <v>U徒手</v>
      </c>
      <c r="G79" s="14" t="str">
        <f>IF(detail[[#This Row],[cat]]&lt;&gt;"",LOOKUP(,0/(action[code]=detail[[#This Row],[code]]),action[name]),"")</f>
        <v>俯卧撑侧转身</v>
      </c>
      <c r="H79" s="14">
        <f>IF(detail[[#This Row],[eqp]]&lt;&gt;"",LOOKUP(,0/(action[code]=detail[[#This Row],[code]]),action[msl]),"")</f>
        <v>0</v>
      </c>
      <c r="I79" s="15">
        <f>IF(detail[[#This Row],[cat]]&lt;&gt;"",LOOKUP(,0/(action[code]=detail[[#This Row],[code]]),action[cmt]),"")</f>
        <v>0</v>
      </c>
      <c r="J79" s="14">
        <f>IF(detail[[#This Row],[cat]]&lt;&gt;"",LOOKUP(,0/(action[code]=detail[[#This Row],[code]]),action[lvl]),"")</f>
        <v>0</v>
      </c>
      <c r="K79" s="14">
        <f>IF(detail[[#This Row],[cat]]&lt;&gt;"",LOOKUP(,0/(action[code]=detail[[#This Row],[code]]),action[per]),"")</f>
        <v>6</v>
      </c>
      <c r="L79" s="13">
        <v>10</v>
      </c>
      <c r="M79" s="14">
        <f>IF(detail[[#This Row],[per]],detail[[#This Row],[per]]*detail[[#This Row],[qnt]],detail[[#This Row],[qnt]])</f>
        <v>60</v>
      </c>
    </row>
    <row r="80" spans="1:13" ht="15.75" hidden="1">
      <c r="A80" s="19" t="s">
        <v>241</v>
      </c>
      <c r="B80" s="13">
        <v>240</v>
      </c>
      <c r="C80" s="12" t="s">
        <v>136</v>
      </c>
      <c r="D80" s="14" t="str">
        <f>IF(detail[[#This Row],[code]]&lt;&gt;"",LOOKUP(,0/(action[code]=detail[[#This Row],[code]]),action[tar]),"")</f>
        <v>Y全</v>
      </c>
      <c r="E80" s="14" t="str">
        <f>IF(detail[[#This Row],[code]]&lt;&gt;"",LOOKUP(,0/(action[code]=detail[[#This Row],[code]]),action[cat]),"")</f>
        <v>P姿势</v>
      </c>
      <c r="F80" s="14" t="str">
        <f>IF(detail[[#This Row],[tar]]&lt;&gt;"",LOOKUP(,0/(action[code]=detail[[#This Row],[code]]),action[eqp]),"")</f>
        <v>U徒手</v>
      </c>
      <c r="G80" s="14" t="str">
        <f>IF(detail[[#This Row],[cat]]&lt;&gt;"",LOOKUP(,0/(action[code]=detail[[#This Row],[code]]),action[name]),"")</f>
        <v>休息</v>
      </c>
      <c r="H80" s="14">
        <f>IF(detail[[#This Row],[eqp]]&lt;&gt;"",LOOKUP(,0/(action[code]=detail[[#This Row],[code]]),action[msl]),"")</f>
        <v>0</v>
      </c>
      <c r="I80" s="15">
        <f>IF(detail[[#This Row],[cat]]&lt;&gt;"",LOOKUP(,0/(action[code]=detail[[#This Row],[code]]),action[cmt]),"")</f>
        <v>0</v>
      </c>
      <c r="J80" s="14">
        <f>IF(detail[[#This Row],[cat]]&lt;&gt;"",LOOKUP(,0/(action[code]=detail[[#This Row],[code]]),action[lvl]),"")</f>
        <v>0</v>
      </c>
      <c r="K80" s="14">
        <f>IF(detail[[#This Row],[cat]]&lt;&gt;"",LOOKUP(,0/(action[code]=detail[[#This Row],[code]]),action[per]),"")</f>
        <v>0</v>
      </c>
      <c r="L80" s="13">
        <v>10</v>
      </c>
      <c r="M80" s="14">
        <f>IF(detail[[#This Row],[per]],detail[[#This Row],[per]]*detail[[#This Row],[qnt]],detail[[#This Row],[qnt]])</f>
        <v>10</v>
      </c>
    </row>
    <row r="81" spans="1:13" ht="15.75" hidden="1">
      <c r="A81" s="19" t="s">
        <v>241</v>
      </c>
      <c r="B81" s="13">
        <v>250</v>
      </c>
      <c r="C81" s="12" t="s">
        <v>191</v>
      </c>
      <c r="D81" s="14" t="str">
        <f>IF(detail[[#This Row],[code]]&lt;&gt;"",LOOKUP(,0/(action[code]=detail[[#This Row],[code]]),action[tar]),"")</f>
        <v>W腰</v>
      </c>
      <c r="E81" s="14" t="str">
        <f>IF(detail[[#This Row],[code]]&lt;&gt;"",LOOKUP(,0/(action[code]=detail[[#This Row],[code]]),action[cat]),"")</f>
        <v>C核心</v>
      </c>
      <c r="F81" s="14" t="str">
        <f>IF(detail[[#This Row],[tar]]&lt;&gt;"",LOOKUP(,0/(action[code]=detail[[#This Row],[code]]),action[eqp]),"")</f>
        <v>U徒手</v>
      </c>
      <c r="G81" s="14" t="str">
        <f>IF(detail[[#This Row],[cat]]&lt;&gt;"",LOOKUP(,0/(action[code]=detail[[#This Row],[code]]),action[name]),"")</f>
        <v>左侧桥支撑</v>
      </c>
      <c r="H81" s="14">
        <f>IF(detail[[#This Row],[eqp]]&lt;&gt;"",LOOKUP(,0/(action[code]=detail[[#This Row],[code]]),action[msl]),"")</f>
        <v>0</v>
      </c>
      <c r="I81" s="15">
        <f>IF(detail[[#This Row],[cat]]&lt;&gt;"",LOOKUP(,0/(action[code]=detail[[#This Row],[code]]),action[cmt]),"")</f>
        <v>0</v>
      </c>
      <c r="J81" s="14">
        <f>IF(detail[[#This Row],[cat]]&lt;&gt;"",LOOKUP(,0/(action[code]=detail[[#This Row],[code]]),action[lvl]),"")</f>
        <v>0</v>
      </c>
      <c r="K81" s="14">
        <f>IF(detail[[#This Row],[cat]]&lt;&gt;"",LOOKUP(,0/(action[code]=detail[[#This Row],[code]]),action[per]),"")</f>
        <v>0</v>
      </c>
      <c r="L81" s="13">
        <v>30</v>
      </c>
      <c r="M81" s="14">
        <f>IF(detail[[#This Row],[per]],detail[[#This Row],[per]]*detail[[#This Row],[qnt]],detail[[#This Row],[qnt]])</f>
        <v>30</v>
      </c>
    </row>
    <row r="82" spans="1:13" ht="15.75" hidden="1">
      <c r="A82" s="19" t="s">
        <v>241</v>
      </c>
      <c r="B82" s="13">
        <v>260</v>
      </c>
      <c r="C82" s="12" t="s">
        <v>192</v>
      </c>
      <c r="D82" s="14" t="str">
        <f>IF(detail[[#This Row],[code]]&lt;&gt;"",LOOKUP(,0/(action[code]=detail[[#This Row],[code]]),action[tar]),"")</f>
        <v>W腰</v>
      </c>
      <c r="E82" s="14" t="str">
        <f>IF(detail[[#This Row],[code]]&lt;&gt;"",LOOKUP(,0/(action[code]=detail[[#This Row],[code]]),action[cat]),"")</f>
        <v>C核心</v>
      </c>
      <c r="F82" s="14" t="str">
        <f>IF(detail[[#This Row],[tar]]&lt;&gt;"",LOOKUP(,0/(action[code]=detail[[#This Row],[code]]),action[eqp]),"")</f>
        <v>U徒手</v>
      </c>
      <c r="G82" s="14" t="str">
        <f>IF(detail[[#This Row],[cat]]&lt;&gt;"",LOOKUP(,0/(action[code]=detail[[#This Row],[code]]),action[name]),"")</f>
        <v>右侧桥支撑</v>
      </c>
      <c r="H82" s="14">
        <f>IF(detail[[#This Row],[eqp]]&lt;&gt;"",LOOKUP(,0/(action[code]=detail[[#This Row],[code]]),action[msl]),"")</f>
        <v>0</v>
      </c>
      <c r="I82" s="15">
        <f>IF(detail[[#This Row],[cat]]&lt;&gt;"",LOOKUP(,0/(action[code]=detail[[#This Row],[code]]),action[cmt]),"")</f>
        <v>0</v>
      </c>
      <c r="J82" s="14">
        <f>IF(detail[[#This Row],[cat]]&lt;&gt;"",LOOKUP(,0/(action[code]=detail[[#This Row],[code]]),action[lvl]),"")</f>
        <v>0</v>
      </c>
      <c r="K82" s="14">
        <f>IF(detail[[#This Row],[cat]]&lt;&gt;"",LOOKUP(,0/(action[code]=detail[[#This Row],[code]]),action[per]),"")</f>
        <v>0</v>
      </c>
      <c r="L82" s="13">
        <v>30</v>
      </c>
      <c r="M82" s="14">
        <f>IF(detail[[#This Row],[per]],detail[[#This Row],[per]]*detail[[#This Row],[qnt]],detail[[#This Row],[qnt]])</f>
        <v>30</v>
      </c>
    </row>
    <row r="83" spans="1:13" ht="15.75" hidden="1">
      <c r="A83" s="19" t="s">
        <v>243</v>
      </c>
      <c r="B83" s="13">
        <v>10</v>
      </c>
      <c r="C83" s="12" t="s">
        <v>160</v>
      </c>
      <c r="D83" s="14" t="str">
        <f>IF(detail[[#This Row],[code]]&lt;&gt;"",LOOKUP(,0/(action[code]=detail[[#This Row],[code]]),action[tar]),"")</f>
        <v>Y全</v>
      </c>
      <c r="E83" s="14" t="str">
        <f>IF(detail[[#This Row],[code]]&lt;&gt;"",LOOKUP(,0/(action[code]=detail[[#This Row],[code]]),action[cat]),"")</f>
        <v>P姿势</v>
      </c>
      <c r="F83" s="14" t="str">
        <f>IF(detail[[#This Row],[tar]]&lt;&gt;"",LOOKUP(,0/(action[code]=detail[[#This Row],[code]]),action[eqp]),"")</f>
        <v>U徒手</v>
      </c>
      <c r="G83" s="14" t="str">
        <f>IF(detail[[#This Row],[cat]]&lt;&gt;"",LOOKUP(,0/(action[code]=detail[[#This Row],[code]]),action[name]),"")</f>
        <v>仰卧</v>
      </c>
      <c r="H83" s="14">
        <f>IF(detail[[#This Row],[eqp]]&lt;&gt;"",LOOKUP(,0/(action[code]=detail[[#This Row],[code]]),action[msl]),"")</f>
        <v>0</v>
      </c>
      <c r="I83" s="15">
        <f>IF(detail[[#This Row],[cat]]&lt;&gt;"",LOOKUP(,0/(action[code]=detail[[#This Row],[code]]),action[cmt]),"")</f>
        <v>0</v>
      </c>
      <c r="J83" s="14">
        <f>IF(detail[[#This Row],[cat]]&lt;&gt;"",LOOKUP(,0/(action[code]=detail[[#This Row],[code]]),action[lvl]),"")</f>
        <v>0</v>
      </c>
      <c r="K83" s="14">
        <f>IF(detail[[#This Row],[cat]]&lt;&gt;"",LOOKUP(,0/(action[code]=detail[[#This Row],[code]]),action[per]),"")</f>
        <v>5</v>
      </c>
      <c r="L83" s="13">
        <v>1</v>
      </c>
      <c r="M83" s="14">
        <f>IF(detail[[#This Row],[per]],detail[[#This Row],[per]]*detail[[#This Row],[qnt]],detail[[#This Row],[qnt]])</f>
        <v>5</v>
      </c>
    </row>
    <row r="84" spans="1:13" ht="15.75" hidden="1">
      <c r="A84" s="19" t="s">
        <v>243</v>
      </c>
      <c r="B84" s="13">
        <v>20</v>
      </c>
      <c r="C84" s="12" t="s">
        <v>235</v>
      </c>
      <c r="D84" s="14" t="str">
        <f>IF(detail[[#This Row],[code]]&lt;&gt;"",LOOKUP(,0/(action[code]=detail[[#This Row],[code]]),action[tar]),"")</f>
        <v>W腰</v>
      </c>
      <c r="E84" s="14" t="str">
        <f>IF(detail[[#This Row],[code]]&lt;&gt;"",LOOKUP(,0/(action[code]=detail[[#This Row],[code]]),action[cat]),"")</f>
        <v>M按摩</v>
      </c>
      <c r="F84" s="14" t="str">
        <f>IF(detail[[#This Row],[tar]]&lt;&gt;"",LOOKUP(,0/(action[code]=detail[[#This Row],[code]]),action[eqp]),"")</f>
        <v>P豆枕</v>
      </c>
      <c r="G84" s="14" t="str">
        <f>IF(detail[[#This Row],[cat]]&lt;&gt;"",LOOKUP(,0/(action[code]=detail[[#This Row],[code]]),action[name]),"")</f>
        <v>仰卧腰部放松</v>
      </c>
      <c r="H84" s="14" t="str">
        <f>IF(detail[[#This Row],[eqp]]&lt;&gt;"",LOOKUP(,0/(action[code]=detail[[#This Row],[code]]),action[msl]),"")</f>
        <v>腰方肌</v>
      </c>
      <c r="I84" s="15" t="str">
        <f>IF(detail[[#This Row],[cat]]&lt;&gt;"",LOOKUP(,0/(action[code]=detail[[#This Row],[code]]),action[cmt]),"")</f>
        <v>平躺，双手搭在耳侧，屈膝，双脚面踏实</v>
      </c>
      <c r="J84" s="14">
        <f>IF(detail[[#This Row],[cat]]&lt;&gt;"",LOOKUP(,0/(action[code]=detail[[#This Row],[code]]),action[lvl]),"")</f>
        <v>0</v>
      </c>
      <c r="K84" s="14">
        <f>IF(detail[[#This Row],[cat]]&lt;&gt;"",LOOKUP(,0/(action[code]=detail[[#This Row],[code]]),action[per]),"")</f>
        <v>0</v>
      </c>
      <c r="L84" s="13">
        <v>60</v>
      </c>
      <c r="M84" s="14">
        <f>IF(detail[[#This Row],[per]],detail[[#This Row],[per]]*detail[[#This Row],[qnt]],detail[[#This Row],[qnt]])</f>
        <v>60</v>
      </c>
    </row>
    <row r="85" spans="1:13" ht="15.75" hidden="1">
      <c r="A85" s="19" t="s">
        <v>243</v>
      </c>
      <c r="B85" s="13">
        <v>30</v>
      </c>
      <c r="C85" s="12" t="s">
        <v>163</v>
      </c>
      <c r="D85" s="14" t="e">
        <f>IF(detail[[#This Row],[code]]&lt;&gt;"",LOOKUP(,0/(action[code]=detail[[#This Row],[code]]),action[tar]),"")</f>
        <v>#N/A</v>
      </c>
      <c r="E85" s="14" t="e">
        <f>IF(detail[[#This Row],[code]]&lt;&gt;"",LOOKUP(,0/(action[code]=detail[[#This Row],[code]]),action[cat]),"")</f>
        <v>#N/A</v>
      </c>
      <c r="F85" s="14" t="e">
        <f>IF(detail[[#This Row],[tar]]&lt;&gt;"",LOOKUP(,0/(action[code]=detail[[#This Row],[code]]),action[eqp]),"")</f>
        <v>#N/A</v>
      </c>
      <c r="G85" s="14" t="e">
        <f>IF(detail[[#This Row],[cat]]&lt;&gt;"",LOOKUP(,0/(action[code]=detail[[#This Row],[code]]),action[name]),"")</f>
        <v>#N/A</v>
      </c>
      <c r="H85" s="14" t="e">
        <f>IF(detail[[#This Row],[eqp]]&lt;&gt;"",LOOKUP(,0/(action[code]=detail[[#This Row],[code]]),action[msl]),"")</f>
        <v>#N/A</v>
      </c>
      <c r="I85" s="15" t="e">
        <f>IF(detail[[#This Row],[cat]]&lt;&gt;"",LOOKUP(,0/(action[code]=detail[[#This Row],[code]]),action[cmt]),"")</f>
        <v>#N/A</v>
      </c>
      <c r="J85" s="14" t="e">
        <f>IF(detail[[#This Row],[cat]]&lt;&gt;"",LOOKUP(,0/(action[code]=detail[[#This Row],[code]]),action[lvl]),"")</f>
        <v>#N/A</v>
      </c>
      <c r="K85" s="14" t="e">
        <f>IF(detail[[#This Row],[cat]]&lt;&gt;"",LOOKUP(,0/(action[code]=detail[[#This Row],[code]]),action[per]),"")</f>
        <v>#N/A</v>
      </c>
      <c r="L85" s="13">
        <v>30</v>
      </c>
      <c r="M85" s="14" t="e">
        <f>IF(detail[[#This Row],[per]],detail[[#This Row],[per]]*detail[[#This Row],[qnt]],detail[[#This Row],[qnt]])</f>
        <v>#N/A</v>
      </c>
    </row>
    <row r="86" spans="1:13" ht="15.75" hidden="1">
      <c r="A86" s="19" t="s">
        <v>243</v>
      </c>
      <c r="B86" s="13">
        <v>40</v>
      </c>
      <c r="C86" s="12" t="s">
        <v>164</v>
      </c>
      <c r="D86" s="14" t="e">
        <f>IF(detail[[#This Row],[code]]&lt;&gt;"",LOOKUP(,0/(action[code]=detail[[#This Row],[code]]),action[tar]),"")</f>
        <v>#N/A</v>
      </c>
      <c r="E86" s="14" t="e">
        <f>IF(detail[[#This Row],[code]]&lt;&gt;"",LOOKUP(,0/(action[code]=detail[[#This Row],[code]]),action[cat]),"")</f>
        <v>#N/A</v>
      </c>
      <c r="F86" s="14" t="e">
        <f>IF(detail[[#This Row],[tar]]&lt;&gt;"",LOOKUP(,0/(action[code]=detail[[#This Row],[code]]),action[eqp]),"")</f>
        <v>#N/A</v>
      </c>
      <c r="G86" s="14" t="e">
        <f>IF(detail[[#This Row],[cat]]&lt;&gt;"",LOOKUP(,0/(action[code]=detail[[#This Row],[code]]),action[name]),"")</f>
        <v>#N/A</v>
      </c>
      <c r="H86" s="14" t="e">
        <f>IF(detail[[#This Row],[eqp]]&lt;&gt;"",LOOKUP(,0/(action[code]=detail[[#This Row],[code]]),action[msl]),"")</f>
        <v>#N/A</v>
      </c>
      <c r="I86" s="15" t="e">
        <f>IF(detail[[#This Row],[cat]]&lt;&gt;"",LOOKUP(,0/(action[code]=detail[[#This Row],[code]]),action[cmt]),"")</f>
        <v>#N/A</v>
      </c>
      <c r="J86" s="14" t="e">
        <f>IF(detail[[#This Row],[cat]]&lt;&gt;"",LOOKUP(,0/(action[code]=detail[[#This Row],[code]]),action[lvl]),"")</f>
        <v>#N/A</v>
      </c>
      <c r="K86" s="14" t="e">
        <f>IF(detail[[#This Row],[cat]]&lt;&gt;"",LOOKUP(,0/(action[code]=detail[[#This Row],[code]]),action[per]),"")</f>
        <v>#N/A</v>
      </c>
      <c r="L86" s="13">
        <v>30</v>
      </c>
      <c r="M86" s="14" t="e">
        <f>IF(detail[[#This Row],[per]],detail[[#This Row],[per]]*detail[[#This Row],[qnt]],detail[[#This Row],[qnt]])</f>
        <v>#N/A</v>
      </c>
    </row>
    <row r="87" spans="1:13" ht="15.75" hidden="1">
      <c r="A87" s="19" t="s">
        <v>243</v>
      </c>
      <c r="B87" s="13">
        <v>50</v>
      </c>
      <c r="C87" s="12" t="s">
        <v>235</v>
      </c>
      <c r="D87" s="14" t="str">
        <f>IF(detail[[#This Row],[code]]&lt;&gt;"",LOOKUP(,0/(action[code]=detail[[#This Row],[code]]),action[tar]),"")</f>
        <v>W腰</v>
      </c>
      <c r="E87" s="14" t="str">
        <f>IF(detail[[#This Row],[code]]&lt;&gt;"",LOOKUP(,0/(action[code]=detail[[#This Row],[code]]),action[cat]),"")</f>
        <v>M按摩</v>
      </c>
      <c r="F87" s="14" t="str">
        <f>IF(detail[[#This Row],[tar]]&lt;&gt;"",LOOKUP(,0/(action[code]=detail[[#This Row],[code]]),action[eqp]),"")</f>
        <v>P豆枕</v>
      </c>
      <c r="G87" s="14" t="str">
        <f>IF(detail[[#This Row],[cat]]&lt;&gt;"",LOOKUP(,0/(action[code]=detail[[#This Row],[code]]),action[name]),"")</f>
        <v>仰卧腰部放松</v>
      </c>
      <c r="H87" s="14" t="str">
        <f>IF(detail[[#This Row],[eqp]]&lt;&gt;"",LOOKUP(,0/(action[code]=detail[[#This Row],[code]]),action[msl]),"")</f>
        <v>腰方肌</v>
      </c>
      <c r="I87" s="15" t="str">
        <f>IF(detail[[#This Row],[cat]]&lt;&gt;"",LOOKUP(,0/(action[code]=detail[[#This Row],[code]]),action[cmt]),"")</f>
        <v>平躺，双手搭在耳侧，屈膝，双脚面踏实</v>
      </c>
      <c r="J87" s="14">
        <f>IF(detail[[#This Row],[cat]]&lt;&gt;"",LOOKUP(,0/(action[code]=detail[[#This Row],[code]]),action[lvl]),"")</f>
        <v>0</v>
      </c>
      <c r="K87" s="14">
        <f>IF(detail[[#This Row],[cat]]&lt;&gt;"",LOOKUP(,0/(action[code]=detail[[#This Row],[code]]),action[per]),"")</f>
        <v>0</v>
      </c>
      <c r="L87" s="13">
        <v>30</v>
      </c>
      <c r="M87" s="14">
        <f>IF(detail[[#This Row],[per]],detail[[#This Row],[per]]*detail[[#This Row],[qnt]],detail[[#This Row],[qnt]])</f>
        <v>30</v>
      </c>
    </row>
    <row r="88" spans="1:13" ht="15.75" hidden="1">
      <c r="A88" s="19" t="s">
        <v>243</v>
      </c>
      <c r="B88" s="13">
        <v>60</v>
      </c>
      <c r="C88" s="12" t="s">
        <v>236</v>
      </c>
      <c r="D88" s="14" t="str">
        <f>IF(detail[[#This Row],[code]]&lt;&gt;"",LOOKUP(,0/(action[code]=detail[[#This Row],[code]]),action[tar]),"")</f>
        <v>W腰</v>
      </c>
      <c r="E88" s="14" t="str">
        <f>IF(detail[[#This Row],[code]]&lt;&gt;"",LOOKUP(,0/(action[code]=detail[[#This Row],[code]]),action[cat]),"")</f>
        <v>F拉伸</v>
      </c>
      <c r="F88" s="14" t="str">
        <f>IF(detail[[#This Row],[tar]]&lt;&gt;"",LOOKUP(,0/(action[code]=detail[[#This Row],[code]]),action[eqp]),"")</f>
        <v>U徒手</v>
      </c>
      <c r="G88" s="14" t="str">
        <f>IF(detail[[#This Row],[cat]]&lt;&gt;"",LOOKUP(,0/(action[code]=detail[[#This Row],[code]]),action[name]),"")</f>
        <v>仰卧左侧腰部拉伸</v>
      </c>
      <c r="H88" s="14">
        <f>IF(detail[[#This Row],[eqp]]&lt;&gt;"",LOOKUP(,0/(action[code]=detail[[#This Row],[code]]),action[msl]),"")</f>
        <v>0</v>
      </c>
      <c r="I88" s="15" t="str">
        <f>IF(detail[[#This Row],[cat]]&lt;&gt;"",LOOKUP(,0/(action[code]=detail[[#This Row],[code]]),action[cmt]),"")</f>
        <v>左手举过头顶向右上方延伸</v>
      </c>
      <c r="J88" s="14">
        <f>IF(detail[[#This Row],[cat]]&lt;&gt;"",LOOKUP(,0/(action[code]=detail[[#This Row],[code]]),action[lvl]),"")</f>
        <v>0</v>
      </c>
      <c r="K88" s="14">
        <f>IF(detail[[#This Row],[cat]]&lt;&gt;"",LOOKUP(,0/(action[code]=detail[[#This Row],[code]]),action[per]),"")</f>
        <v>0</v>
      </c>
      <c r="L88" s="13">
        <v>30</v>
      </c>
      <c r="M88" s="14">
        <f>IF(detail[[#This Row],[per]],detail[[#This Row],[per]]*detail[[#This Row],[qnt]],detail[[#This Row],[qnt]])</f>
        <v>30</v>
      </c>
    </row>
    <row r="89" spans="1:13" ht="15.75" hidden="1">
      <c r="A89" s="19" t="s">
        <v>243</v>
      </c>
      <c r="B89" s="13">
        <v>70</v>
      </c>
      <c r="C89" s="12" t="s">
        <v>237</v>
      </c>
      <c r="D89" s="14" t="str">
        <f>IF(detail[[#This Row],[code]]&lt;&gt;"",LOOKUP(,0/(action[code]=detail[[#This Row],[code]]),action[tar]),"")</f>
        <v>W腰</v>
      </c>
      <c r="E89" s="14" t="str">
        <f>IF(detail[[#This Row],[code]]&lt;&gt;"",LOOKUP(,0/(action[code]=detail[[#This Row],[code]]),action[cat]),"")</f>
        <v>F拉伸</v>
      </c>
      <c r="F89" s="14" t="str">
        <f>IF(detail[[#This Row],[tar]]&lt;&gt;"",LOOKUP(,0/(action[code]=detail[[#This Row],[code]]),action[eqp]),"")</f>
        <v>U徒手</v>
      </c>
      <c r="G89" s="14" t="str">
        <f>IF(detail[[#This Row],[cat]]&lt;&gt;"",LOOKUP(,0/(action[code]=detail[[#This Row],[code]]),action[name]),"")</f>
        <v>仰卧右侧腰部拉伸</v>
      </c>
      <c r="H89" s="14">
        <f>IF(detail[[#This Row],[eqp]]&lt;&gt;"",LOOKUP(,0/(action[code]=detail[[#This Row],[code]]),action[msl]),"")</f>
        <v>0</v>
      </c>
      <c r="I89" s="15" t="str">
        <f>IF(detail[[#This Row],[cat]]&lt;&gt;"",LOOKUP(,0/(action[code]=detail[[#This Row],[code]]),action[cmt]),"")</f>
        <v>右手举过头顶向左上方延伸</v>
      </c>
      <c r="J89" s="14">
        <f>IF(detail[[#This Row],[cat]]&lt;&gt;"",LOOKUP(,0/(action[code]=detail[[#This Row],[code]]),action[lvl]),"")</f>
        <v>0</v>
      </c>
      <c r="K89" s="14">
        <f>IF(detail[[#This Row],[cat]]&lt;&gt;"",LOOKUP(,0/(action[code]=detail[[#This Row],[code]]),action[per]),"")</f>
        <v>0</v>
      </c>
      <c r="L89" s="13">
        <v>30</v>
      </c>
      <c r="M89" s="14">
        <f>IF(detail[[#This Row],[per]],detail[[#This Row],[per]]*detail[[#This Row],[qnt]],detail[[#This Row],[qnt]])</f>
        <v>30</v>
      </c>
    </row>
    <row r="90" spans="1:13" ht="15.75" hidden="1">
      <c r="A90" s="19" t="s">
        <v>243</v>
      </c>
      <c r="B90" s="13">
        <v>80</v>
      </c>
      <c r="C90" s="12" t="s">
        <v>235</v>
      </c>
      <c r="D90" s="14" t="str">
        <f>IF(detail[[#This Row],[code]]&lt;&gt;"",LOOKUP(,0/(action[code]=detail[[#This Row],[code]]),action[tar]),"")</f>
        <v>W腰</v>
      </c>
      <c r="E90" s="14" t="str">
        <f>IF(detail[[#This Row],[code]]&lt;&gt;"",LOOKUP(,0/(action[code]=detail[[#This Row],[code]]),action[cat]),"")</f>
        <v>M按摩</v>
      </c>
      <c r="F90" s="14" t="str">
        <f>IF(detail[[#This Row],[tar]]&lt;&gt;"",LOOKUP(,0/(action[code]=detail[[#This Row],[code]]),action[eqp]),"")</f>
        <v>P豆枕</v>
      </c>
      <c r="G90" s="14" t="str">
        <f>IF(detail[[#This Row],[cat]]&lt;&gt;"",LOOKUP(,0/(action[code]=detail[[#This Row],[code]]),action[name]),"")</f>
        <v>仰卧腰部放松</v>
      </c>
      <c r="H90" s="14" t="str">
        <f>IF(detail[[#This Row],[eqp]]&lt;&gt;"",LOOKUP(,0/(action[code]=detail[[#This Row],[code]]),action[msl]),"")</f>
        <v>腰方肌</v>
      </c>
      <c r="I90" s="15" t="str">
        <f>IF(detail[[#This Row],[cat]]&lt;&gt;"",LOOKUP(,0/(action[code]=detail[[#This Row],[code]]),action[cmt]),"")</f>
        <v>平躺，双手搭在耳侧，屈膝，双脚面踏实</v>
      </c>
      <c r="J90" s="14">
        <f>IF(detail[[#This Row],[cat]]&lt;&gt;"",LOOKUP(,0/(action[code]=detail[[#This Row],[code]]),action[lvl]),"")</f>
        <v>0</v>
      </c>
      <c r="K90" s="14">
        <f>IF(detail[[#This Row],[cat]]&lt;&gt;"",LOOKUP(,0/(action[code]=detail[[#This Row],[code]]),action[per]),"")</f>
        <v>0</v>
      </c>
      <c r="L90" s="13">
        <v>30</v>
      </c>
      <c r="M90" s="14">
        <f>IF(detail[[#This Row],[per]],detail[[#This Row],[per]]*detail[[#This Row],[qnt]],detail[[#This Row],[qnt]])</f>
        <v>30</v>
      </c>
    </row>
    <row r="91" spans="1:13" ht="15.75" hidden="1">
      <c r="A91" s="19" t="s">
        <v>243</v>
      </c>
      <c r="B91" s="13">
        <v>90</v>
      </c>
      <c r="C91" s="12" t="s">
        <v>161</v>
      </c>
      <c r="D91" s="14" t="str">
        <f>IF(detail[[#This Row],[code]]&lt;&gt;"",LOOKUP(,0/(action[code]=detail[[#This Row],[code]]),action[tar]),"")</f>
        <v>L腿</v>
      </c>
      <c r="E91" s="14" t="str">
        <f>IF(detail[[#This Row],[code]]&lt;&gt;"",LOOKUP(,0/(action[code]=detail[[#This Row],[code]]),action[cat]),"")</f>
        <v>F拉伸</v>
      </c>
      <c r="F91" s="14" t="str">
        <f>IF(detail[[#This Row],[tar]]&lt;&gt;"",LOOKUP(,0/(action[code]=detail[[#This Row],[code]]),action[eqp]),"")</f>
        <v>U徒手</v>
      </c>
      <c r="G91" s="14" t="str">
        <f>IF(detail[[#This Row],[cat]]&lt;&gt;"",LOOKUP(,0/(action[code]=detail[[#This Row],[code]]),action[name]),"")</f>
        <v>仰卧左侧臀部拉伸</v>
      </c>
      <c r="H91" s="14" t="str">
        <f>IF(detail[[#This Row],[eqp]]&lt;&gt;"",LOOKUP(,0/(action[code]=detail[[#This Row],[code]]),action[msl]),"")</f>
        <v>臀大肌</v>
      </c>
      <c r="I91" s="15" t="str">
        <f>IF(detail[[#This Row],[cat]]&lt;&gt;"",LOOKUP(,0/(action[code]=detail[[#This Row],[code]]),action[cmt]),"")</f>
        <v>左脚搭在右膝上，双手抱住右小腿，保持臀部贴紧地面</v>
      </c>
      <c r="J91" s="14">
        <f>IF(detail[[#This Row],[cat]]&lt;&gt;"",LOOKUP(,0/(action[code]=detail[[#This Row],[code]]),action[lvl]),"")</f>
        <v>0</v>
      </c>
      <c r="K91" s="14">
        <f>IF(detail[[#This Row],[cat]]&lt;&gt;"",LOOKUP(,0/(action[code]=detail[[#This Row],[code]]),action[per]),"")</f>
        <v>0</v>
      </c>
      <c r="L91" s="13">
        <v>30</v>
      </c>
      <c r="M91" s="14">
        <f>IF(detail[[#This Row],[per]],detail[[#This Row],[per]]*detail[[#This Row],[qnt]],detail[[#This Row],[qnt]])</f>
        <v>30</v>
      </c>
    </row>
    <row r="92" spans="1:13" ht="15.75" hidden="1">
      <c r="A92" s="19" t="s">
        <v>243</v>
      </c>
      <c r="B92" s="13">
        <v>100</v>
      </c>
      <c r="C92" s="12" t="s">
        <v>162</v>
      </c>
      <c r="D92" s="14" t="str">
        <f>IF(detail[[#This Row],[code]]&lt;&gt;"",LOOKUP(,0/(action[code]=detail[[#This Row],[code]]),action[tar]),"")</f>
        <v>L腿</v>
      </c>
      <c r="E92" s="14" t="str">
        <f>IF(detail[[#This Row],[code]]&lt;&gt;"",LOOKUP(,0/(action[code]=detail[[#This Row],[code]]),action[cat]),"")</f>
        <v>F拉伸</v>
      </c>
      <c r="F92" s="14" t="str">
        <f>IF(detail[[#This Row],[tar]]&lt;&gt;"",LOOKUP(,0/(action[code]=detail[[#This Row],[code]]),action[eqp]),"")</f>
        <v>U徒手</v>
      </c>
      <c r="G92" s="14" t="str">
        <f>IF(detail[[#This Row],[cat]]&lt;&gt;"",LOOKUP(,0/(action[code]=detail[[#This Row],[code]]),action[name]),"")</f>
        <v>仰卧右侧臀部拉伸</v>
      </c>
      <c r="H92" s="14" t="str">
        <f>IF(detail[[#This Row],[eqp]]&lt;&gt;"",LOOKUP(,0/(action[code]=detail[[#This Row],[code]]),action[msl]),"")</f>
        <v>臀大肌</v>
      </c>
      <c r="I92" s="15" t="str">
        <f>IF(detail[[#This Row],[cat]]&lt;&gt;"",LOOKUP(,0/(action[code]=detail[[#This Row],[code]]),action[cmt]),"")</f>
        <v>右脚搭在左膝上，双手抱住左小腿，保持臀部贴紧地面</v>
      </c>
      <c r="J92" s="14">
        <f>IF(detail[[#This Row],[cat]]&lt;&gt;"",LOOKUP(,0/(action[code]=detail[[#This Row],[code]]),action[lvl]),"")</f>
        <v>0</v>
      </c>
      <c r="K92" s="14">
        <f>IF(detail[[#This Row],[cat]]&lt;&gt;"",LOOKUP(,0/(action[code]=detail[[#This Row],[code]]),action[per]),"")</f>
        <v>0</v>
      </c>
      <c r="L92" s="13">
        <v>30</v>
      </c>
      <c r="M92" s="14">
        <f>IF(detail[[#This Row],[per]],detail[[#This Row],[per]]*detail[[#This Row],[qnt]],detail[[#This Row],[qnt]])</f>
        <v>30</v>
      </c>
    </row>
    <row r="93" spans="1:13" ht="15.75" hidden="1">
      <c r="A93" s="19" t="s">
        <v>243</v>
      </c>
      <c r="B93" s="13">
        <v>110</v>
      </c>
      <c r="C93" s="12" t="s">
        <v>235</v>
      </c>
      <c r="D93" s="14" t="str">
        <f>IF(detail[[#This Row],[code]]&lt;&gt;"",LOOKUP(,0/(action[code]=detail[[#This Row],[code]]),action[tar]),"")</f>
        <v>W腰</v>
      </c>
      <c r="E93" s="14" t="str">
        <f>IF(detail[[#This Row],[code]]&lt;&gt;"",LOOKUP(,0/(action[code]=detail[[#This Row],[code]]),action[cat]),"")</f>
        <v>M按摩</v>
      </c>
      <c r="F93" s="14" t="str">
        <f>IF(detail[[#This Row],[tar]]&lt;&gt;"",LOOKUP(,0/(action[code]=detail[[#This Row],[code]]),action[eqp]),"")</f>
        <v>P豆枕</v>
      </c>
      <c r="G93" s="14" t="str">
        <f>IF(detail[[#This Row],[cat]]&lt;&gt;"",LOOKUP(,0/(action[code]=detail[[#This Row],[code]]),action[name]),"")</f>
        <v>仰卧腰部放松</v>
      </c>
      <c r="H93" s="14" t="str">
        <f>IF(detail[[#This Row],[eqp]]&lt;&gt;"",LOOKUP(,0/(action[code]=detail[[#This Row],[code]]),action[msl]),"")</f>
        <v>腰方肌</v>
      </c>
      <c r="I93" s="15" t="str">
        <f>IF(detail[[#This Row],[cat]]&lt;&gt;"",LOOKUP(,0/(action[code]=detail[[#This Row],[code]]),action[cmt]),"")</f>
        <v>平躺，双手搭在耳侧，屈膝，双脚面踏实</v>
      </c>
      <c r="J93" s="14">
        <f>IF(detail[[#This Row],[cat]]&lt;&gt;"",LOOKUP(,0/(action[code]=detail[[#This Row],[code]]),action[lvl]),"")</f>
        <v>0</v>
      </c>
      <c r="K93" s="14">
        <f>IF(detail[[#This Row],[cat]]&lt;&gt;"",LOOKUP(,0/(action[code]=detail[[#This Row],[code]]),action[per]),"")</f>
        <v>0</v>
      </c>
      <c r="L93" s="13">
        <v>60</v>
      </c>
      <c r="M93" s="14">
        <f>IF(detail[[#This Row],[per]],detail[[#This Row],[per]]*detail[[#This Row],[qnt]],detail[[#This Row],[qnt]])</f>
        <v>60</v>
      </c>
    </row>
    <row r="94" spans="1:13" ht="15.75" hidden="1">
      <c r="A94" s="19" t="s">
        <v>240</v>
      </c>
      <c r="B94" s="13">
        <v>10</v>
      </c>
      <c r="C94" s="12" t="s">
        <v>139</v>
      </c>
      <c r="D94" s="14" t="str">
        <f>IF(detail[[#This Row],[code]]&lt;&gt;"",LOOKUP(,0/(action[code]=detail[[#This Row],[code]]),action[tar]),"")</f>
        <v>Y全</v>
      </c>
      <c r="E94" s="14" t="str">
        <f>IF(detail[[#This Row],[code]]&lt;&gt;"",LOOKUP(,0/(action[code]=detail[[#This Row],[code]]),action[cat]),"")</f>
        <v>P姿势</v>
      </c>
      <c r="F94" s="14" t="str">
        <f>IF(detail[[#This Row],[tar]]&lt;&gt;"",LOOKUP(,0/(action[code]=detail[[#This Row],[code]]),action[eqp]),"")</f>
        <v>U徒手</v>
      </c>
      <c r="G94" s="14" t="str">
        <f>IF(detail[[#This Row],[cat]]&lt;&gt;"",LOOKUP(,0/(action[code]=detail[[#This Row],[code]]),action[name]),"")</f>
        <v>坐姿</v>
      </c>
      <c r="H94" s="14">
        <f>IF(detail[[#This Row],[eqp]]&lt;&gt;"",LOOKUP(,0/(action[code]=detail[[#This Row],[code]]),action[msl]),"")</f>
        <v>0</v>
      </c>
      <c r="I94" s="15">
        <f>IF(detail[[#This Row],[cat]]&lt;&gt;"",LOOKUP(,0/(action[code]=detail[[#This Row],[code]]),action[cmt]),"")</f>
        <v>0</v>
      </c>
      <c r="J94" s="14">
        <f>IF(detail[[#This Row],[cat]]&lt;&gt;"",LOOKUP(,0/(action[code]=detail[[#This Row],[code]]),action[lvl]),"")</f>
        <v>0</v>
      </c>
      <c r="K94" s="14">
        <f>IF(detail[[#This Row],[cat]]&lt;&gt;"",LOOKUP(,0/(action[code]=detail[[#This Row],[code]]),action[per]),"")</f>
        <v>5</v>
      </c>
      <c r="L94" s="13">
        <v>1</v>
      </c>
      <c r="M94" s="14">
        <f>IF(detail[[#This Row],[per]],detail[[#This Row],[per]]*detail[[#This Row],[qnt]],detail[[#This Row],[qnt]])</f>
        <v>5</v>
      </c>
    </row>
    <row r="95" spans="1:13" ht="15.75" hidden="1">
      <c r="A95" s="19" t="s">
        <v>240</v>
      </c>
      <c r="B95" s="13">
        <v>20</v>
      </c>
      <c r="C95" s="12" t="s">
        <v>149</v>
      </c>
      <c r="D95" s="14" t="str">
        <f>IF(detail[[#This Row],[code]]&lt;&gt;"",LOOKUP(,0/(action[code]=detail[[#This Row],[code]]),action[tar]),"")</f>
        <v>L腿</v>
      </c>
      <c r="E95" s="14" t="str">
        <f>IF(detail[[#This Row],[code]]&lt;&gt;"",LOOKUP(,0/(action[code]=detail[[#This Row],[code]]),action[cat]),"")</f>
        <v>F拉伸</v>
      </c>
      <c r="F95" s="14" t="str">
        <f>IF(detail[[#This Row],[tar]]&lt;&gt;"",LOOKUP(,0/(action[code]=detail[[#This Row],[code]]),action[eqp]),"")</f>
        <v>C椅子</v>
      </c>
      <c r="G95" s="14" t="str">
        <f>IF(detail[[#This Row],[cat]]&lt;&gt;"",LOOKUP(,0/(action[code]=detail[[#This Row],[code]]),action[name]),"")</f>
        <v>坐姿左腿后侧拉伸</v>
      </c>
      <c r="H95" s="14">
        <f>IF(detail[[#This Row],[eqp]]&lt;&gt;"",LOOKUP(,0/(action[code]=detail[[#This Row],[code]]),action[msl]),"")</f>
        <v>0</v>
      </c>
      <c r="I95" s="15" t="str">
        <f>IF(detail[[#This Row],[cat]]&lt;&gt;"",LOOKUP(,0/(action[code]=detail[[#This Row],[code]]),action[cmt]),"")</f>
        <v>脚跟着地，脚尖后勾</v>
      </c>
      <c r="J95" s="14">
        <f>IF(detail[[#This Row],[cat]]&lt;&gt;"",LOOKUP(,0/(action[code]=detail[[#This Row],[code]]),action[lvl]),"")</f>
        <v>0</v>
      </c>
      <c r="K95" s="14">
        <f>IF(detail[[#This Row],[cat]]&lt;&gt;"",LOOKUP(,0/(action[code]=detail[[#This Row],[code]]),action[per]),"")</f>
        <v>0</v>
      </c>
      <c r="L95" s="13">
        <v>30</v>
      </c>
      <c r="M95" s="14">
        <f>IF(detail[[#This Row],[per]],detail[[#This Row],[per]]*detail[[#This Row],[qnt]],detail[[#This Row],[qnt]])</f>
        <v>30</v>
      </c>
    </row>
    <row r="96" spans="1:13" ht="15.75" hidden="1">
      <c r="A96" s="19" t="s">
        <v>240</v>
      </c>
      <c r="B96" s="13">
        <v>30</v>
      </c>
      <c r="C96" s="12" t="s">
        <v>150</v>
      </c>
      <c r="D96" s="14" t="str">
        <f>IF(detail[[#This Row],[code]]&lt;&gt;"",LOOKUP(,0/(action[code]=detail[[#This Row],[code]]),action[tar]),"")</f>
        <v>L腿</v>
      </c>
      <c r="E96" s="14" t="str">
        <f>IF(detail[[#This Row],[code]]&lt;&gt;"",LOOKUP(,0/(action[code]=detail[[#This Row],[code]]),action[cat]),"")</f>
        <v>F拉伸</v>
      </c>
      <c r="F96" s="14" t="str">
        <f>IF(detail[[#This Row],[tar]]&lt;&gt;"",LOOKUP(,0/(action[code]=detail[[#This Row],[code]]),action[eqp]),"")</f>
        <v>C椅子</v>
      </c>
      <c r="G96" s="14" t="str">
        <f>IF(detail[[#This Row],[cat]]&lt;&gt;"",LOOKUP(,0/(action[code]=detail[[#This Row],[code]]),action[name]),"")</f>
        <v>坐姿右腿后侧拉伸</v>
      </c>
      <c r="H96" s="14">
        <f>IF(detail[[#This Row],[eqp]]&lt;&gt;"",LOOKUP(,0/(action[code]=detail[[#This Row],[code]]),action[msl]),"")</f>
        <v>0</v>
      </c>
      <c r="I96" s="15" t="str">
        <f>IF(detail[[#This Row],[cat]]&lt;&gt;"",LOOKUP(,0/(action[code]=detail[[#This Row],[code]]),action[cmt]),"")</f>
        <v>脚跟着地，脚尖后勾</v>
      </c>
      <c r="J96" s="14">
        <f>IF(detail[[#This Row],[cat]]&lt;&gt;"",LOOKUP(,0/(action[code]=detail[[#This Row],[code]]),action[lvl]),"")</f>
        <v>0</v>
      </c>
      <c r="K96" s="14">
        <f>IF(detail[[#This Row],[cat]]&lt;&gt;"",LOOKUP(,0/(action[code]=detail[[#This Row],[code]]),action[per]),"")</f>
        <v>0</v>
      </c>
      <c r="L96" s="13">
        <v>30</v>
      </c>
      <c r="M96" s="14">
        <f>IF(detail[[#This Row],[per]],detail[[#This Row],[per]]*detail[[#This Row],[qnt]],detail[[#This Row],[qnt]])</f>
        <v>30</v>
      </c>
    </row>
    <row r="97" spans="1:13" ht="15.75" hidden="1">
      <c r="A97" s="19" t="s">
        <v>240</v>
      </c>
      <c r="B97" s="13">
        <v>40</v>
      </c>
      <c r="C97" s="12" t="s">
        <v>151</v>
      </c>
      <c r="D97" s="14" t="str">
        <f>IF(detail[[#This Row],[code]]&lt;&gt;"",LOOKUP(,0/(action[code]=detail[[#This Row],[code]]),action[tar]),"")</f>
        <v>L腿</v>
      </c>
      <c r="E97" s="14" t="str">
        <f>IF(detail[[#This Row],[code]]&lt;&gt;"",LOOKUP(,0/(action[code]=detail[[#This Row],[code]]),action[cat]),"")</f>
        <v>F拉伸</v>
      </c>
      <c r="F97" s="14" t="str">
        <f>IF(detail[[#This Row],[tar]]&lt;&gt;"",LOOKUP(,0/(action[code]=detail[[#This Row],[code]]),action[eqp]),"")</f>
        <v>C椅子</v>
      </c>
      <c r="G97" s="14" t="str">
        <f>IF(detail[[#This Row],[cat]]&lt;&gt;"",LOOKUP(,0/(action[code]=detail[[#This Row],[code]]),action[name]),"")</f>
        <v>坐姿俯身左侧臀部拉伸</v>
      </c>
      <c r="H97" s="14">
        <f>IF(detail[[#This Row],[eqp]]&lt;&gt;"",LOOKUP(,0/(action[code]=detail[[#This Row],[code]]),action[msl]),"")</f>
        <v>0</v>
      </c>
      <c r="I97" s="15" t="str">
        <f>IF(detail[[#This Row],[cat]]&lt;&gt;"",LOOKUP(,0/(action[code]=detail[[#This Row],[code]]),action[cmt]),"")</f>
        <v>身体前倾，下压膝盖</v>
      </c>
      <c r="J97" s="14">
        <f>IF(detail[[#This Row],[cat]]&lt;&gt;"",LOOKUP(,0/(action[code]=detail[[#This Row],[code]]),action[lvl]),"")</f>
        <v>0</v>
      </c>
      <c r="K97" s="14">
        <f>IF(detail[[#This Row],[cat]]&lt;&gt;"",LOOKUP(,0/(action[code]=detail[[#This Row],[code]]),action[per]),"")</f>
        <v>0</v>
      </c>
      <c r="L97" s="13">
        <v>30</v>
      </c>
      <c r="M97" s="14">
        <f>IF(detail[[#This Row],[per]],detail[[#This Row],[per]]*detail[[#This Row],[qnt]],detail[[#This Row],[qnt]])</f>
        <v>30</v>
      </c>
    </row>
    <row r="98" spans="1:13" ht="15.75" hidden="1">
      <c r="A98" s="19" t="s">
        <v>240</v>
      </c>
      <c r="B98" s="13">
        <v>50</v>
      </c>
      <c r="C98" s="12" t="s">
        <v>152</v>
      </c>
      <c r="D98" s="14" t="str">
        <f>IF(detail[[#This Row],[code]]&lt;&gt;"",LOOKUP(,0/(action[code]=detail[[#This Row],[code]]),action[tar]),"")</f>
        <v>L腿</v>
      </c>
      <c r="E98" s="14" t="str">
        <f>IF(detail[[#This Row],[code]]&lt;&gt;"",LOOKUP(,0/(action[code]=detail[[#This Row],[code]]),action[cat]),"")</f>
        <v>F拉伸</v>
      </c>
      <c r="F98" s="14" t="str">
        <f>IF(detail[[#This Row],[tar]]&lt;&gt;"",LOOKUP(,0/(action[code]=detail[[#This Row],[code]]),action[eqp]),"")</f>
        <v>C椅子</v>
      </c>
      <c r="G98" s="14" t="str">
        <f>IF(detail[[#This Row],[cat]]&lt;&gt;"",LOOKUP(,0/(action[code]=detail[[#This Row],[code]]),action[name]),"")</f>
        <v>坐姿俯身右侧臀部拉伸</v>
      </c>
      <c r="H98" s="14">
        <f>IF(detail[[#This Row],[eqp]]&lt;&gt;"",LOOKUP(,0/(action[code]=detail[[#This Row],[code]]),action[msl]),"")</f>
        <v>0</v>
      </c>
      <c r="I98" s="15" t="str">
        <f>IF(detail[[#This Row],[cat]]&lt;&gt;"",LOOKUP(,0/(action[code]=detail[[#This Row],[code]]),action[cmt]),"")</f>
        <v>身体前倾，下压膝盖</v>
      </c>
      <c r="J98" s="14">
        <f>IF(detail[[#This Row],[cat]]&lt;&gt;"",LOOKUP(,0/(action[code]=detail[[#This Row],[code]]),action[lvl]),"")</f>
        <v>0</v>
      </c>
      <c r="K98" s="14">
        <f>IF(detail[[#This Row],[cat]]&lt;&gt;"",LOOKUP(,0/(action[code]=detail[[#This Row],[code]]),action[per]),"")</f>
        <v>0</v>
      </c>
      <c r="L98" s="13">
        <v>30</v>
      </c>
      <c r="M98" s="14">
        <f>IF(detail[[#This Row],[per]],detail[[#This Row],[per]]*detail[[#This Row],[qnt]],detail[[#This Row],[qnt]])</f>
        <v>30</v>
      </c>
    </row>
    <row r="99" spans="1:13" ht="15.75" hidden="1">
      <c r="A99" s="19" t="s">
        <v>240</v>
      </c>
      <c r="B99" s="13">
        <v>60</v>
      </c>
      <c r="C99" s="12" t="s">
        <v>148</v>
      </c>
      <c r="D99" s="14" t="str">
        <f>IF(detail[[#This Row],[code]]&lt;&gt;"",LOOKUP(,0/(action[code]=detail[[#This Row],[code]]),action[tar]),"")</f>
        <v>C胸</v>
      </c>
      <c r="E99" s="14" t="str">
        <f>IF(detail[[#This Row],[code]]&lt;&gt;"",LOOKUP(,0/(action[code]=detail[[#This Row],[code]]),action[cat]),"")</f>
        <v>F拉伸</v>
      </c>
      <c r="F99" s="14" t="str">
        <f>IF(detail[[#This Row],[tar]]&lt;&gt;"",LOOKUP(,0/(action[code]=detail[[#This Row],[code]]),action[eqp]),"")</f>
        <v>C椅子</v>
      </c>
      <c r="G99" s="14" t="str">
        <f>IF(detail[[#This Row],[cat]]&lt;&gt;"",LOOKUP(,0/(action[code]=detail[[#This Row],[code]]),action[name]),"")</f>
        <v>坐姿胸部拉伸</v>
      </c>
      <c r="H99" s="14">
        <f>IF(detail[[#This Row],[eqp]]&lt;&gt;"",LOOKUP(,0/(action[code]=detail[[#This Row],[code]]),action[msl]),"")</f>
        <v>0</v>
      </c>
      <c r="I99" s="15" t="str">
        <f>IF(detail[[#This Row],[cat]]&lt;&gt;"",LOOKUP(,0/(action[code]=detail[[#This Row],[code]]),action[cmt]),"")</f>
        <v>肩膀向后打开，主动挺胸</v>
      </c>
      <c r="J99" s="14">
        <f>IF(detail[[#This Row],[cat]]&lt;&gt;"",LOOKUP(,0/(action[code]=detail[[#This Row],[code]]),action[lvl]),"")</f>
        <v>0</v>
      </c>
      <c r="K99" s="14">
        <f>IF(detail[[#This Row],[cat]]&lt;&gt;"",LOOKUP(,0/(action[code]=detail[[#This Row],[code]]),action[per]),"")</f>
        <v>0</v>
      </c>
      <c r="L99" s="13">
        <v>30</v>
      </c>
      <c r="M99" s="14">
        <f>IF(detail[[#This Row],[per]],detail[[#This Row],[per]]*detail[[#This Row],[qnt]],detail[[#This Row],[qnt]])</f>
        <v>30</v>
      </c>
    </row>
    <row r="100" spans="1:13" ht="15.75" hidden="1">
      <c r="A100" s="19" t="s">
        <v>240</v>
      </c>
      <c r="B100" s="13">
        <v>70</v>
      </c>
      <c r="C100" s="12" t="s">
        <v>153</v>
      </c>
      <c r="D100" s="14" t="str">
        <f>IF(detail[[#This Row],[code]]&lt;&gt;"",LOOKUP(,0/(action[code]=detail[[#This Row],[code]]),action[tar]),"")</f>
        <v>B背</v>
      </c>
      <c r="E100" s="14" t="str">
        <f>IF(detail[[#This Row],[code]]&lt;&gt;"",LOOKUP(,0/(action[code]=detail[[#This Row],[code]]),action[cat]),"")</f>
        <v>F拉伸</v>
      </c>
      <c r="F100" s="14" t="str">
        <f>IF(detail[[#This Row],[tar]]&lt;&gt;"",LOOKUP(,0/(action[code]=detail[[#This Row],[code]]),action[eqp]),"")</f>
        <v>C椅子</v>
      </c>
      <c r="G100" s="14" t="str">
        <f>IF(detail[[#This Row],[cat]]&lt;&gt;"",LOOKUP(,0/(action[code]=detail[[#This Row],[code]]),action[name]),"")</f>
        <v>坐姿反手上举</v>
      </c>
      <c r="H100" s="14">
        <f>IF(detail[[#This Row],[eqp]]&lt;&gt;"",LOOKUP(,0/(action[code]=detail[[#This Row],[code]]),action[msl]),"")</f>
        <v>0</v>
      </c>
      <c r="I100" s="15" t="str">
        <f>IF(detail[[#This Row],[cat]]&lt;&gt;"",LOOKUP(,0/(action[code]=detail[[#This Row],[code]]),action[cmt]),"")</f>
        <v>掌心向后，用力举高并耸肩</v>
      </c>
      <c r="J100" s="14">
        <f>IF(detail[[#This Row],[cat]]&lt;&gt;"",LOOKUP(,0/(action[code]=detail[[#This Row],[code]]),action[lvl]),"")</f>
        <v>0</v>
      </c>
      <c r="K100" s="14">
        <f>IF(detail[[#This Row],[cat]]&lt;&gt;"",LOOKUP(,0/(action[code]=detail[[#This Row],[code]]),action[per]),"")</f>
        <v>3</v>
      </c>
      <c r="L100" s="13">
        <v>10</v>
      </c>
      <c r="M100" s="14">
        <f>IF(detail[[#This Row],[per]],detail[[#This Row],[per]]*detail[[#This Row],[qnt]],detail[[#This Row],[qnt]])</f>
        <v>30</v>
      </c>
    </row>
    <row r="101" spans="1:13" ht="15.75" hidden="1">
      <c r="A101" s="19" t="s">
        <v>240</v>
      </c>
      <c r="B101" s="13">
        <v>80</v>
      </c>
      <c r="C101" s="12" t="s">
        <v>154</v>
      </c>
      <c r="D101" s="14" t="str">
        <f>IF(detail[[#This Row],[code]]&lt;&gt;"",LOOKUP(,0/(action[code]=detail[[#This Row],[code]]),action[tar]),"")</f>
        <v>S肩</v>
      </c>
      <c r="E101" s="14" t="str">
        <f>IF(detail[[#This Row],[code]]&lt;&gt;"",LOOKUP(,0/(action[code]=detail[[#This Row],[code]]),action[cat]),"")</f>
        <v>H塑形</v>
      </c>
      <c r="F101" s="14" t="str">
        <f>IF(detail[[#This Row],[tar]]&lt;&gt;"",LOOKUP(,0/(action[code]=detail[[#This Row],[code]]),action[eqp]),"")</f>
        <v>C椅子</v>
      </c>
      <c r="G101" s="14" t="str">
        <f>IF(detail[[#This Row],[cat]]&lt;&gt;"",LOOKUP(,0/(action[code]=detail[[#This Row],[code]]),action[name]),"")</f>
        <v>坐姿肩外旋</v>
      </c>
      <c r="H101" s="14">
        <f>IF(detail[[#This Row],[eqp]]&lt;&gt;"",LOOKUP(,0/(action[code]=detail[[#This Row],[code]]),action[msl]),"")</f>
        <v>0</v>
      </c>
      <c r="I101" s="15" t="str">
        <f>IF(detail[[#This Row],[cat]]&lt;&gt;"",LOOKUP(,0/(action[code]=detail[[#This Row],[code]]),action[cmt]),"")</f>
        <v>下沉肩部，大拇指指向身体外侧</v>
      </c>
      <c r="J101" s="14">
        <f>IF(detail[[#This Row],[cat]]&lt;&gt;"",LOOKUP(,0/(action[code]=detail[[#This Row],[code]]),action[lvl]),"")</f>
        <v>0</v>
      </c>
      <c r="K101" s="14">
        <f>IF(detail[[#This Row],[cat]]&lt;&gt;"",LOOKUP(,0/(action[code]=detail[[#This Row],[code]]),action[per]),"")</f>
        <v>3</v>
      </c>
      <c r="L101" s="13">
        <v>10</v>
      </c>
      <c r="M101" s="14">
        <f>IF(detail[[#This Row],[per]],detail[[#This Row],[per]]*detail[[#This Row],[qnt]],detail[[#This Row],[qnt]])</f>
        <v>30</v>
      </c>
    </row>
    <row r="102" spans="1:13" ht="15.75" hidden="1">
      <c r="A102" s="19" t="s">
        <v>395</v>
      </c>
      <c r="B102" s="13">
        <v>10</v>
      </c>
      <c r="C102" s="12" t="s">
        <v>155</v>
      </c>
      <c r="D102" s="14" t="str">
        <f>IF(detail[[#This Row],[code]]&lt;&gt;"",LOOKUP(,0/(action[code]=detail[[#This Row],[code]]),action[tar]),"")</f>
        <v>Y全</v>
      </c>
      <c r="E102" s="14" t="str">
        <f>IF(detail[[#This Row],[code]]&lt;&gt;"",LOOKUP(,0/(action[code]=detail[[#This Row],[code]]),action[cat]),"")</f>
        <v>P姿势</v>
      </c>
      <c r="F102" s="14" t="str">
        <f>IF(detail[[#This Row],[tar]]&lt;&gt;"",LOOKUP(,0/(action[code]=detail[[#This Row],[code]]),action[eqp]),"")</f>
        <v>U徒手</v>
      </c>
      <c r="G102" s="14" t="str">
        <f>IF(detail[[#This Row],[cat]]&lt;&gt;"",LOOKUP(,0/(action[code]=detail[[#This Row],[code]]),action[name]),"")</f>
        <v>俯卧</v>
      </c>
      <c r="H102" s="14">
        <f>IF(detail[[#This Row],[eqp]]&lt;&gt;"",LOOKUP(,0/(action[code]=detail[[#This Row],[code]]),action[msl]),"")</f>
        <v>0</v>
      </c>
      <c r="I102" s="15">
        <f>IF(detail[[#This Row],[cat]]&lt;&gt;"",LOOKUP(,0/(action[code]=detail[[#This Row],[code]]),action[cmt]),"")</f>
        <v>0</v>
      </c>
      <c r="J102" s="14">
        <f>IF(detail[[#This Row],[cat]]&lt;&gt;"",LOOKUP(,0/(action[code]=detail[[#This Row],[code]]),action[lvl]),"")</f>
        <v>0</v>
      </c>
      <c r="K102" s="14">
        <f>IF(detail[[#This Row],[cat]]&lt;&gt;"",LOOKUP(,0/(action[code]=detail[[#This Row],[code]]),action[per]),"")</f>
        <v>5</v>
      </c>
      <c r="L102" s="13">
        <v>1</v>
      </c>
      <c r="M102" s="14">
        <f>IF(detail[[#This Row],[per]],detail[[#This Row],[per]]*detail[[#This Row],[qnt]],detail[[#This Row],[qnt]])</f>
        <v>5</v>
      </c>
    </row>
    <row r="103" spans="1:13" ht="15.75" hidden="1">
      <c r="A103" s="19" t="s">
        <v>395</v>
      </c>
      <c r="B103" s="13">
        <v>20</v>
      </c>
      <c r="C103" s="12" t="s">
        <v>301</v>
      </c>
      <c r="D103" s="14" t="str">
        <f>IF(detail[[#This Row],[code]]&lt;&gt;"",LOOKUP(,0/(action[code]=detail[[#This Row],[code]]),action[tar]),"")</f>
        <v>A腹</v>
      </c>
      <c r="E103" s="14" t="str">
        <f>IF(detail[[#This Row],[code]]&lt;&gt;"",LOOKUP(,0/(action[code]=detail[[#This Row],[code]]),action[cat]),"")</f>
        <v>F拉伸</v>
      </c>
      <c r="F103" s="14" t="str">
        <f>IF(detail[[#This Row],[tar]]&lt;&gt;"",LOOKUP(,0/(action[code]=detail[[#This Row],[code]]),action[eqp]),"")</f>
        <v>M瑜垫</v>
      </c>
      <c r="G103" s="14" t="str">
        <f>IF(detail[[#This Row],[cat]]&lt;&gt;"",LOOKUP(,0/(action[code]=detail[[#This Row],[code]]),action[name]),"")</f>
        <v>俯卧腹部拉伸</v>
      </c>
      <c r="H103" s="14" t="str">
        <f>IF(detail[[#This Row],[eqp]]&lt;&gt;"",LOOKUP(,0/(action[code]=detail[[#This Row],[code]]),action[msl]),"")</f>
        <v>腹直肌</v>
      </c>
      <c r="I103" s="15" t="str">
        <f>IF(detail[[#This Row],[cat]]&lt;&gt;"",LOOKUP(,0/(action[code]=detail[[#This Row],[code]]),action[cmt]),"")</f>
        <v>尽可能向后仰</v>
      </c>
      <c r="J103" s="14">
        <f>IF(detail[[#This Row],[cat]]&lt;&gt;"",LOOKUP(,0/(action[code]=detail[[#This Row],[code]]),action[lvl]),"")</f>
        <v>0</v>
      </c>
      <c r="K103" s="14">
        <f>IF(detail[[#This Row],[cat]]&lt;&gt;"",LOOKUP(,0/(action[code]=detail[[#This Row],[code]]),action[per]),"")</f>
        <v>0</v>
      </c>
      <c r="L103" s="13">
        <v>20</v>
      </c>
      <c r="M103" s="14">
        <f>IF(detail[[#This Row],[per]],detail[[#This Row],[per]]*detail[[#This Row],[qnt]],detail[[#This Row],[qnt]])</f>
        <v>20</v>
      </c>
    </row>
    <row r="104" spans="1:13" ht="15.75" hidden="1">
      <c r="A104" s="19" t="s">
        <v>395</v>
      </c>
      <c r="B104" s="13">
        <v>30</v>
      </c>
      <c r="C104" s="12" t="s">
        <v>156</v>
      </c>
      <c r="D104" s="14" t="str">
        <f>IF(detail[[#This Row],[code]]&lt;&gt;"",LOOKUP(,0/(action[code]=detail[[#This Row],[code]]),action[tar]),"")</f>
        <v>Y全</v>
      </c>
      <c r="E104" s="14" t="str">
        <f>IF(detail[[#This Row],[code]]&lt;&gt;"",LOOKUP(,0/(action[code]=detail[[#This Row],[code]]),action[cat]),"")</f>
        <v>P姿势</v>
      </c>
      <c r="F104" s="14" t="str">
        <f>IF(detail[[#This Row],[tar]]&lt;&gt;"",LOOKUP(,0/(action[code]=detail[[#This Row],[code]]),action[eqp]),"")</f>
        <v>U徒手</v>
      </c>
      <c r="G104" s="14" t="str">
        <f>IF(detail[[#This Row],[cat]]&lt;&gt;"",LOOKUP(,0/(action[code]=detail[[#This Row],[code]]),action[name]),"")</f>
        <v>跪姿</v>
      </c>
      <c r="H104" s="14">
        <f>IF(detail[[#This Row],[eqp]]&lt;&gt;"",LOOKUP(,0/(action[code]=detail[[#This Row],[code]]),action[msl]),"")</f>
        <v>0</v>
      </c>
      <c r="I104" s="15">
        <f>IF(detail[[#This Row],[cat]]&lt;&gt;"",LOOKUP(,0/(action[code]=detail[[#This Row],[code]]),action[cmt]),"")</f>
        <v>0</v>
      </c>
      <c r="J104" s="14">
        <f>IF(detail[[#This Row],[cat]]&lt;&gt;"",LOOKUP(,0/(action[code]=detail[[#This Row],[code]]),action[lvl]),"")</f>
        <v>0</v>
      </c>
      <c r="K104" s="14">
        <f>IF(detail[[#This Row],[cat]]&lt;&gt;"",LOOKUP(,0/(action[code]=detail[[#This Row],[code]]),action[per]),"")</f>
        <v>5</v>
      </c>
      <c r="L104" s="13">
        <v>1</v>
      </c>
      <c r="M104" s="14">
        <f>IF(detail[[#This Row],[per]],detail[[#This Row],[per]]*detail[[#This Row],[qnt]],detail[[#This Row],[qnt]])</f>
        <v>5</v>
      </c>
    </row>
    <row r="105" spans="1:13" ht="15.75" hidden="1">
      <c r="A105" s="19" t="s">
        <v>395</v>
      </c>
      <c r="B105" s="13">
        <v>40</v>
      </c>
      <c r="C105" s="12" t="s">
        <v>302</v>
      </c>
      <c r="D105" s="14" t="str">
        <f>IF(detail[[#This Row],[code]]&lt;&gt;"",LOOKUP(,0/(action[code]=detail[[#This Row],[code]]),action[tar]),"")</f>
        <v>B背</v>
      </c>
      <c r="E105" s="14" t="str">
        <f>IF(detail[[#This Row],[code]]&lt;&gt;"",LOOKUP(,0/(action[code]=detail[[#This Row],[code]]),action[cat]),"")</f>
        <v>F拉伸</v>
      </c>
      <c r="F105" s="14" t="str">
        <f>IF(detail[[#This Row],[tar]]&lt;&gt;"",LOOKUP(,0/(action[code]=detail[[#This Row],[code]]),action[eqp]),"")</f>
        <v>M瑜垫</v>
      </c>
      <c r="G105" s="14" t="str">
        <f>IF(detail[[#This Row],[cat]]&lt;&gt;"",LOOKUP(,0/(action[code]=detail[[#This Row],[code]]),action[name]),"")</f>
        <v>跪姿背部拉伸</v>
      </c>
      <c r="H105" s="14" t="str">
        <f>IF(detail[[#This Row],[eqp]]&lt;&gt;"",LOOKUP(,0/(action[code]=detail[[#This Row],[code]]),action[msl]),"")</f>
        <v>竖脊肌</v>
      </c>
      <c r="I105" s="15" t="str">
        <f>IF(detail[[#This Row],[cat]]&lt;&gt;"",LOOKUP(,0/(action[code]=detail[[#This Row],[code]]),action[cmt]),"")</f>
        <v>跪立，双腿分开，臀部坐向脚后跟，身体向前，试图用额头触地</v>
      </c>
      <c r="J105" s="14">
        <f>IF(detail[[#This Row],[cat]]&lt;&gt;"",LOOKUP(,0/(action[code]=detail[[#This Row],[code]]),action[lvl]),"")</f>
        <v>0</v>
      </c>
      <c r="K105" s="14">
        <f>IF(detail[[#This Row],[cat]]&lt;&gt;"",LOOKUP(,0/(action[code]=detail[[#This Row],[code]]),action[per]),"")</f>
        <v>0</v>
      </c>
      <c r="L105" s="13">
        <v>20</v>
      </c>
      <c r="M105" s="14">
        <f>IF(detail[[#This Row],[per]],detail[[#This Row],[per]]*detail[[#This Row],[qnt]],detail[[#This Row],[qnt]])</f>
        <v>20</v>
      </c>
    </row>
    <row r="106" spans="1:13" ht="15.75" hidden="1">
      <c r="A106" s="19" t="s">
        <v>395</v>
      </c>
      <c r="B106" s="13">
        <v>50</v>
      </c>
      <c r="C106" s="12" t="s">
        <v>158</v>
      </c>
      <c r="D106" s="14" t="str">
        <f>IF(detail[[#This Row],[code]]&lt;&gt;"",LOOKUP(,0/(action[code]=detail[[#This Row],[code]]),action[tar]),"")</f>
        <v>Y全</v>
      </c>
      <c r="E106" s="14" t="str">
        <f>IF(detail[[#This Row],[code]]&lt;&gt;"",LOOKUP(,0/(action[code]=detail[[#This Row],[code]]),action[cat]),"")</f>
        <v>F拉伸</v>
      </c>
      <c r="F106" s="14" t="str">
        <f>IF(detail[[#This Row],[tar]]&lt;&gt;"",LOOKUP(,0/(action[code]=detail[[#This Row],[code]]),action[eqp]),"")</f>
        <v>U徒手</v>
      </c>
      <c r="G106" s="14" t="str">
        <f>IF(detail[[#This Row],[cat]]&lt;&gt;"",LOOKUP(,0/(action[code]=detail[[#This Row],[code]]),action[name]),"")</f>
        <v>猫式伸展</v>
      </c>
      <c r="H106" s="14" t="str">
        <f>IF(detail[[#This Row],[eqp]]&lt;&gt;"",LOOKUP(,0/(action[code]=detail[[#This Row],[code]]),action[msl]),"")</f>
        <v>胸大肌</v>
      </c>
      <c r="I106" s="15" t="str">
        <f>IF(detail[[#This Row],[cat]]&lt;&gt;"",LOOKUP(,0/(action[code]=detail[[#This Row],[code]]),action[cmt]),"")</f>
        <v>弓背时低头含胸，直背时抬头挺胸，放慢节奏，尽量舒展</v>
      </c>
      <c r="J106" s="14">
        <f>IF(detail[[#This Row],[cat]]&lt;&gt;"",LOOKUP(,0/(action[code]=detail[[#This Row],[code]]),action[lvl]),"")</f>
        <v>0</v>
      </c>
      <c r="K106" s="14">
        <f>IF(detail[[#This Row],[cat]]&lt;&gt;"",LOOKUP(,0/(action[code]=detail[[#This Row],[code]]),action[per]),"")</f>
        <v>15</v>
      </c>
      <c r="L106" s="13">
        <v>6</v>
      </c>
      <c r="M106" s="14">
        <f>IF(detail[[#This Row],[per]],detail[[#This Row],[per]]*detail[[#This Row],[qnt]],detail[[#This Row],[qnt]])</f>
        <v>90</v>
      </c>
    </row>
    <row r="107" spans="1:13" ht="15.75" hidden="1">
      <c r="A107" s="19" t="s">
        <v>395</v>
      </c>
      <c r="B107" s="13">
        <v>60</v>
      </c>
      <c r="C107" s="12" t="s">
        <v>139</v>
      </c>
      <c r="D107" s="14" t="str">
        <f>IF(detail[[#This Row],[code]]&lt;&gt;"",LOOKUP(,0/(action[code]=detail[[#This Row],[code]]),action[tar]),"")</f>
        <v>Y全</v>
      </c>
      <c r="E107" s="14" t="str">
        <f>IF(detail[[#This Row],[code]]&lt;&gt;"",LOOKUP(,0/(action[code]=detail[[#This Row],[code]]),action[cat]),"")</f>
        <v>P姿势</v>
      </c>
      <c r="F107" s="14" t="str">
        <f>IF(detail[[#This Row],[tar]]&lt;&gt;"",LOOKUP(,0/(action[code]=detail[[#This Row],[code]]),action[eqp]),"")</f>
        <v>U徒手</v>
      </c>
      <c r="G107" s="14" t="str">
        <f>IF(detail[[#This Row],[cat]]&lt;&gt;"",LOOKUP(,0/(action[code]=detail[[#This Row],[code]]),action[name]),"")</f>
        <v>坐姿</v>
      </c>
      <c r="H107" s="14">
        <f>IF(detail[[#This Row],[eqp]]&lt;&gt;"",LOOKUP(,0/(action[code]=detail[[#This Row],[code]]),action[msl]),"")</f>
        <v>0</v>
      </c>
      <c r="I107" s="15">
        <f>IF(detail[[#This Row],[cat]]&lt;&gt;"",LOOKUP(,0/(action[code]=detail[[#This Row],[code]]),action[cmt]),"")</f>
        <v>0</v>
      </c>
      <c r="J107" s="14">
        <f>IF(detail[[#This Row],[cat]]&lt;&gt;"",LOOKUP(,0/(action[code]=detail[[#This Row],[code]]),action[lvl]),"")</f>
        <v>0</v>
      </c>
      <c r="K107" s="14">
        <f>IF(detail[[#This Row],[cat]]&lt;&gt;"",LOOKUP(,0/(action[code]=detail[[#This Row],[code]]),action[per]),"")</f>
        <v>5</v>
      </c>
      <c r="L107" s="13">
        <v>1</v>
      </c>
      <c r="M107" s="14">
        <f>IF(detail[[#This Row],[per]],detail[[#This Row],[per]]*detail[[#This Row],[qnt]],detail[[#This Row],[qnt]])</f>
        <v>5</v>
      </c>
    </row>
    <row r="108" spans="1:13" ht="15.75" hidden="1">
      <c r="A108" s="19" t="s">
        <v>395</v>
      </c>
      <c r="B108" s="13">
        <v>70</v>
      </c>
      <c r="C108" s="12" t="s">
        <v>149</v>
      </c>
      <c r="D108" s="14" t="str">
        <f>IF(detail[[#This Row],[code]]&lt;&gt;"",LOOKUP(,0/(action[code]=detail[[#This Row],[code]]),action[tar]),"")</f>
        <v>L腿</v>
      </c>
      <c r="E108" s="14" t="str">
        <f>IF(detail[[#This Row],[code]]&lt;&gt;"",LOOKUP(,0/(action[code]=detail[[#This Row],[code]]),action[cat]),"")</f>
        <v>F拉伸</v>
      </c>
      <c r="F108" s="14" t="str">
        <f>IF(detail[[#This Row],[tar]]&lt;&gt;"",LOOKUP(,0/(action[code]=detail[[#This Row],[code]]),action[eqp]),"")</f>
        <v>C椅子</v>
      </c>
      <c r="G108" s="14" t="str">
        <f>IF(detail[[#This Row],[cat]]&lt;&gt;"",LOOKUP(,0/(action[code]=detail[[#This Row],[code]]),action[name]),"")</f>
        <v>坐姿左腿后侧拉伸</v>
      </c>
      <c r="H108" s="14">
        <f>IF(detail[[#This Row],[eqp]]&lt;&gt;"",LOOKUP(,0/(action[code]=detail[[#This Row],[code]]),action[msl]),"")</f>
        <v>0</v>
      </c>
      <c r="I108" s="15" t="str">
        <f>IF(detail[[#This Row],[cat]]&lt;&gt;"",LOOKUP(,0/(action[code]=detail[[#This Row],[code]]),action[cmt]),"")</f>
        <v>脚跟着地，脚尖后勾</v>
      </c>
      <c r="J108" s="14">
        <f>IF(detail[[#This Row],[cat]]&lt;&gt;"",LOOKUP(,0/(action[code]=detail[[#This Row],[code]]),action[lvl]),"")</f>
        <v>0</v>
      </c>
      <c r="K108" s="14">
        <f>IF(detail[[#This Row],[cat]]&lt;&gt;"",LOOKUP(,0/(action[code]=detail[[#This Row],[code]]),action[per]),"")</f>
        <v>0</v>
      </c>
      <c r="L108" s="13">
        <v>30</v>
      </c>
      <c r="M108" s="14">
        <f>IF(detail[[#This Row],[per]],detail[[#This Row],[per]]*detail[[#This Row],[qnt]],detail[[#This Row],[qnt]])</f>
        <v>30</v>
      </c>
    </row>
    <row r="109" spans="1:13" ht="15.75" hidden="1">
      <c r="A109" s="19" t="s">
        <v>395</v>
      </c>
      <c r="B109" s="13">
        <v>80</v>
      </c>
      <c r="C109" s="12" t="s">
        <v>150</v>
      </c>
      <c r="D109" s="14" t="str">
        <f>IF(detail[[#This Row],[code]]&lt;&gt;"",LOOKUP(,0/(action[code]=detail[[#This Row],[code]]),action[tar]),"")</f>
        <v>L腿</v>
      </c>
      <c r="E109" s="14" t="str">
        <f>IF(detail[[#This Row],[code]]&lt;&gt;"",LOOKUP(,0/(action[code]=detail[[#This Row],[code]]),action[cat]),"")</f>
        <v>F拉伸</v>
      </c>
      <c r="F109" s="14" t="str">
        <f>IF(detail[[#This Row],[tar]]&lt;&gt;"",LOOKUP(,0/(action[code]=detail[[#This Row],[code]]),action[eqp]),"")</f>
        <v>C椅子</v>
      </c>
      <c r="G109" s="14" t="str">
        <f>IF(detail[[#This Row],[cat]]&lt;&gt;"",LOOKUP(,0/(action[code]=detail[[#This Row],[code]]),action[name]),"")</f>
        <v>坐姿右腿后侧拉伸</v>
      </c>
      <c r="H109" s="14">
        <f>IF(detail[[#This Row],[eqp]]&lt;&gt;"",LOOKUP(,0/(action[code]=detail[[#This Row],[code]]),action[msl]),"")</f>
        <v>0</v>
      </c>
      <c r="I109" s="15" t="str">
        <f>IF(detail[[#This Row],[cat]]&lt;&gt;"",LOOKUP(,0/(action[code]=detail[[#This Row],[code]]),action[cmt]),"")</f>
        <v>脚跟着地，脚尖后勾</v>
      </c>
      <c r="J109" s="14">
        <f>IF(detail[[#This Row],[cat]]&lt;&gt;"",LOOKUP(,0/(action[code]=detail[[#This Row],[code]]),action[lvl]),"")</f>
        <v>0</v>
      </c>
      <c r="K109" s="14">
        <f>IF(detail[[#This Row],[cat]]&lt;&gt;"",LOOKUP(,0/(action[code]=detail[[#This Row],[code]]),action[per]),"")</f>
        <v>0</v>
      </c>
      <c r="L109" s="13">
        <v>30</v>
      </c>
      <c r="M109" s="14">
        <f>IF(detail[[#This Row],[per]],detail[[#This Row],[per]]*detail[[#This Row],[qnt]],detail[[#This Row],[qnt]])</f>
        <v>30</v>
      </c>
    </row>
    <row r="110" spans="1:13" ht="15.75" hidden="1">
      <c r="A110" s="19" t="s">
        <v>395</v>
      </c>
      <c r="B110" s="13">
        <v>90</v>
      </c>
      <c r="C110" s="12" t="s">
        <v>159</v>
      </c>
      <c r="D110" s="14" t="str">
        <f>IF(detail[[#This Row],[code]]&lt;&gt;"",LOOKUP(,0/(action[code]=detail[[#This Row],[code]]),action[tar]),"")</f>
        <v>L腿</v>
      </c>
      <c r="E110" s="14" t="str">
        <f>IF(detail[[#This Row],[code]]&lt;&gt;"",LOOKUP(,0/(action[code]=detail[[#This Row],[code]]),action[cat]),"")</f>
        <v>F拉伸</v>
      </c>
      <c r="F110" s="14" t="str">
        <f>IF(detail[[#This Row],[tar]]&lt;&gt;"",LOOKUP(,0/(action[code]=detail[[#This Row],[code]]),action[eqp]),"")</f>
        <v>U徒手</v>
      </c>
      <c r="G110" s="14" t="str">
        <f>IF(detail[[#This Row],[cat]]&lt;&gt;"",LOOKUP(,0/(action[code]=detail[[#This Row],[code]]),action[name]),"")</f>
        <v>横叉俯身拉伸</v>
      </c>
      <c r="H110" s="14">
        <f>IF(detail[[#This Row],[eqp]]&lt;&gt;"",LOOKUP(,0/(action[code]=detail[[#This Row],[code]]),action[msl]),"")</f>
        <v>0</v>
      </c>
      <c r="I110" s="15" t="str">
        <f>IF(detail[[#This Row],[cat]]&lt;&gt;"",LOOKUP(,0/(action[code]=detail[[#This Row],[code]]),action[cmt]),"")</f>
        <v>身体前倾</v>
      </c>
      <c r="J110" s="14">
        <f>IF(detail[[#This Row],[cat]]&lt;&gt;"",LOOKUP(,0/(action[code]=detail[[#This Row],[code]]),action[lvl]),"")</f>
        <v>0</v>
      </c>
      <c r="K110" s="14">
        <f>IF(detail[[#This Row],[cat]]&lt;&gt;"",LOOKUP(,0/(action[code]=detail[[#This Row],[code]]),action[per]),"")</f>
        <v>0</v>
      </c>
      <c r="L110" s="13">
        <v>30</v>
      </c>
      <c r="M110" s="14">
        <f>IF(detail[[#This Row],[per]],detail[[#This Row],[per]]*detail[[#This Row],[qnt]],detail[[#This Row],[qnt]])</f>
        <v>30</v>
      </c>
    </row>
    <row r="111" spans="1:13" ht="15.75" hidden="1">
      <c r="A111" s="19" t="s">
        <v>395</v>
      </c>
      <c r="B111" s="13">
        <v>100</v>
      </c>
      <c r="C111" s="12" t="s">
        <v>160</v>
      </c>
      <c r="D111" s="14" t="str">
        <f>IF(detail[[#This Row],[code]]&lt;&gt;"",LOOKUP(,0/(action[code]=detail[[#This Row],[code]]),action[tar]),"")</f>
        <v>Y全</v>
      </c>
      <c r="E111" s="14" t="str">
        <f>IF(detail[[#This Row],[code]]&lt;&gt;"",LOOKUP(,0/(action[code]=detail[[#This Row],[code]]),action[cat]),"")</f>
        <v>P姿势</v>
      </c>
      <c r="F111" s="14" t="str">
        <f>IF(detail[[#This Row],[tar]]&lt;&gt;"",LOOKUP(,0/(action[code]=detail[[#This Row],[code]]),action[eqp]),"")</f>
        <v>U徒手</v>
      </c>
      <c r="G111" s="14" t="str">
        <f>IF(detail[[#This Row],[cat]]&lt;&gt;"",LOOKUP(,0/(action[code]=detail[[#This Row],[code]]),action[name]),"")</f>
        <v>仰卧</v>
      </c>
      <c r="H111" s="14">
        <f>IF(detail[[#This Row],[eqp]]&lt;&gt;"",LOOKUP(,0/(action[code]=detail[[#This Row],[code]]),action[msl]),"")</f>
        <v>0</v>
      </c>
      <c r="I111" s="15">
        <f>IF(detail[[#This Row],[cat]]&lt;&gt;"",LOOKUP(,0/(action[code]=detail[[#This Row],[code]]),action[cmt]),"")</f>
        <v>0</v>
      </c>
      <c r="J111" s="14">
        <f>IF(detail[[#This Row],[cat]]&lt;&gt;"",LOOKUP(,0/(action[code]=detail[[#This Row],[code]]),action[lvl]),"")</f>
        <v>0</v>
      </c>
      <c r="K111" s="14">
        <f>IF(detail[[#This Row],[cat]]&lt;&gt;"",LOOKUP(,0/(action[code]=detail[[#This Row],[code]]),action[per]),"")</f>
        <v>5</v>
      </c>
      <c r="L111" s="13">
        <v>1</v>
      </c>
      <c r="M111" s="14">
        <f>IF(detail[[#This Row],[per]],detail[[#This Row],[per]]*detail[[#This Row],[qnt]],detail[[#This Row],[qnt]])</f>
        <v>5</v>
      </c>
    </row>
    <row r="112" spans="1:13" ht="15.75" hidden="1">
      <c r="A112" s="19" t="s">
        <v>395</v>
      </c>
      <c r="B112" s="13">
        <v>110</v>
      </c>
      <c r="C112" s="12" t="s">
        <v>161</v>
      </c>
      <c r="D112" s="14" t="str">
        <f>IF(detail[[#This Row],[code]]&lt;&gt;"",LOOKUP(,0/(action[code]=detail[[#This Row],[code]]),action[tar]),"")</f>
        <v>L腿</v>
      </c>
      <c r="E112" s="14" t="str">
        <f>IF(detail[[#This Row],[code]]&lt;&gt;"",LOOKUP(,0/(action[code]=detail[[#This Row],[code]]),action[cat]),"")</f>
        <v>F拉伸</v>
      </c>
      <c r="F112" s="14" t="str">
        <f>IF(detail[[#This Row],[tar]]&lt;&gt;"",LOOKUP(,0/(action[code]=detail[[#This Row],[code]]),action[eqp]),"")</f>
        <v>U徒手</v>
      </c>
      <c r="G112" s="14" t="str">
        <f>IF(detail[[#This Row],[cat]]&lt;&gt;"",LOOKUP(,0/(action[code]=detail[[#This Row],[code]]),action[name]),"")</f>
        <v>仰卧左侧臀部拉伸</v>
      </c>
      <c r="H112" s="14" t="str">
        <f>IF(detail[[#This Row],[eqp]]&lt;&gt;"",LOOKUP(,0/(action[code]=detail[[#This Row],[code]]),action[msl]),"")</f>
        <v>臀大肌</v>
      </c>
      <c r="I112" s="15" t="str">
        <f>IF(detail[[#This Row],[cat]]&lt;&gt;"",LOOKUP(,0/(action[code]=detail[[#This Row],[code]]),action[cmt]),"")</f>
        <v>左脚搭在右膝上，双手抱住右小腿，保持臀部贴紧地面</v>
      </c>
      <c r="J112" s="14">
        <f>IF(detail[[#This Row],[cat]]&lt;&gt;"",LOOKUP(,0/(action[code]=detail[[#This Row],[code]]),action[lvl]),"")</f>
        <v>0</v>
      </c>
      <c r="K112" s="14">
        <f>IF(detail[[#This Row],[cat]]&lt;&gt;"",LOOKUP(,0/(action[code]=detail[[#This Row],[code]]),action[per]),"")</f>
        <v>0</v>
      </c>
      <c r="L112" s="13">
        <v>30</v>
      </c>
      <c r="M112" s="14">
        <f>IF(detail[[#This Row],[per]],detail[[#This Row],[per]]*detail[[#This Row],[qnt]],detail[[#This Row],[qnt]])</f>
        <v>30</v>
      </c>
    </row>
    <row r="113" spans="1:13" ht="15.75" hidden="1">
      <c r="A113" s="19" t="s">
        <v>395</v>
      </c>
      <c r="B113" s="13">
        <v>120</v>
      </c>
      <c r="C113" s="12" t="s">
        <v>162</v>
      </c>
      <c r="D113" s="14" t="str">
        <f>IF(detail[[#This Row],[code]]&lt;&gt;"",LOOKUP(,0/(action[code]=detail[[#This Row],[code]]),action[tar]),"")</f>
        <v>L腿</v>
      </c>
      <c r="E113" s="14" t="str">
        <f>IF(detail[[#This Row],[code]]&lt;&gt;"",LOOKUP(,0/(action[code]=detail[[#This Row],[code]]),action[cat]),"")</f>
        <v>F拉伸</v>
      </c>
      <c r="F113" s="14" t="str">
        <f>IF(detail[[#This Row],[tar]]&lt;&gt;"",LOOKUP(,0/(action[code]=detail[[#This Row],[code]]),action[eqp]),"")</f>
        <v>U徒手</v>
      </c>
      <c r="G113" s="14" t="str">
        <f>IF(detail[[#This Row],[cat]]&lt;&gt;"",LOOKUP(,0/(action[code]=detail[[#This Row],[code]]),action[name]),"")</f>
        <v>仰卧右侧臀部拉伸</v>
      </c>
      <c r="H113" s="14" t="str">
        <f>IF(detail[[#This Row],[eqp]]&lt;&gt;"",LOOKUP(,0/(action[code]=detail[[#This Row],[code]]),action[msl]),"")</f>
        <v>臀大肌</v>
      </c>
      <c r="I113" s="15" t="str">
        <f>IF(detail[[#This Row],[cat]]&lt;&gt;"",LOOKUP(,0/(action[code]=detail[[#This Row],[code]]),action[cmt]),"")</f>
        <v>右脚搭在左膝上，双手抱住左小腿，保持臀部贴紧地面</v>
      </c>
      <c r="J113" s="14">
        <f>IF(detail[[#This Row],[cat]]&lt;&gt;"",LOOKUP(,0/(action[code]=detail[[#This Row],[code]]),action[lvl]),"")</f>
        <v>0</v>
      </c>
      <c r="K113" s="14">
        <f>IF(detail[[#This Row],[cat]]&lt;&gt;"",LOOKUP(,0/(action[code]=detail[[#This Row],[code]]),action[per]),"")</f>
        <v>0</v>
      </c>
      <c r="L113" s="13">
        <v>30</v>
      </c>
      <c r="M113" s="14">
        <f>IF(detail[[#This Row],[per]],detail[[#This Row],[per]]*detail[[#This Row],[qnt]],detail[[#This Row],[qnt]])</f>
        <v>30</v>
      </c>
    </row>
    <row r="114" spans="1:13" ht="15.75" hidden="1">
      <c r="A114" s="19" t="s">
        <v>395</v>
      </c>
      <c r="B114" s="13">
        <v>130</v>
      </c>
      <c r="C114" s="12" t="s">
        <v>163</v>
      </c>
      <c r="D114" s="14" t="e">
        <f>IF(detail[[#This Row],[code]]&lt;&gt;"",LOOKUP(,0/(action[code]=detail[[#This Row],[code]]),action[tar]),"")</f>
        <v>#N/A</v>
      </c>
      <c r="E114" s="14" t="e">
        <f>IF(detail[[#This Row],[code]]&lt;&gt;"",LOOKUP(,0/(action[code]=detail[[#This Row],[code]]),action[cat]),"")</f>
        <v>#N/A</v>
      </c>
      <c r="F114" s="14" t="e">
        <f>IF(detail[[#This Row],[tar]]&lt;&gt;"",LOOKUP(,0/(action[code]=detail[[#This Row],[code]]),action[eqp]),"")</f>
        <v>#N/A</v>
      </c>
      <c r="G114" s="14" t="e">
        <f>IF(detail[[#This Row],[cat]]&lt;&gt;"",LOOKUP(,0/(action[code]=detail[[#This Row],[code]]),action[name]),"")</f>
        <v>#N/A</v>
      </c>
      <c r="H114" s="14" t="e">
        <f>IF(detail[[#This Row],[eqp]]&lt;&gt;"",LOOKUP(,0/(action[code]=detail[[#This Row],[code]]),action[msl]),"")</f>
        <v>#N/A</v>
      </c>
      <c r="I114" s="15" t="e">
        <f>IF(detail[[#This Row],[cat]]&lt;&gt;"",LOOKUP(,0/(action[code]=detail[[#This Row],[code]]),action[cmt]),"")</f>
        <v>#N/A</v>
      </c>
      <c r="J114" s="14" t="e">
        <f>IF(detail[[#This Row],[cat]]&lt;&gt;"",LOOKUP(,0/(action[code]=detail[[#This Row],[code]]),action[lvl]),"")</f>
        <v>#N/A</v>
      </c>
      <c r="K114" s="14" t="e">
        <f>IF(detail[[#This Row],[cat]]&lt;&gt;"",LOOKUP(,0/(action[code]=detail[[#This Row],[code]]),action[per]),"")</f>
        <v>#N/A</v>
      </c>
      <c r="L114" s="13">
        <v>30</v>
      </c>
      <c r="M114" s="14" t="e">
        <f>IF(detail[[#This Row],[per]],detail[[#This Row],[per]]*detail[[#This Row],[qnt]],detail[[#This Row],[qnt]])</f>
        <v>#N/A</v>
      </c>
    </row>
    <row r="115" spans="1:13" ht="15.75" hidden="1">
      <c r="A115" s="19" t="s">
        <v>395</v>
      </c>
      <c r="B115" s="13">
        <v>140</v>
      </c>
      <c r="C115" s="12" t="s">
        <v>164</v>
      </c>
      <c r="D115" s="14" t="e">
        <f>IF(detail[[#This Row],[code]]&lt;&gt;"",LOOKUP(,0/(action[code]=detail[[#This Row],[code]]),action[tar]),"")</f>
        <v>#N/A</v>
      </c>
      <c r="E115" s="14" t="e">
        <f>IF(detail[[#This Row],[code]]&lt;&gt;"",LOOKUP(,0/(action[code]=detail[[#This Row],[code]]),action[cat]),"")</f>
        <v>#N/A</v>
      </c>
      <c r="F115" s="14" t="e">
        <f>IF(detail[[#This Row],[tar]]&lt;&gt;"",LOOKUP(,0/(action[code]=detail[[#This Row],[code]]),action[eqp]),"")</f>
        <v>#N/A</v>
      </c>
      <c r="G115" s="14" t="e">
        <f>IF(detail[[#This Row],[cat]]&lt;&gt;"",LOOKUP(,0/(action[code]=detail[[#This Row],[code]]),action[name]),"")</f>
        <v>#N/A</v>
      </c>
      <c r="H115" s="14" t="e">
        <f>IF(detail[[#This Row],[eqp]]&lt;&gt;"",LOOKUP(,0/(action[code]=detail[[#This Row],[code]]),action[msl]),"")</f>
        <v>#N/A</v>
      </c>
      <c r="I115" s="15" t="e">
        <f>IF(detail[[#This Row],[cat]]&lt;&gt;"",LOOKUP(,0/(action[code]=detail[[#This Row],[code]]),action[cmt]),"")</f>
        <v>#N/A</v>
      </c>
      <c r="J115" s="14" t="e">
        <f>IF(detail[[#This Row],[cat]]&lt;&gt;"",LOOKUP(,0/(action[code]=detail[[#This Row],[code]]),action[lvl]),"")</f>
        <v>#N/A</v>
      </c>
      <c r="K115" s="14" t="e">
        <f>IF(detail[[#This Row],[cat]]&lt;&gt;"",LOOKUP(,0/(action[code]=detail[[#This Row],[code]]),action[per]),"")</f>
        <v>#N/A</v>
      </c>
      <c r="L115" s="13">
        <v>30</v>
      </c>
      <c r="M115" s="14" t="e">
        <f>IF(detail[[#This Row],[per]],detail[[#This Row],[per]]*detail[[#This Row],[qnt]],detail[[#This Row],[qnt]])</f>
        <v>#N/A</v>
      </c>
    </row>
    <row r="116" spans="1:13" ht="15.75" hidden="1">
      <c r="A116" s="19" t="s">
        <v>239</v>
      </c>
      <c r="B116" s="13">
        <v>10</v>
      </c>
      <c r="C116" s="12" t="s">
        <v>139</v>
      </c>
      <c r="D116" s="14" t="str">
        <f>IF(detail[[#This Row],[code]]&lt;&gt;"",LOOKUP(,0/(action[code]=detail[[#This Row],[code]]),action[tar]),"")</f>
        <v>Y全</v>
      </c>
      <c r="E116" s="14" t="str">
        <f>IF(detail[[#This Row],[code]]&lt;&gt;"",LOOKUP(,0/(action[code]=detail[[#This Row],[code]]),action[cat]),"")</f>
        <v>P姿势</v>
      </c>
      <c r="F116" s="14" t="str">
        <f>IF(detail[[#This Row],[tar]]&lt;&gt;"",LOOKUP(,0/(action[code]=detail[[#This Row],[code]]),action[eqp]),"")</f>
        <v>U徒手</v>
      </c>
      <c r="G116" s="14" t="str">
        <f>IF(detail[[#This Row],[cat]]&lt;&gt;"",LOOKUP(,0/(action[code]=detail[[#This Row],[code]]),action[name]),"")</f>
        <v>坐姿</v>
      </c>
      <c r="H116" s="14">
        <f>IF(detail[[#This Row],[eqp]]&lt;&gt;"",LOOKUP(,0/(action[code]=detail[[#This Row],[code]]),action[msl]),"")</f>
        <v>0</v>
      </c>
      <c r="I116" s="15">
        <f>IF(detail[[#This Row],[cat]]&lt;&gt;"",LOOKUP(,0/(action[code]=detail[[#This Row],[code]]),action[cmt]),"")</f>
        <v>0</v>
      </c>
      <c r="J116" s="14">
        <f>IF(detail[[#This Row],[cat]]&lt;&gt;"",LOOKUP(,0/(action[code]=detail[[#This Row],[code]]),action[lvl]),"")</f>
        <v>0</v>
      </c>
      <c r="K116" s="14">
        <f>IF(detail[[#This Row],[cat]]&lt;&gt;"",LOOKUP(,0/(action[code]=detail[[#This Row],[code]]),action[per]),"")</f>
        <v>5</v>
      </c>
      <c r="L116" s="13">
        <v>1</v>
      </c>
      <c r="M116" s="14">
        <f>IF(detail[[#This Row],[per]],detail[[#This Row],[per]]*detail[[#This Row],[qnt]],detail[[#This Row],[qnt]])</f>
        <v>5</v>
      </c>
    </row>
    <row r="117" spans="1:13" ht="15.75" hidden="1">
      <c r="A117" s="19" t="s">
        <v>239</v>
      </c>
      <c r="B117" s="13">
        <v>20</v>
      </c>
      <c r="C117" s="12" t="s">
        <v>140</v>
      </c>
      <c r="D117" s="14" t="str">
        <f>IF(detail[[#This Row],[code]]&lt;&gt;"",LOOKUP(,0/(action[code]=detail[[#This Row],[code]]),action[tar]),"")</f>
        <v>N颈</v>
      </c>
      <c r="E117" s="14" t="str">
        <f>IF(detail[[#This Row],[code]]&lt;&gt;"",LOOKUP(,0/(action[code]=detail[[#This Row],[code]]),action[cat]),"")</f>
        <v>R康复</v>
      </c>
      <c r="F117" s="14" t="str">
        <f>IF(detail[[#This Row],[tar]]&lt;&gt;"",LOOKUP(,0/(action[code]=detail[[#This Row],[code]]),action[eqp]),"")</f>
        <v>C椅子</v>
      </c>
      <c r="G117" s="14" t="str">
        <f>IF(detail[[#This Row],[cat]]&lt;&gt;"",LOOKUP(,0/(action[code]=detail[[#This Row],[code]]),action[name]),"")</f>
        <v>坐姿颈部前后运动</v>
      </c>
      <c r="H117" s="14">
        <f>IF(detail[[#This Row],[eqp]]&lt;&gt;"",LOOKUP(,0/(action[code]=detail[[#This Row],[code]]),action[msl]),"")</f>
        <v>0</v>
      </c>
      <c r="I117" s="15" t="str">
        <f>IF(detail[[#This Row],[cat]]&lt;&gt;"",LOOKUP(,0/(action[code]=detail[[#This Row],[code]]),action[cmt]),"")</f>
        <v>缓慢运动</v>
      </c>
      <c r="J117" s="14">
        <f>IF(detail[[#This Row],[cat]]&lt;&gt;"",LOOKUP(,0/(action[code]=detail[[#This Row],[code]]),action[lvl]),"")</f>
        <v>0</v>
      </c>
      <c r="K117" s="14">
        <f>IF(detail[[#This Row],[cat]]&lt;&gt;"",LOOKUP(,0/(action[code]=detail[[#This Row],[code]]),action[per]),"")</f>
        <v>4</v>
      </c>
      <c r="L117" s="13">
        <v>8</v>
      </c>
      <c r="M117" s="14">
        <f>IF(detail[[#This Row],[per]],detail[[#This Row],[per]]*detail[[#This Row],[qnt]],detail[[#This Row],[qnt]])</f>
        <v>32</v>
      </c>
    </row>
    <row r="118" spans="1:13" ht="15.75" hidden="1">
      <c r="A118" s="19" t="s">
        <v>239</v>
      </c>
      <c r="B118" s="13">
        <v>30</v>
      </c>
      <c r="C118" s="12" t="s">
        <v>141</v>
      </c>
      <c r="D118" s="14" t="str">
        <f>IF(detail[[#This Row],[code]]&lt;&gt;"",LOOKUP(,0/(action[code]=detail[[#This Row],[code]]),action[tar]),"")</f>
        <v>N颈</v>
      </c>
      <c r="E118" s="14" t="str">
        <f>IF(detail[[#This Row],[code]]&lt;&gt;"",LOOKUP(,0/(action[code]=detail[[#This Row],[code]]),action[cat]),"")</f>
        <v>R康复</v>
      </c>
      <c r="F118" s="14" t="str">
        <f>IF(detail[[#This Row],[tar]]&lt;&gt;"",LOOKUP(,0/(action[code]=detail[[#This Row],[code]]),action[eqp]),"")</f>
        <v>C椅子</v>
      </c>
      <c r="G118" s="14" t="str">
        <f>IF(detail[[#This Row],[cat]]&lt;&gt;"",LOOKUP(,0/(action[code]=detail[[#This Row],[code]]),action[name]),"")</f>
        <v>坐姿颈部左右运动</v>
      </c>
      <c r="H118" s="14">
        <f>IF(detail[[#This Row],[eqp]]&lt;&gt;"",LOOKUP(,0/(action[code]=detail[[#This Row],[code]]),action[msl]),"")</f>
        <v>0</v>
      </c>
      <c r="I118" s="15" t="str">
        <f>IF(detail[[#This Row],[cat]]&lt;&gt;"",LOOKUP(,0/(action[code]=detail[[#This Row],[code]]),action[cmt]),"")</f>
        <v>缓慢运动</v>
      </c>
      <c r="J118" s="14">
        <f>IF(detail[[#This Row],[cat]]&lt;&gt;"",LOOKUP(,0/(action[code]=detail[[#This Row],[code]]),action[lvl]),"")</f>
        <v>0</v>
      </c>
      <c r="K118" s="14">
        <f>IF(detail[[#This Row],[cat]]&lt;&gt;"",LOOKUP(,0/(action[code]=detail[[#This Row],[code]]),action[per]),"")</f>
        <v>4</v>
      </c>
      <c r="L118" s="13">
        <v>8</v>
      </c>
      <c r="M118" s="14">
        <f>IF(detail[[#This Row],[per]],detail[[#This Row],[per]]*detail[[#This Row],[qnt]],detail[[#This Row],[qnt]])</f>
        <v>32</v>
      </c>
    </row>
    <row r="119" spans="1:13" ht="15.75" hidden="1">
      <c r="A119" s="19" t="s">
        <v>239</v>
      </c>
      <c r="B119" s="13">
        <v>40</v>
      </c>
      <c r="C119" s="12" t="s">
        <v>142</v>
      </c>
      <c r="D119" s="14" t="str">
        <f>IF(detail[[#This Row],[code]]&lt;&gt;"",LOOKUP(,0/(action[code]=detail[[#This Row],[code]]),action[tar]),"")</f>
        <v>N颈</v>
      </c>
      <c r="E119" s="14" t="str">
        <f>IF(detail[[#This Row],[code]]&lt;&gt;"",LOOKUP(,0/(action[code]=detail[[#This Row],[code]]),action[cat]),"")</f>
        <v>F拉伸</v>
      </c>
      <c r="F119" s="14" t="str">
        <f>IF(detail[[#This Row],[tar]]&lt;&gt;"",LOOKUP(,0/(action[code]=detail[[#This Row],[code]]),action[eqp]),"")</f>
        <v>C椅子</v>
      </c>
      <c r="G119" s="14" t="str">
        <f>IF(detail[[#This Row],[cat]]&lt;&gt;"",LOOKUP(,0/(action[code]=detail[[#This Row],[code]]),action[name]),"")</f>
        <v>坐姿颈部左侧拉伸</v>
      </c>
      <c r="H119" s="14" t="str">
        <f>IF(detail[[#This Row],[eqp]]&lt;&gt;"",LOOKUP(,0/(action[code]=detail[[#This Row],[code]]),action[msl]),"")</f>
        <v>胸锁乳突肌</v>
      </c>
      <c r="I119" s="15" t="str">
        <f>IF(detail[[#This Row],[cat]]&lt;&gt;"",LOOKUP(,0/(action[code]=detail[[#This Row],[code]]),action[cmt]),"")</f>
        <v>坐立，身体立直，将头倾斜到右边，耳朵找向右肩</v>
      </c>
      <c r="J119" s="14">
        <f>IF(detail[[#This Row],[cat]]&lt;&gt;"",LOOKUP(,0/(action[code]=detail[[#This Row],[code]]),action[lvl]),"")</f>
        <v>0</v>
      </c>
      <c r="K119" s="14">
        <f>IF(detail[[#This Row],[cat]]&lt;&gt;"",LOOKUP(,0/(action[code]=detail[[#This Row],[code]]),action[per]),"")</f>
        <v>0</v>
      </c>
      <c r="L119" s="13">
        <v>20</v>
      </c>
      <c r="M119" s="14">
        <f>IF(detail[[#This Row],[per]],detail[[#This Row],[per]]*detail[[#This Row],[qnt]],detail[[#This Row],[qnt]])</f>
        <v>20</v>
      </c>
    </row>
    <row r="120" spans="1:13" ht="15.75" hidden="1">
      <c r="A120" s="19" t="s">
        <v>239</v>
      </c>
      <c r="B120" s="13">
        <v>50</v>
      </c>
      <c r="C120" s="12" t="s">
        <v>143</v>
      </c>
      <c r="D120" s="14" t="str">
        <f>IF(detail[[#This Row],[code]]&lt;&gt;"",LOOKUP(,0/(action[code]=detail[[#This Row],[code]]),action[tar]),"")</f>
        <v>N颈</v>
      </c>
      <c r="E120" s="14" t="str">
        <f>IF(detail[[#This Row],[code]]&lt;&gt;"",LOOKUP(,0/(action[code]=detail[[#This Row],[code]]),action[cat]),"")</f>
        <v>F拉伸</v>
      </c>
      <c r="F120" s="14" t="str">
        <f>IF(detail[[#This Row],[tar]]&lt;&gt;"",LOOKUP(,0/(action[code]=detail[[#This Row],[code]]),action[eqp]),"")</f>
        <v>C椅子</v>
      </c>
      <c r="G120" s="14" t="str">
        <f>IF(detail[[#This Row],[cat]]&lt;&gt;"",LOOKUP(,0/(action[code]=detail[[#This Row],[code]]),action[name]),"")</f>
        <v>坐姿颈部右侧拉伸</v>
      </c>
      <c r="H120" s="14" t="str">
        <f>IF(detail[[#This Row],[eqp]]&lt;&gt;"",LOOKUP(,0/(action[code]=detail[[#This Row],[code]]),action[msl]),"")</f>
        <v>胸锁乳突肌</v>
      </c>
      <c r="I120" s="15" t="str">
        <f>IF(detail[[#This Row],[cat]]&lt;&gt;"",LOOKUP(,0/(action[code]=detail[[#This Row],[code]]),action[cmt]),"")</f>
        <v>坐立，身体立直，将头倾斜到左边，耳朵找向左肩</v>
      </c>
      <c r="J120" s="14">
        <f>IF(detail[[#This Row],[cat]]&lt;&gt;"",LOOKUP(,0/(action[code]=detail[[#This Row],[code]]),action[lvl]),"")</f>
        <v>0</v>
      </c>
      <c r="K120" s="14">
        <f>IF(detail[[#This Row],[cat]]&lt;&gt;"",LOOKUP(,0/(action[code]=detail[[#This Row],[code]]),action[per]),"")</f>
        <v>0</v>
      </c>
      <c r="L120" s="13">
        <v>20</v>
      </c>
      <c r="M120" s="14">
        <f>IF(detail[[#This Row],[per]],detail[[#This Row],[per]]*detail[[#This Row],[qnt]],detail[[#This Row],[qnt]])</f>
        <v>20</v>
      </c>
    </row>
    <row r="121" spans="1:13" ht="15.75" hidden="1">
      <c r="A121" s="19" t="s">
        <v>239</v>
      </c>
      <c r="B121" s="13">
        <v>60</v>
      </c>
      <c r="C121" s="12" t="s">
        <v>144</v>
      </c>
      <c r="D121" s="14" t="str">
        <f>IF(detail[[#This Row],[code]]&lt;&gt;"",LOOKUP(,0/(action[code]=detail[[#This Row],[code]]),action[tar]),"")</f>
        <v>N颈</v>
      </c>
      <c r="E121" s="14" t="str">
        <f>IF(detail[[#This Row],[code]]&lt;&gt;"",LOOKUP(,0/(action[code]=detail[[#This Row],[code]]),action[cat]),"")</f>
        <v>F拉伸</v>
      </c>
      <c r="F121" s="14" t="str">
        <f>IF(detail[[#This Row],[tar]]&lt;&gt;"",LOOKUP(,0/(action[code]=detail[[#This Row],[code]]),action[eqp]),"")</f>
        <v>C椅子</v>
      </c>
      <c r="G121" s="14" t="str">
        <f>IF(detail[[#This Row],[cat]]&lt;&gt;"",LOOKUP(,0/(action[code]=detail[[#This Row],[code]]),action[name]),"")</f>
        <v>坐姿颈部左后侧拉伸</v>
      </c>
      <c r="H121" s="14">
        <f>IF(detail[[#This Row],[eqp]]&lt;&gt;"",LOOKUP(,0/(action[code]=detail[[#This Row],[code]]),action[msl]),"")</f>
        <v>0</v>
      </c>
      <c r="I121" s="15" t="str">
        <f>IF(detail[[#This Row],[cat]]&lt;&gt;"",LOOKUP(,0/(action[code]=detail[[#This Row],[code]]),action[cmt]),"")</f>
        <v>适当用力，不可勉强</v>
      </c>
      <c r="J121" s="14">
        <f>IF(detail[[#This Row],[cat]]&lt;&gt;"",LOOKUP(,0/(action[code]=detail[[#This Row],[code]]),action[lvl]),"")</f>
        <v>0</v>
      </c>
      <c r="K121" s="14">
        <f>IF(detail[[#This Row],[cat]]&lt;&gt;"",LOOKUP(,0/(action[code]=detail[[#This Row],[code]]),action[per]),"")</f>
        <v>0</v>
      </c>
      <c r="L121" s="13">
        <v>20</v>
      </c>
      <c r="M121" s="14">
        <f>IF(detail[[#This Row],[per]],detail[[#This Row],[per]]*detail[[#This Row],[qnt]],detail[[#This Row],[qnt]])</f>
        <v>20</v>
      </c>
    </row>
    <row r="122" spans="1:13" ht="15.75" hidden="1">
      <c r="A122" s="19" t="s">
        <v>239</v>
      </c>
      <c r="B122" s="13">
        <v>70</v>
      </c>
      <c r="C122" s="12" t="s">
        <v>145</v>
      </c>
      <c r="D122" s="14" t="str">
        <f>IF(detail[[#This Row],[code]]&lt;&gt;"",LOOKUP(,0/(action[code]=detail[[#This Row],[code]]),action[tar]),"")</f>
        <v>N颈</v>
      </c>
      <c r="E122" s="14" t="str">
        <f>IF(detail[[#This Row],[code]]&lt;&gt;"",LOOKUP(,0/(action[code]=detail[[#This Row],[code]]),action[cat]),"")</f>
        <v>F拉伸</v>
      </c>
      <c r="F122" s="14" t="str">
        <f>IF(detail[[#This Row],[tar]]&lt;&gt;"",LOOKUP(,0/(action[code]=detail[[#This Row],[code]]),action[eqp]),"")</f>
        <v>C椅子</v>
      </c>
      <c r="G122" s="14" t="str">
        <f>IF(detail[[#This Row],[cat]]&lt;&gt;"",LOOKUP(,0/(action[code]=detail[[#This Row],[code]]),action[name]),"")</f>
        <v>坐姿颈部右后侧拉伸</v>
      </c>
      <c r="H122" s="14">
        <f>IF(detail[[#This Row],[eqp]]&lt;&gt;"",LOOKUP(,0/(action[code]=detail[[#This Row],[code]]),action[msl]),"")</f>
        <v>0</v>
      </c>
      <c r="I122" s="15" t="str">
        <f>IF(detail[[#This Row],[cat]]&lt;&gt;"",LOOKUP(,0/(action[code]=detail[[#This Row],[code]]),action[cmt]),"")</f>
        <v>适当用力，不可勉强</v>
      </c>
      <c r="J122" s="14">
        <f>IF(detail[[#This Row],[cat]]&lt;&gt;"",LOOKUP(,0/(action[code]=detail[[#This Row],[code]]),action[lvl]),"")</f>
        <v>0</v>
      </c>
      <c r="K122" s="14">
        <f>IF(detail[[#This Row],[cat]]&lt;&gt;"",LOOKUP(,0/(action[code]=detail[[#This Row],[code]]),action[per]),"")</f>
        <v>0</v>
      </c>
      <c r="L122" s="13">
        <v>20</v>
      </c>
      <c r="M122" s="14">
        <f>IF(detail[[#This Row],[per]],detail[[#This Row],[per]]*detail[[#This Row],[qnt]],detail[[#This Row],[qnt]])</f>
        <v>20</v>
      </c>
    </row>
    <row r="123" spans="1:13" ht="15.75" hidden="1">
      <c r="A123" s="19" t="s">
        <v>239</v>
      </c>
      <c r="B123" s="13">
        <v>80</v>
      </c>
      <c r="C123" s="12" t="s">
        <v>146</v>
      </c>
      <c r="D123" s="14" t="str">
        <f>IF(detail[[#This Row],[code]]&lt;&gt;"",LOOKUP(,0/(action[code]=detail[[#This Row],[code]]),action[tar]),"")</f>
        <v>N颈</v>
      </c>
      <c r="E123" s="14" t="str">
        <f>IF(detail[[#This Row],[code]]&lt;&gt;"",LOOKUP(,0/(action[code]=detail[[#This Row],[code]]),action[cat]),"")</f>
        <v>F拉伸</v>
      </c>
      <c r="F123" s="14" t="str">
        <f>IF(detail[[#This Row],[tar]]&lt;&gt;"",LOOKUP(,0/(action[code]=detail[[#This Row],[code]]),action[eqp]),"")</f>
        <v>C椅子</v>
      </c>
      <c r="G123" s="14" t="str">
        <f>IF(detail[[#This Row],[cat]]&lt;&gt;"",LOOKUP(,0/(action[code]=detail[[#This Row],[code]]),action[name]),"")</f>
        <v>坐姿颈部左前侧拉伸</v>
      </c>
      <c r="H123" s="14">
        <f>IF(detail[[#This Row],[eqp]]&lt;&gt;"",LOOKUP(,0/(action[code]=detail[[#This Row],[code]]),action[msl]),"")</f>
        <v>0</v>
      </c>
      <c r="I123" s="15" t="str">
        <f>IF(detail[[#This Row],[cat]]&lt;&gt;"",LOOKUP(,0/(action[code]=detail[[#This Row],[code]]),action[cmt]),"")</f>
        <v>适当用力，不可勉强</v>
      </c>
      <c r="J123" s="14">
        <f>IF(detail[[#This Row],[cat]]&lt;&gt;"",LOOKUP(,0/(action[code]=detail[[#This Row],[code]]),action[lvl]),"")</f>
        <v>0</v>
      </c>
      <c r="K123" s="14">
        <f>IF(detail[[#This Row],[cat]]&lt;&gt;"",LOOKUP(,0/(action[code]=detail[[#This Row],[code]]),action[per]),"")</f>
        <v>0</v>
      </c>
      <c r="L123" s="13">
        <v>20</v>
      </c>
      <c r="M123" s="14">
        <f>IF(detail[[#This Row],[per]],detail[[#This Row],[per]]*detail[[#This Row],[qnt]],detail[[#This Row],[qnt]])</f>
        <v>20</v>
      </c>
    </row>
    <row r="124" spans="1:13" ht="15.75" hidden="1">
      <c r="A124" s="19" t="s">
        <v>239</v>
      </c>
      <c r="B124" s="13">
        <v>90</v>
      </c>
      <c r="C124" s="12" t="s">
        <v>147</v>
      </c>
      <c r="D124" s="14" t="str">
        <f>IF(detail[[#This Row],[code]]&lt;&gt;"",LOOKUP(,0/(action[code]=detail[[#This Row],[code]]),action[tar]),"")</f>
        <v>N颈</v>
      </c>
      <c r="E124" s="14" t="str">
        <f>IF(detail[[#This Row],[code]]&lt;&gt;"",LOOKUP(,0/(action[code]=detail[[#This Row],[code]]),action[cat]),"")</f>
        <v>F拉伸</v>
      </c>
      <c r="F124" s="14" t="str">
        <f>IF(detail[[#This Row],[tar]]&lt;&gt;"",LOOKUP(,0/(action[code]=detail[[#This Row],[code]]),action[eqp]),"")</f>
        <v>C椅子</v>
      </c>
      <c r="G124" s="14" t="str">
        <f>IF(detail[[#This Row],[cat]]&lt;&gt;"",LOOKUP(,0/(action[code]=detail[[#This Row],[code]]),action[name]),"")</f>
        <v>坐姿颈部右前侧拉伸</v>
      </c>
      <c r="H124" s="14">
        <f>IF(detail[[#This Row],[eqp]]&lt;&gt;"",LOOKUP(,0/(action[code]=detail[[#This Row],[code]]),action[msl]),"")</f>
        <v>0</v>
      </c>
      <c r="I124" s="15" t="str">
        <f>IF(detail[[#This Row],[cat]]&lt;&gt;"",LOOKUP(,0/(action[code]=detail[[#This Row],[code]]),action[cmt]),"")</f>
        <v>适当用力，不可勉强</v>
      </c>
      <c r="J124" s="14">
        <f>IF(detail[[#This Row],[cat]]&lt;&gt;"",LOOKUP(,0/(action[code]=detail[[#This Row],[code]]),action[lvl]),"")</f>
        <v>0</v>
      </c>
      <c r="K124" s="14">
        <f>IF(detail[[#This Row],[cat]]&lt;&gt;"",LOOKUP(,0/(action[code]=detail[[#This Row],[code]]),action[per]),"")</f>
        <v>0</v>
      </c>
      <c r="L124" s="13">
        <v>20</v>
      </c>
      <c r="M124" s="14">
        <f>IF(detail[[#This Row],[per]],detail[[#This Row],[per]]*detail[[#This Row],[qnt]],detail[[#This Row],[qnt]])</f>
        <v>20</v>
      </c>
    </row>
    <row r="125" spans="1:13" ht="15.75" hidden="1">
      <c r="A125" s="19" t="s">
        <v>239</v>
      </c>
      <c r="B125" s="13">
        <v>100</v>
      </c>
      <c r="C125" s="12" t="s">
        <v>148</v>
      </c>
      <c r="D125" s="14" t="str">
        <f>IF(detail[[#This Row],[code]]&lt;&gt;"",LOOKUP(,0/(action[code]=detail[[#This Row],[code]]),action[tar]),"")</f>
        <v>C胸</v>
      </c>
      <c r="E125" s="14" t="str">
        <f>IF(detail[[#This Row],[code]]&lt;&gt;"",LOOKUP(,0/(action[code]=detail[[#This Row],[code]]),action[cat]),"")</f>
        <v>F拉伸</v>
      </c>
      <c r="F125" s="14" t="str">
        <f>IF(detail[[#This Row],[tar]]&lt;&gt;"",LOOKUP(,0/(action[code]=detail[[#This Row],[code]]),action[eqp]),"")</f>
        <v>C椅子</v>
      </c>
      <c r="G125" s="14" t="str">
        <f>IF(detail[[#This Row],[cat]]&lt;&gt;"",LOOKUP(,0/(action[code]=detail[[#This Row],[code]]),action[name]),"")</f>
        <v>坐姿胸部拉伸</v>
      </c>
      <c r="H125" s="14">
        <f>IF(detail[[#This Row],[eqp]]&lt;&gt;"",LOOKUP(,0/(action[code]=detail[[#This Row],[code]]),action[msl]),"")</f>
        <v>0</v>
      </c>
      <c r="I125" s="15" t="str">
        <f>IF(detail[[#This Row],[cat]]&lt;&gt;"",LOOKUP(,0/(action[code]=detail[[#This Row],[code]]),action[cmt]),"")</f>
        <v>肩膀向后打开，主动挺胸</v>
      </c>
      <c r="J125" s="14">
        <f>IF(detail[[#This Row],[cat]]&lt;&gt;"",LOOKUP(,0/(action[code]=detail[[#This Row],[code]]),action[lvl]),"")</f>
        <v>0</v>
      </c>
      <c r="K125" s="14">
        <f>IF(detail[[#This Row],[cat]]&lt;&gt;"",LOOKUP(,0/(action[code]=detail[[#This Row],[code]]),action[per]),"")</f>
        <v>0</v>
      </c>
      <c r="L125" s="13">
        <v>30</v>
      </c>
      <c r="M125" s="14">
        <f>IF(detail[[#This Row],[per]],detail[[#This Row],[per]]*detail[[#This Row],[qnt]],detail[[#This Row],[qnt]])</f>
        <v>30</v>
      </c>
    </row>
    <row r="126" spans="1:13" ht="15.75">
      <c r="A126" s="19" t="s">
        <v>399</v>
      </c>
      <c r="B126" s="13">
        <v>10</v>
      </c>
      <c r="C126" s="12" t="s">
        <v>372</v>
      </c>
      <c r="D126" s="14" t="str">
        <f>IF(detail[[#This Row],[code]]&lt;&gt;"",LOOKUP(,0/(action[code]=detail[[#This Row],[code]]),action[tar]),"")</f>
        <v>N颈</v>
      </c>
      <c r="E126" s="14" t="str">
        <f>IF(detail[[#This Row],[code]]&lt;&gt;"",LOOKUP(,0/(action[code]=detail[[#This Row],[code]]),action[cat]),"")</f>
        <v>F拉伸</v>
      </c>
      <c r="F126" s="14" t="str">
        <f>IF(detail[[#This Row],[tar]]&lt;&gt;"",LOOKUP(,0/(action[code]=detail[[#This Row],[code]]),action[eqp]),"")</f>
        <v>T毛巾</v>
      </c>
      <c r="G126" s="14" t="str">
        <f>IF(detail[[#This Row],[cat]]&lt;&gt;"",LOOKUP(,0/(action[code]=detail[[#This Row],[code]]),action[name]),"")</f>
        <v>毛巾颈部拉伸</v>
      </c>
      <c r="H126" s="14">
        <f>IF(detail[[#This Row],[eqp]]&lt;&gt;"",LOOKUP(,0/(action[code]=detail[[#This Row],[code]]),action[msl]),"")</f>
        <v>0</v>
      </c>
      <c r="I126" s="15" t="str">
        <f>IF(detail[[#This Row],[cat]]&lt;&gt;"",LOOKUP(,0/(action[code]=detail[[#This Row],[code]]),action[cmt]),"")</f>
        <v>毛巾缠绕颈部后侧，向后仰头并颔首，毛巾持续发力</v>
      </c>
      <c r="J126" s="14">
        <f>IF(detail[[#This Row],[cat]]&lt;&gt;"",LOOKUP(,0/(action[code]=detail[[#This Row],[code]]),action[lvl]),"")</f>
        <v>0</v>
      </c>
      <c r="K126" s="14">
        <f>IF(detail[[#This Row],[cat]]&lt;&gt;"",LOOKUP(,0/(action[code]=detail[[#This Row],[code]]),action[per]),"")</f>
        <v>2</v>
      </c>
      <c r="L126" s="13">
        <v>30</v>
      </c>
      <c r="M126" s="14">
        <f>IF(detail[[#This Row],[per]],detail[[#This Row],[per]]*detail[[#This Row],[qnt]],detail[[#This Row],[qnt]])</f>
        <v>60</v>
      </c>
    </row>
    <row r="127" spans="1:13" ht="15.75">
      <c r="A127" s="19" t="s">
        <v>399</v>
      </c>
      <c r="B127" s="13">
        <v>20</v>
      </c>
      <c r="C127" s="12" t="s">
        <v>373</v>
      </c>
      <c r="D127" s="14" t="str">
        <f>IF(detail[[#This Row],[code]]&lt;&gt;"",LOOKUP(,0/(action[code]=detail[[#This Row],[code]]),action[tar]),"")</f>
        <v>Y全</v>
      </c>
      <c r="E127" s="14" t="str">
        <f>IF(detail[[#This Row],[code]]&lt;&gt;"",LOOKUP(,0/(action[code]=detail[[#This Row],[code]]),action[cat]),"")</f>
        <v>F拉伸</v>
      </c>
      <c r="F127" s="14" t="str">
        <f>IF(detail[[#This Row],[tar]]&lt;&gt;"",LOOKUP(,0/(action[code]=detail[[#This Row],[code]]),action[eqp]),"")</f>
        <v>U徒手</v>
      </c>
      <c r="G127" s="14" t="str">
        <f>IF(detail[[#This Row],[cat]]&lt;&gt;"",LOOKUP(,0/(action[code]=detail[[#This Row],[code]]),action[name]),"")</f>
        <v>ITY收缩</v>
      </c>
      <c r="H127" s="14">
        <f>IF(detail[[#This Row],[eqp]]&lt;&gt;"",LOOKUP(,0/(action[code]=detail[[#This Row],[code]]),action[msl]),"")</f>
        <v>0</v>
      </c>
      <c r="I127" s="15" t="str">
        <f>IF(detail[[#This Row],[cat]]&lt;&gt;"",LOOKUP(,0/(action[code]=detail[[#This Row],[code]]),action[cmt]),"")</f>
        <v>挺直腰部，上半身附身45°，依次向前、两侧及向后伸展双臂，保持后再还原</v>
      </c>
      <c r="J127" s="14">
        <f>IF(detail[[#This Row],[cat]]&lt;&gt;"",LOOKUP(,0/(action[code]=detail[[#This Row],[code]]),action[lvl]),"")</f>
        <v>1</v>
      </c>
      <c r="K127" s="14">
        <f>IF(detail[[#This Row],[cat]]&lt;&gt;"",LOOKUP(,0/(action[code]=detail[[#This Row],[code]]),action[per]),"")</f>
        <v>3</v>
      </c>
      <c r="L127" s="13">
        <v>30</v>
      </c>
      <c r="M127" s="14">
        <f>IF(detail[[#This Row],[per]],detail[[#This Row],[per]]*detail[[#This Row],[qnt]],detail[[#This Row],[qnt]])</f>
        <v>90</v>
      </c>
    </row>
    <row r="128" spans="1:13" ht="15.75">
      <c r="A128" s="19" t="s">
        <v>399</v>
      </c>
      <c r="B128" s="13">
        <v>30</v>
      </c>
      <c r="C128" s="12" t="s">
        <v>374</v>
      </c>
      <c r="D128" s="14" t="str">
        <f>IF(detail[[#This Row],[code]]&lt;&gt;"",LOOKUP(,0/(action[code]=detail[[#This Row],[code]]),action[tar]),"")</f>
        <v>U臂</v>
      </c>
      <c r="E128" s="14" t="str">
        <f>IF(detail[[#This Row],[code]]&lt;&gt;"",LOOKUP(,0/(action[code]=detail[[#This Row],[code]]),action[cat]),"")</f>
        <v>F拉伸</v>
      </c>
      <c r="F128" s="14" t="str">
        <f>IF(detail[[#This Row],[tar]]&lt;&gt;"",LOOKUP(,0/(action[code]=detail[[#This Row],[code]]),action[eqp]),"")</f>
        <v>U徒手</v>
      </c>
      <c r="G128" s="14" t="str">
        <f>IF(detail[[#This Row],[cat]]&lt;&gt;"",LOOKUP(,0/(action[code]=detail[[#This Row],[code]]),action[name]),"")</f>
        <v>左侧靠墙肩膀绕环</v>
      </c>
      <c r="H128" s="14">
        <f>IF(detail[[#This Row],[eqp]]&lt;&gt;"",LOOKUP(,0/(action[code]=detail[[#This Row],[code]]),action[msl]),"")</f>
        <v>0</v>
      </c>
      <c r="I128" s="15" t="str">
        <f>IF(detail[[#This Row],[cat]]&lt;&gt;"",LOOKUP(,0/(action[code]=detail[[#This Row],[code]]),action[cmt]),"")</f>
        <v>左膝靠墙跪地，右腿成直角，左手扶于墙面，大绕环</v>
      </c>
      <c r="J128" s="14">
        <f>IF(detail[[#This Row],[cat]]&lt;&gt;"",LOOKUP(,0/(action[code]=detail[[#This Row],[code]]),action[lvl]),"")</f>
        <v>1</v>
      </c>
      <c r="K128" s="14">
        <f>IF(detail[[#This Row],[cat]]&lt;&gt;"",LOOKUP(,0/(action[code]=detail[[#This Row],[code]]),action[per]),"")</f>
        <v>4</v>
      </c>
      <c r="L128" s="13">
        <v>15</v>
      </c>
      <c r="M128" s="14">
        <f>IF(detail[[#This Row],[per]],detail[[#This Row],[per]]*detail[[#This Row],[qnt]],detail[[#This Row],[qnt]])</f>
        <v>60</v>
      </c>
    </row>
    <row r="129" spans="1:13" ht="15.75">
      <c r="A129" s="19" t="s">
        <v>399</v>
      </c>
      <c r="B129" s="13">
        <v>40</v>
      </c>
      <c r="C129" s="12" t="s">
        <v>375</v>
      </c>
      <c r="D129" s="14" t="str">
        <f>IF(detail[[#This Row],[code]]&lt;&gt;"",LOOKUP(,0/(action[code]=detail[[#This Row],[code]]),action[tar]),"")</f>
        <v>U臂</v>
      </c>
      <c r="E129" s="14" t="str">
        <f>IF(detail[[#This Row],[code]]&lt;&gt;"",LOOKUP(,0/(action[code]=detail[[#This Row],[code]]),action[cat]),"")</f>
        <v>F拉伸</v>
      </c>
      <c r="F129" s="14" t="str">
        <f>IF(detail[[#This Row],[tar]]&lt;&gt;"",LOOKUP(,0/(action[code]=detail[[#This Row],[code]]),action[eqp]),"")</f>
        <v>U徒手</v>
      </c>
      <c r="G129" s="14" t="str">
        <f>IF(detail[[#This Row],[cat]]&lt;&gt;"",LOOKUP(,0/(action[code]=detail[[#This Row],[code]]),action[name]),"")</f>
        <v>右侧靠墙肩膀绕环</v>
      </c>
      <c r="H129" s="14">
        <f>IF(detail[[#This Row],[eqp]]&lt;&gt;"",LOOKUP(,0/(action[code]=detail[[#This Row],[code]]),action[msl]),"")</f>
        <v>0</v>
      </c>
      <c r="I129" s="15" t="str">
        <f>IF(detail[[#This Row],[cat]]&lt;&gt;"",LOOKUP(,0/(action[code]=detail[[#This Row],[code]]),action[cmt]),"")</f>
        <v>右膝靠墙跪地，左腿成直角，右手扶于墙面，大绕环</v>
      </c>
      <c r="J129" s="14">
        <f>IF(detail[[#This Row],[cat]]&lt;&gt;"",LOOKUP(,0/(action[code]=detail[[#This Row],[code]]),action[lvl]),"")</f>
        <v>1</v>
      </c>
      <c r="K129" s="14">
        <f>IF(detail[[#This Row],[cat]]&lt;&gt;"",LOOKUP(,0/(action[code]=detail[[#This Row],[code]]),action[per]),"")</f>
        <v>4</v>
      </c>
      <c r="L129" s="13">
        <v>15</v>
      </c>
      <c r="M129" s="14">
        <f>IF(detail[[#This Row],[per]],detail[[#This Row],[per]]*detail[[#This Row],[qnt]],detail[[#This Row],[qnt]])</f>
        <v>60</v>
      </c>
    </row>
    <row r="130" spans="1:13" ht="15.75">
      <c r="A130" s="19" t="s">
        <v>399</v>
      </c>
      <c r="B130" s="13">
        <v>50</v>
      </c>
      <c r="C130" s="12" t="s">
        <v>158</v>
      </c>
      <c r="D130" s="14" t="str">
        <f>IF(detail[[#This Row],[code]]&lt;&gt;"",LOOKUP(,0/(action[code]=detail[[#This Row],[code]]),action[tar]),"")</f>
        <v>Y全</v>
      </c>
      <c r="E130" s="14" t="str">
        <f>IF(detail[[#This Row],[code]]&lt;&gt;"",LOOKUP(,0/(action[code]=detail[[#This Row],[code]]),action[cat]),"")</f>
        <v>F拉伸</v>
      </c>
      <c r="F130" s="14" t="str">
        <f>IF(detail[[#This Row],[tar]]&lt;&gt;"",LOOKUP(,0/(action[code]=detail[[#This Row],[code]]),action[eqp]),"")</f>
        <v>U徒手</v>
      </c>
      <c r="G130" s="14" t="str">
        <f>IF(detail[[#This Row],[cat]]&lt;&gt;"",LOOKUP(,0/(action[code]=detail[[#This Row],[code]]),action[name]),"")</f>
        <v>猫式伸展</v>
      </c>
      <c r="H130" s="14" t="str">
        <f>IF(detail[[#This Row],[eqp]]&lt;&gt;"",LOOKUP(,0/(action[code]=detail[[#This Row],[code]]),action[msl]),"")</f>
        <v>胸大肌</v>
      </c>
      <c r="I130" s="15" t="str">
        <f>IF(detail[[#This Row],[cat]]&lt;&gt;"",LOOKUP(,0/(action[code]=detail[[#This Row],[code]]),action[cmt]),"")</f>
        <v>弓背时低头含胸，直背时抬头挺胸，放慢节奏，尽量舒展</v>
      </c>
      <c r="J130" s="14">
        <f>IF(detail[[#This Row],[cat]]&lt;&gt;"",LOOKUP(,0/(action[code]=detail[[#This Row],[code]]),action[lvl]),"")</f>
        <v>0</v>
      </c>
      <c r="K130" s="14">
        <f>IF(detail[[#This Row],[cat]]&lt;&gt;"",LOOKUP(,0/(action[code]=detail[[#This Row],[code]]),action[per]),"")</f>
        <v>15</v>
      </c>
      <c r="L130" s="13">
        <v>4</v>
      </c>
      <c r="M130" s="14">
        <f>IF(detail[[#This Row],[per]],detail[[#This Row],[per]]*detail[[#This Row],[qnt]],detail[[#This Row],[qnt]])</f>
        <v>60</v>
      </c>
    </row>
    <row r="131" spans="1:13" ht="15.75">
      <c r="A131" s="19" t="s">
        <v>399</v>
      </c>
      <c r="B131" s="13">
        <v>60</v>
      </c>
      <c r="C131" s="12" t="s">
        <v>376</v>
      </c>
      <c r="D131" s="14" t="str">
        <f>IF(detail[[#This Row],[code]]&lt;&gt;"",LOOKUP(,0/(action[code]=detail[[#This Row],[code]]),action[tar]),"")</f>
        <v>W腰</v>
      </c>
      <c r="E131" s="14" t="str">
        <f>IF(detail[[#This Row],[code]]&lt;&gt;"",LOOKUP(,0/(action[code]=detail[[#This Row],[code]]),action[cat]),"")</f>
        <v>F拉伸</v>
      </c>
      <c r="F131" s="14" t="str">
        <f>IF(detail[[#This Row],[tar]]&lt;&gt;"",LOOKUP(,0/(action[code]=detail[[#This Row],[code]]),action[eqp]),"")</f>
        <v>U徒手</v>
      </c>
      <c r="G131" s="14" t="str">
        <f>IF(detail[[#This Row],[cat]]&lt;&gt;"",LOOKUP(,0/(action[code]=detail[[#This Row],[code]]),action[name]),"")</f>
        <v>左侧芭蕾舞拉伸</v>
      </c>
      <c r="H131" s="14">
        <f>IF(detail[[#This Row],[eqp]]&lt;&gt;"",LOOKUP(,0/(action[code]=detail[[#This Row],[code]]),action[msl]),"")</f>
        <v>0</v>
      </c>
      <c r="I131" s="15" t="str">
        <f>IF(detail[[#This Row],[cat]]&lt;&gt;"",LOOKUP(,0/(action[code]=detail[[#This Row],[code]]),action[cmt]),"")</f>
        <v>左腿置于右腿后交叉站立，左臂绕过头顶扶墙，右手辅助扶墙，以腰为中心向外发力</v>
      </c>
      <c r="J131" s="14">
        <f>IF(detail[[#This Row],[cat]]&lt;&gt;"",LOOKUP(,0/(action[code]=detail[[#This Row],[code]]),action[lvl]),"")</f>
        <v>2</v>
      </c>
      <c r="K131" s="14">
        <f>IF(detail[[#This Row],[cat]]&lt;&gt;"",LOOKUP(,0/(action[code]=detail[[#This Row],[code]]),action[per]),"")</f>
        <v>0</v>
      </c>
      <c r="L131" s="13">
        <v>30</v>
      </c>
      <c r="M131" s="14">
        <f>IF(detail[[#This Row],[per]],detail[[#This Row],[per]]*detail[[#This Row],[qnt]],detail[[#This Row],[qnt]])</f>
        <v>30</v>
      </c>
    </row>
    <row r="132" spans="1:13" ht="15.75">
      <c r="A132" s="19" t="s">
        <v>399</v>
      </c>
      <c r="B132" s="13">
        <v>70</v>
      </c>
      <c r="C132" s="12" t="s">
        <v>377</v>
      </c>
      <c r="D132" s="14" t="str">
        <f>IF(detail[[#This Row],[code]]&lt;&gt;"",LOOKUP(,0/(action[code]=detail[[#This Row],[code]]),action[tar]),"")</f>
        <v>W腰</v>
      </c>
      <c r="E132" s="14" t="str">
        <f>IF(detail[[#This Row],[code]]&lt;&gt;"",LOOKUP(,0/(action[code]=detail[[#This Row],[code]]),action[cat]),"")</f>
        <v>F拉伸</v>
      </c>
      <c r="F132" s="14" t="str">
        <f>IF(detail[[#This Row],[tar]]&lt;&gt;"",LOOKUP(,0/(action[code]=detail[[#This Row],[code]]),action[eqp]),"")</f>
        <v>U徒手</v>
      </c>
      <c r="G132" s="14" t="str">
        <f>IF(detail[[#This Row],[cat]]&lt;&gt;"",LOOKUP(,0/(action[code]=detail[[#This Row],[code]]),action[name]),"")</f>
        <v>右侧芭蕾舞拉伸</v>
      </c>
      <c r="H132" s="14">
        <f>IF(detail[[#This Row],[eqp]]&lt;&gt;"",LOOKUP(,0/(action[code]=detail[[#This Row],[code]]),action[msl]),"")</f>
        <v>0</v>
      </c>
      <c r="I132" s="15" t="str">
        <f>IF(detail[[#This Row],[cat]]&lt;&gt;"",LOOKUP(,0/(action[code]=detail[[#This Row],[code]]),action[cmt]),"")</f>
        <v>右腿置于左腿后交叉站立，右臂绕过头顶扶墙，左手辅助扶墙，以腰为中心向外发力</v>
      </c>
      <c r="J132" s="14">
        <f>IF(detail[[#This Row],[cat]]&lt;&gt;"",LOOKUP(,0/(action[code]=detail[[#This Row],[code]]),action[lvl]),"")</f>
        <v>2</v>
      </c>
      <c r="K132" s="14">
        <f>IF(detail[[#This Row],[cat]]&lt;&gt;"",LOOKUP(,0/(action[code]=detail[[#This Row],[code]]),action[per]),"")</f>
        <v>0</v>
      </c>
      <c r="L132" s="13">
        <v>30</v>
      </c>
      <c r="M132" s="14">
        <f>IF(detail[[#This Row],[per]],detail[[#This Row],[per]]*detail[[#This Row],[qnt]],detail[[#This Row],[qnt]])</f>
        <v>30</v>
      </c>
    </row>
    <row r="133" spans="1:13" ht="15.75" hidden="1">
      <c r="A133" s="19" t="s">
        <v>396</v>
      </c>
      <c r="B133" s="13">
        <v>0</v>
      </c>
      <c r="C133" s="12" t="s">
        <v>296</v>
      </c>
      <c r="D133" s="14" t="str">
        <f>IF(detail[[#This Row],[code]]&lt;&gt;"",LOOKUP(,0/(action[code]=detail[[#This Row],[code]]),action[tar]),"")</f>
        <v>N颈</v>
      </c>
      <c r="E133" s="14" t="str">
        <f>IF(detail[[#This Row],[code]]&lt;&gt;"",LOOKUP(,0/(action[code]=detail[[#This Row],[code]]),action[cat]),"")</f>
        <v>F拉伸</v>
      </c>
      <c r="F133" s="14" t="str">
        <f>IF(detail[[#This Row],[tar]]&lt;&gt;"",LOOKUP(,0/(action[code]=detail[[#This Row],[code]]),action[eqp]),"")</f>
        <v>U徒手</v>
      </c>
      <c r="G133" s="14" t="str">
        <f>IF(detail[[#This Row],[cat]]&lt;&gt;"",LOOKUP(,0/(action[code]=detail[[#This Row],[code]]),action[name]),"")</f>
        <v>前颈部拉伸</v>
      </c>
      <c r="H133" s="14" t="str">
        <f>IF(detail[[#This Row],[eqp]]&lt;&gt;"",LOOKUP(,0/(action[code]=detail[[#This Row],[code]]),action[msl]),"")</f>
        <v>胸锁乳突肌</v>
      </c>
      <c r="I133" s="15" t="str">
        <f>IF(detail[[#This Row],[cat]]&lt;&gt;"",LOOKUP(,0/(action[code]=detail[[#This Row],[code]]),action[cmt]),"")</f>
        <v>手放在髋部，挺直背部，轻轻地抬头向上伸展</v>
      </c>
      <c r="J133" s="14">
        <f>IF(detail[[#This Row],[cat]]&lt;&gt;"",LOOKUP(,0/(action[code]=detail[[#This Row],[code]]),action[lvl]),"")</f>
        <v>0</v>
      </c>
      <c r="K133" s="14">
        <f>IF(detail[[#This Row],[cat]]&lt;&gt;"",LOOKUP(,0/(action[code]=detail[[#This Row],[code]]),action[per]),"")</f>
        <v>0</v>
      </c>
      <c r="L133" s="13">
        <v>30</v>
      </c>
      <c r="M133" s="14">
        <f>IF(detail[[#This Row],[per]],detail[[#This Row],[per]]*detail[[#This Row],[qnt]],detail[[#This Row],[qnt]])</f>
        <v>30</v>
      </c>
    </row>
    <row r="134" spans="1:13" ht="15.75" hidden="1">
      <c r="A134" s="19" t="s">
        <v>396</v>
      </c>
      <c r="B134" s="13">
        <v>5</v>
      </c>
      <c r="C134" s="12" t="s">
        <v>302</v>
      </c>
      <c r="D134" s="14" t="str">
        <f>IF(detail[[#This Row],[code]]&lt;&gt;"",LOOKUP(,0/(action[code]=detail[[#This Row],[code]]),action[tar]),"")</f>
        <v>B背</v>
      </c>
      <c r="E134" s="14" t="str">
        <f>IF(detail[[#This Row],[code]]&lt;&gt;"",LOOKUP(,0/(action[code]=detail[[#This Row],[code]]),action[cat]),"")</f>
        <v>F拉伸</v>
      </c>
      <c r="F134" s="14" t="str">
        <f>IF(detail[[#This Row],[tar]]&lt;&gt;"",LOOKUP(,0/(action[code]=detail[[#This Row],[code]]),action[eqp]),"")</f>
        <v>M瑜垫</v>
      </c>
      <c r="G134" s="14" t="str">
        <f>IF(detail[[#This Row],[cat]]&lt;&gt;"",LOOKUP(,0/(action[code]=detail[[#This Row],[code]]),action[name]),"")</f>
        <v>跪姿背部拉伸</v>
      </c>
      <c r="H134" s="14" t="str">
        <f>IF(detail[[#This Row],[eqp]]&lt;&gt;"",LOOKUP(,0/(action[code]=detail[[#This Row],[code]]),action[msl]),"")</f>
        <v>竖脊肌</v>
      </c>
      <c r="I134" s="15" t="str">
        <f>IF(detail[[#This Row],[cat]]&lt;&gt;"",LOOKUP(,0/(action[code]=detail[[#This Row],[code]]),action[cmt]),"")</f>
        <v>跪立，双腿分开，臀部坐向脚后跟，身体向前，试图用额头触地</v>
      </c>
      <c r="J134" s="14">
        <f>IF(detail[[#This Row],[cat]]&lt;&gt;"",LOOKUP(,0/(action[code]=detail[[#This Row],[code]]),action[lvl]),"")</f>
        <v>0</v>
      </c>
      <c r="K134" s="14">
        <f>IF(detail[[#This Row],[cat]]&lt;&gt;"",LOOKUP(,0/(action[code]=detail[[#This Row],[code]]),action[per]),"")</f>
        <v>0</v>
      </c>
      <c r="L134" s="13">
        <v>60</v>
      </c>
      <c r="M134" s="14">
        <f>IF(detail[[#This Row],[per]],detail[[#This Row],[per]]*detail[[#This Row],[qnt]],detail[[#This Row],[qnt]])</f>
        <v>60</v>
      </c>
    </row>
    <row r="135" spans="1:13" ht="15.75" hidden="1">
      <c r="A135" s="19" t="s">
        <v>396</v>
      </c>
      <c r="B135" s="13">
        <v>10</v>
      </c>
      <c r="C135" s="12" t="s">
        <v>307</v>
      </c>
      <c r="D135" s="14" t="str">
        <f>IF(detail[[#This Row],[code]]&lt;&gt;"",LOOKUP(,0/(action[code]=detail[[#This Row],[code]]),action[tar]),"")</f>
        <v>C胸</v>
      </c>
      <c r="E135" s="14" t="str">
        <f>IF(detail[[#This Row],[code]]&lt;&gt;"",LOOKUP(,0/(action[code]=detail[[#This Row],[code]]),action[cat]),"")</f>
        <v>F拉伸</v>
      </c>
      <c r="F135" s="14" t="str">
        <f>IF(detail[[#This Row],[tar]]&lt;&gt;"",LOOKUP(,0/(action[code]=detail[[#This Row],[code]]),action[eqp]),"")</f>
        <v>U徒手</v>
      </c>
      <c r="G135" s="14" t="str">
        <f>IF(detail[[#This Row],[cat]]&lt;&gt;"",LOOKUP(,0/(action[code]=detail[[#This Row],[code]]),action[name]),"")</f>
        <v>扶墙左侧胸部拉伸</v>
      </c>
      <c r="H135" s="14" t="str">
        <f>IF(detail[[#This Row],[eqp]]&lt;&gt;"",LOOKUP(,0/(action[code]=detail[[#This Row],[code]]),action[msl]),"")</f>
        <v>胸大肌</v>
      </c>
      <c r="I135" s="15" t="str">
        <f>IF(detail[[#This Row],[cat]]&lt;&gt;"",LOOKUP(,0/(action[code]=detail[[#This Row],[code]]),action[cmt]),"")</f>
        <v>面对墙站立，左手推墙，身体慢慢地离开墙壁</v>
      </c>
      <c r="J135" s="14">
        <f>IF(detail[[#This Row],[cat]]&lt;&gt;"",LOOKUP(,0/(action[code]=detail[[#This Row],[code]]),action[lvl]),"")</f>
        <v>0</v>
      </c>
      <c r="K135" s="14">
        <f>IF(detail[[#This Row],[cat]]&lt;&gt;"",LOOKUP(,0/(action[code]=detail[[#This Row],[code]]),action[per]),"")</f>
        <v>0</v>
      </c>
      <c r="L135" s="13">
        <v>30</v>
      </c>
      <c r="M135" s="14">
        <f>IF(detail[[#This Row],[per]],detail[[#This Row],[per]]*detail[[#This Row],[qnt]],detail[[#This Row],[qnt]])</f>
        <v>30</v>
      </c>
    </row>
    <row r="136" spans="1:13" ht="15.75" hidden="1">
      <c r="A136" s="19" t="s">
        <v>396</v>
      </c>
      <c r="B136" s="13">
        <v>20</v>
      </c>
      <c r="C136" s="12" t="s">
        <v>308</v>
      </c>
      <c r="D136" s="14" t="str">
        <f>IF(detail[[#This Row],[code]]&lt;&gt;"",LOOKUP(,0/(action[code]=detail[[#This Row],[code]]),action[tar]),"")</f>
        <v>C胸</v>
      </c>
      <c r="E136" s="14" t="str">
        <f>IF(detail[[#This Row],[code]]&lt;&gt;"",LOOKUP(,0/(action[code]=detail[[#This Row],[code]]),action[cat]),"")</f>
        <v>F拉伸</v>
      </c>
      <c r="F136" s="14" t="str">
        <f>IF(detail[[#This Row],[tar]]&lt;&gt;"",LOOKUP(,0/(action[code]=detail[[#This Row],[code]]),action[eqp]),"")</f>
        <v>U徒手</v>
      </c>
      <c r="G136" s="14" t="str">
        <f>IF(detail[[#This Row],[cat]]&lt;&gt;"",LOOKUP(,0/(action[code]=detail[[#This Row],[code]]),action[name]),"")</f>
        <v>扶墙右侧胸部拉伸</v>
      </c>
      <c r="H136" s="14" t="str">
        <f>IF(detail[[#This Row],[eqp]]&lt;&gt;"",LOOKUP(,0/(action[code]=detail[[#This Row],[code]]),action[msl]),"")</f>
        <v>胸大肌</v>
      </c>
      <c r="I136" s="15" t="str">
        <f>IF(detail[[#This Row],[cat]]&lt;&gt;"",LOOKUP(,0/(action[code]=detail[[#This Row],[code]]),action[cmt]),"")</f>
        <v>面对墙站立，右手推墙，身体慢慢地离开墙壁</v>
      </c>
      <c r="J136" s="14">
        <f>IF(detail[[#This Row],[cat]]&lt;&gt;"",LOOKUP(,0/(action[code]=detail[[#This Row],[code]]),action[lvl]),"")</f>
        <v>0</v>
      </c>
      <c r="K136" s="14">
        <f>IF(detail[[#This Row],[cat]]&lt;&gt;"",LOOKUP(,0/(action[code]=detail[[#This Row],[code]]),action[per]),"")</f>
        <v>0</v>
      </c>
      <c r="L136" s="13">
        <v>30</v>
      </c>
      <c r="M136" s="14">
        <f>IF(detail[[#This Row],[per]],detail[[#This Row],[per]]*detail[[#This Row],[qnt]],detail[[#This Row],[qnt]])</f>
        <v>30</v>
      </c>
    </row>
    <row r="137" spans="1:13" ht="15.75" hidden="1">
      <c r="A137" s="19" t="s">
        <v>396</v>
      </c>
      <c r="B137" s="13">
        <v>30</v>
      </c>
      <c r="C137" s="12" t="s">
        <v>318</v>
      </c>
      <c r="D137" s="14" t="str">
        <f>IF(detail[[#This Row],[code]]&lt;&gt;"",LOOKUP(,0/(action[code]=detail[[#This Row],[code]]),action[tar]),"")</f>
        <v>U臂</v>
      </c>
      <c r="E137" s="14" t="str">
        <f>IF(detail[[#This Row],[code]]&lt;&gt;"",LOOKUP(,0/(action[code]=detail[[#This Row],[code]]),action[cat]),"")</f>
        <v>F拉伸</v>
      </c>
      <c r="F137" s="14" t="str">
        <f>IF(detail[[#This Row],[tar]]&lt;&gt;"",LOOKUP(,0/(action[code]=detail[[#This Row],[code]]),action[eqp]),"")</f>
        <v>U徒手</v>
      </c>
      <c r="G137" s="14" t="str">
        <f>IF(detail[[#This Row],[cat]]&lt;&gt;"",LOOKUP(,0/(action[code]=detail[[#This Row],[code]]),action[name]),"")</f>
        <v>站姿左侧三角肌拉伸</v>
      </c>
      <c r="H137" s="14" t="str">
        <f>IF(detail[[#This Row],[eqp]]&lt;&gt;"",LOOKUP(,0/(action[code]=detail[[#This Row],[code]]),action[msl]),"")</f>
        <v>三角肌</v>
      </c>
      <c r="I137" s="15" t="str">
        <f>IF(detail[[#This Row],[cat]]&lt;&gt;"",LOOKUP(,0/(action[code]=detail[[#This Row],[code]]),action[cmt]),"")</f>
        <v>手臂伸直，右手轻轻按压左臂以增加肌肉的伸展</v>
      </c>
      <c r="J137" s="14">
        <f>IF(detail[[#This Row],[cat]]&lt;&gt;"",LOOKUP(,0/(action[code]=detail[[#This Row],[code]]),action[lvl]),"")</f>
        <v>0</v>
      </c>
      <c r="K137" s="14">
        <f>IF(detail[[#This Row],[cat]]&lt;&gt;"",LOOKUP(,0/(action[code]=detail[[#This Row],[code]]),action[per]),"")</f>
        <v>0</v>
      </c>
      <c r="L137" s="13">
        <v>30</v>
      </c>
      <c r="M137" s="14">
        <f>IF(detail[[#This Row],[per]],detail[[#This Row],[per]]*detail[[#This Row],[qnt]],detail[[#This Row],[qnt]])</f>
        <v>30</v>
      </c>
    </row>
    <row r="138" spans="1:13" ht="15.75" hidden="1">
      <c r="A138" s="19" t="s">
        <v>396</v>
      </c>
      <c r="B138" s="13">
        <v>40</v>
      </c>
      <c r="C138" s="12" t="s">
        <v>319</v>
      </c>
      <c r="D138" s="14" t="str">
        <f>IF(detail[[#This Row],[code]]&lt;&gt;"",LOOKUP(,0/(action[code]=detail[[#This Row],[code]]),action[tar]),"")</f>
        <v>U臂</v>
      </c>
      <c r="E138" s="14" t="str">
        <f>IF(detail[[#This Row],[code]]&lt;&gt;"",LOOKUP(,0/(action[code]=detail[[#This Row],[code]]),action[cat]),"")</f>
        <v>F拉伸</v>
      </c>
      <c r="F138" s="14" t="str">
        <f>IF(detail[[#This Row],[tar]]&lt;&gt;"",LOOKUP(,0/(action[code]=detail[[#This Row],[code]]),action[eqp]),"")</f>
        <v>U徒手</v>
      </c>
      <c r="G138" s="14" t="str">
        <f>IF(detail[[#This Row],[cat]]&lt;&gt;"",LOOKUP(,0/(action[code]=detail[[#This Row],[code]]),action[name]),"")</f>
        <v>站姿右侧三角肌拉伸</v>
      </c>
      <c r="H138" s="14" t="str">
        <f>IF(detail[[#This Row],[eqp]]&lt;&gt;"",LOOKUP(,0/(action[code]=detail[[#This Row],[code]]),action[msl]),"")</f>
        <v>三角肌</v>
      </c>
      <c r="I138" s="15" t="str">
        <f>IF(detail[[#This Row],[cat]]&lt;&gt;"",LOOKUP(,0/(action[code]=detail[[#This Row],[code]]),action[cmt]),"")</f>
        <v>手臂伸直，左手轻轻按压右臂以增加肌肉的伸展</v>
      </c>
      <c r="J138" s="14">
        <f>IF(detail[[#This Row],[cat]]&lt;&gt;"",LOOKUP(,0/(action[code]=detail[[#This Row],[code]]),action[lvl]),"")</f>
        <v>0</v>
      </c>
      <c r="K138" s="14">
        <f>IF(detail[[#This Row],[cat]]&lt;&gt;"",LOOKUP(,0/(action[code]=detail[[#This Row],[code]]),action[per]),"")</f>
        <v>0</v>
      </c>
      <c r="L138" s="13">
        <v>30</v>
      </c>
      <c r="M138" s="14">
        <f>IF(detail[[#This Row],[per]],detail[[#This Row],[per]]*detail[[#This Row],[qnt]],detail[[#This Row],[qnt]])</f>
        <v>30</v>
      </c>
    </row>
    <row r="139" spans="1:13" ht="15.75" hidden="1">
      <c r="A139" s="19" t="s">
        <v>396</v>
      </c>
      <c r="B139" s="13">
        <v>50</v>
      </c>
      <c r="C139" s="12" t="s">
        <v>157</v>
      </c>
      <c r="D139" s="14" t="str">
        <f>IF(detail[[#This Row],[code]]&lt;&gt;"",LOOKUP(,0/(action[code]=detail[[#This Row],[code]]),action[tar]),"")</f>
        <v>B背</v>
      </c>
      <c r="E139" s="14" t="str">
        <f>IF(detail[[#This Row],[code]]&lt;&gt;"",LOOKUP(,0/(action[code]=detail[[#This Row],[code]]),action[cat]),"")</f>
        <v>F拉伸</v>
      </c>
      <c r="F139" s="14" t="str">
        <f>IF(detail[[#This Row],[tar]]&lt;&gt;"",LOOKUP(,0/(action[code]=detail[[#This Row],[code]]),action[eqp]),"")</f>
        <v>U徒手</v>
      </c>
      <c r="G139" s="14" t="str">
        <f>IF(detail[[#This Row],[cat]]&lt;&gt;"",LOOKUP(,0/(action[code]=detail[[#This Row],[code]]),action[name]),"")</f>
        <v>站姿抱头斜方肌拉伸</v>
      </c>
      <c r="H139" s="14" t="str">
        <f>IF(detail[[#This Row],[eqp]]&lt;&gt;"",LOOKUP(,0/(action[code]=detail[[#This Row],[code]]),action[msl]),"")</f>
        <v>斜方肌</v>
      </c>
      <c r="I139" s="15" t="str">
        <f>IF(detail[[#This Row],[cat]]&lt;&gt;"",LOOKUP(,0/(action[code]=detail[[#This Row],[code]]),action[cmt]),"")</f>
        <v>双腿并拢，微微屈膝，手将头部向前倾斜，下巴找胸部</v>
      </c>
      <c r="J139" s="14">
        <f>IF(detail[[#This Row],[cat]]&lt;&gt;"",LOOKUP(,0/(action[code]=detail[[#This Row],[code]]),action[lvl]),"")</f>
        <v>0</v>
      </c>
      <c r="K139" s="14">
        <f>IF(detail[[#This Row],[cat]]&lt;&gt;"",LOOKUP(,0/(action[code]=detail[[#This Row],[code]]),action[per]),"")</f>
        <v>0</v>
      </c>
      <c r="L139" s="13">
        <v>30</v>
      </c>
      <c r="M139" s="14">
        <f>IF(detail[[#This Row],[per]],detail[[#This Row],[per]]*detail[[#This Row],[qnt]],detail[[#This Row],[qnt]])</f>
        <v>30</v>
      </c>
    </row>
    <row r="140" spans="1:13" ht="15.75" hidden="1">
      <c r="A140" s="19" t="s">
        <v>396</v>
      </c>
      <c r="B140" s="13">
        <v>60</v>
      </c>
      <c r="C140" s="12" t="s">
        <v>328</v>
      </c>
      <c r="D140" s="14" t="str">
        <f>IF(detail[[#This Row],[code]]&lt;&gt;"",LOOKUP(,0/(action[code]=detail[[#This Row],[code]]),action[tar]),"")</f>
        <v>W腰</v>
      </c>
      <c r="E140" s="14" t="str">
        <f>IF(detail[[#This Row],[code]]&lt;&gt;"",LOOKUP(,0/(action[code]=detail[[#This Row],[code]]),action[cat]),"")</f>
        <v>F拉伸</v>
      </c>
      <c r="F140" s="14" t="str">
        <f>IF(detail[[#This Row],[tar]]&lt;&gt;"",LOOKUP(,0/(action[code]=detail[[#This Row],[code]]),action[eqp]),"")</f>
        <v>U徒手</v>
      </c>
      <c r="G140" s="14" t="str">
        <f>IF(detail[[#This Row],[cat]]&lt;&gt;"",LOOKUP(,0/(action[code]=detail[[#This Row],[code]]),action[name]),"")</f>
        <v>站姿左侧屈腹斜肌拉伸</v>
      </c>
      <c r="H140" s="14" t="str">
        <f>IF(detail[[#This Row],[eqp]]&lt;&gt;"",LOOKUP(,0/(action[code]=detail[[#This Row],[code]]),action[msl]),"")</f>
        <v>腹外斜肌</v>
      </c>
      <c r="I140" s="15" t="str">
        <f>IF(detail[[#This Row],[cat]]&lt;&gt;"",LOOKUP(,0/(action[code]=detail[[#This Row],[code]]),action[cmt]),"")</f>
        <v>背部挺直，双腿打开，身体向右转至右手握住右踝，抬起左侧手臂</v>
      </c>
      <c r="J140" s="14">
        <f>IF(detail[[#This Row],[cat]]&lt;&gt;"",LOOKUP(,0/(action[code]=detail[[#This Row],[code]]),action[lvl]),"")</f>
        <v>0</v>
      </c>
      <c r="K140" s="14">
        <f>IF(detail[[#This Row],[cat]]&lt;&gt;"",LOOKUP(,0/(action[code]=detail[[#This Row],[code]]),action[per]),"")</f>
        <v>0</v>
      </c>
      <c r="L140" s="13">
        <v>30</v>
      </c>
      <c r="M140" s="14">
        <f>IF(detail[[#This Row],[per]],detail[[#This Row],[per]]*detail[[#This Row],[qnt]],detail[[#This Row],[qnt]])</f>
        <v>30</v>
      </c>
    </row>
    <row r="141" spans="1:13" ht="15.75" hidden="1">
      <c r="A141" s="19" t="s">
        <v>396</v>
      </c>
      <c r="B141" s="13">
        <v>70</v>
      </c>
      <c r="C141" s="12" t="s">
        <v>329</v>
      </c>
      <c r="D141" s="14" t="str">
        <f>IF(detail[[#This Row],[code]]&lt;&gt;"",LOOKUP(,0/(action[code]=detail[[#This Row],[code]]),action[tar]),"")</f>
        <v>W腰</v>
      </c>
      <c r="E141" s="14" t="str">
        <f>IF(detail[[#This Row],[code]]&lt;&gt;"",LOOKUP(,0/(action[code]=detail[[#This Row],[code]]),action[cat]),"")</f>
        <v>F拉伸</v>
      </c>
      <c r="F141" s="14" t="str">
        <f>IF(detail[[#This Row],[tar]]&lt;&gt;"",LOOKUP(,0/(action[code]=detail[[#This Row],[code]]),action[eqp]),"")</f>
        <v>U徒手</v>
      </c>
      <c r="G141" s="14" t="str">
        <f>IF(detail[[#This Row],[cat]]&lt;&gt;"",LOOKUP(,0/(action[code]=detail[[#This Row],[code]]),action[name]),"")</f>
        <v>站姿右侧屈腹斜肌拉伸</v>
      </c>
      <c r="H141" s="14" t="str">
        <f>IF(detail[[#This Row],[eqp]]&lt;&gt;"",LOOKUP(,0/(action[code]=detail[[#This Row],[code]]),action[msl]),"")</f>
        <v>腹外斜肌</v>
      </c>
      <c r="I141" s="15" t="str">
        <f>IF(detail[[#This Row],[cat]]&lt;&gt;"",LOOKUP(,0/(action[code]=detail[[#This Row],[code]]),action[cmt]),"")</f>
        <v>背部挺直，双腿打开，身体向左转至左手握住左踝，抬起右侧手臂</v>
      </c>
      <c r="J141" s="14">
        <f>IF(detail[[#This Row],[cat]]&lt;&gt;"",LOOKUP(,0/(action[code]=detail[[#This Row],[code]]),action[lvl]),"")</f>
        <v>0</v>
      </c>
      <c r="K141" s="14">
        <f>IF(detail[[#This Row],[cat]]&lt;&gt;"",LOOKUP(,0/(action[code]=detail[[#This Row],[code]]),action[per]),"")</f>
        <v>0</v>
      </c>
      <c r="L141" s="13">
        <v>30</v>
      </c>
      <c r="M141" s="14">
        <f>IF(detail[[#This Row],[per]],detail[[#This Row],[per]]*detail[[#This Row],[qnt]],detail[[#This Row],[qnt]])</f>
        <v>30</v>
      </c>
    </row>
    <row r="142" spans="1:13" ht="15.75" hidden="1">
      <c r="A142" s="19" t="s">
        <v>396</v>
      </c>
      <c r="B142" s="13">
        <v>80</v>
      </c>
      <c r="C142" s="12" t="s">
        <v>333</v>
      </c>
      <c r="D142" s="14" t="str">
        <f>IF(detail[[#This Row],[code]]&lt;&gt;"",LOOKUP(,0/(action[code]=detail[[#This Row],[code]]),action[tar]),"")</f>
        <v>B背</v>
      </c>
      <c r="E142" s="14" t="str">
        <f>IF(detail[[#This Row],[code]]&lt;&gt;"",LOOKUP(,0/(action[code]=detail[[#This Row],[code]]),action[cat]),"")</f>
        <v>F拉伸</v>
      </c>
      <c r="F142" s="14" t="str">
        <f>IF(detail[[#This Row],[tar]]&lt;&gt;"",LOOKUP(,0/(action[code]=detail[[#This Row],[code]]),action[eqp]),"")</f>
        <v>U徒手</v>
      </c>
      <c r="G142" s="14" t="str">
        <f>IF(detail[[#This Row],[cat]]&lt;&gt;"",LOOKUP(,0/(action[code]=detail[[#This Row],[code]]),action[name]),"")</f>
        <v>站姿下犬式背阔肌拉伸</v>
      </c>
      <c r="H142" s="14" t="str">
        <f>IF(detail[[#This Row],[eqp]]&lt;&gt;"",LOOKUP(,0/(action[code]=detail[[#This Row],[code]]),action[msl]),"")</f>
        <v>背阔肌</v>
      </c>
      <c r="I142" s="15" t="str">
        <f>IF(detail[[#This Row],[cat]]&lt;&gt;"",LOOKUP(,0/(action[code]=detail[[#This Row],[code]]),action[cmt]),"")</f>
        <v>靠墙一定距离站立，身体平行于地板。 保持背部平坦，然后从胸部开始慢慢弯曲</v>
      </c>
      <c r="J142" s="14">
        <f>IF(detail[[#This Row],[cat]]&lt;&gt;"",LOOKUP(,0/(action[code]=detail[[#This Row],[code]]),action[lvl]),"")</f>
        <v>0</v>
      </c>
      <c r="K142" s="14">
        <f>IF(detail[[#This Row],[cat]]&lt;&gt;"",LOOKUP(,0/(action[code]=detail[[#This Row],[code]]),action[per]),"")</f>
        <v>0</v>
      </c>
      <c r="L142" s="13">
        <v>30</v>
      </c>
      <c r="M142" s="14">
        <f>IF(detail[[#This Row],[per]],detail[[#This Row],[per]]*detail[[#This Row],[qnt]],detail[[#This Row],[qnt]])</f>
        <v>30</v>
      </c>
    </row>
    <row r="143" spans="1:13" ht="15.75" hidden="1">
      <c r="A143" s="19" t="s">
        <v>396</v>
      </c>
      <c r="B143" s="13">
        <v>90</v>
      </c>
      <c r="C143" s="12" t="s">
        <v>142</v>
      </c>
      <c r="D143" s="14" t="str">
        <f>IF(detail[[#This Row],[code]]&lt;&gt;"",LOOKUP(,0/(action[code]=detail[[#This Row],[code]]),action[tar]),"")</f>
        <v>N颈</v>
      </c>
      <c r="E143" s="14" t="str">
        <f>IF(detail[[#This Row],[code]]&lt;&gt;"",LOOKUP(,0/(action[code]=detail[[#This Row],[code]]),action[cat]),"")</f>
        <v>F拉伸</v>
      </c>
      <c r="F143" s="14" t="str">
        <f>IF(detail[[#This Row],[tar]]&lt;&gt;"",LOOKUP(,0/(action[code]=detail[[#This Row],[code]]),action[eqp]),"")</f>
        <v>C椅子</v>
      </c>
      <c r="G143" s="14" t="str">
        <f>IF(detail[[#This Row],[cat]]&lt;&gt;"",LOOKUP(,0/(action[code]=detail[[#This Row],[code]]),action[name]),"")</f>
        <v>坐姿颈部左侧拉伸</v>
      </c>
      <c r="H143" s="14" t="str">
        <f>IF(detail[[#This Row],[eqp]]&lt;&gt;"",LOOKUP(,0/(action[code]=detail[[#This Row],[code]]),action[msl]),"")</f>
        <v>胸锁乳突肌</v>
      </c>
      <c r="I143" s="15" t="str">
        <f>IF(detail[[#This Row],[cat]]&lt;&gt;"",LOOKUP(,0/(action[code]=detail[[#This Row],[code]]),action[cmt]),"")</f>
        <v>坐立，身体立直，将头倾斜到右边，耳朵找向右肩</v>
      </c>
      <c r="J143" s="14">
        <f>IF(detail[[#This Row],[cat]]&lt;&gt;"",LOOKUP(,0/(action[code]=detail[[#This Row],[code]]),action[lvl]),"")</f>
        <v>0</v>
      </c>
      <c r="K143" s="14">
        <f>IF(detail[[#This Row],[cat]]&lt;&gt;"",LOOKUP(,0/(action[code]=detail[[#This Row],[code]]),action[per]),"")</f>
        <v>0</v>
      </c>
      <c r="L143" s="13">
        <v>30</v>
      </c>
      <c r="M143" s="14">
        <f>IF(detail[[#This Row],[per]],detail[[#This Row],[per]]*detail[[#This Row],[qnt]],detail[[#This Row],[qnt]])</f>
        <v>30</v>
      </c>
    </row>
    <row r="144" spans="1:13" ht="15.75" hidden="1">
      <c r="A144" s="19" t="s">
        <v>396</v>
      </c>
      <c r="B144" s="13">
        <v>100</v>
      </c>
      <c r="C144" s="12" t="s">
        <v>143</v>
      </c>
      <c r="D144" s="14" t="str">
        <f>IF(detail[[#This Row],[code]]&lt;&gt;"",LOOKUP(,0/(action[code]=detail[[#This Row],[code]]),action[tar]),"")</f>
        <v>N颈</v>
      </c>
      <c r="E144" s="14" t="str">
        <f>IF(detail[[#This Row],[code]]&lt;&gt;"",LOOKUP(,0/(action[code]=detail[[#This Row],[code]]),action[cat]),"")</f>
        <v>F拉伸</v>
      </c>
      <c r="F144" s="14" t="str">
        <f>IF(detail[[#This Row],[tar]]&lt;&gt;"",LOOKUP(,0/(action[code]=detail[[#This Row],[code]]),action[eqp]),"")</f>
        <v>C椅子</v>
      </c>
      <c r="G144" s="14" t="str">
        <f>IF(detail[[#This Row],[cat]]&lt;&gt;"",LOOKUP(,0/(action[code]=detail[[#This Row],[code]]),action[name]),"")</f>
        <v>坐姿颈部右侧拉伸</v>
      </c>
      <c r="H144" s="14" t="str">
        <f>IF(detail[[#This Row],[eqp]]&lt;&gt;"",LOOKUP(,0/(action[code]=detail[[#This Row],[code]]),action[msl]),"")</f>
        <v>胸锁乳突肌</v>
      </c>
      <c r="I144" s="15" t="str">
        <f>IF(detail[[#This Row],[cat]]&lt;&gt;"",LOOKUP(,0/(action[code]=detail[[#This Row],[code]]),action[cmt]),"")</f>
        <v>坐立，身体立直，将头倾斜到左边，耳朵找向左肩</v>
      </c>
      <c r="J144" s="14">
        <f>IF(detail[[#This Row],[cat]]&lt;&gt;"",LOOKUP(,0/(action[code]=detail[[#This Row],[code]]),action[lvl]),"")</f>
        <v>0</v>
      </c>
      <c r="K144" s="14">
        <f>IF(detail[[#This Row],[cat]]&lt;&gt;"",LOOKUP(,0/(action[code]=detail[[#This Row],[code]]),action[per]),"")</f>
        <v>0</v>
      </c>
      <c r="L144" s="13">
        <v>30</v>
      </c>
      <c r="M144" s="14">
        <f>IF(detail[[#This Row],[per]],detail[[#This Row],[per]]*detail[[#This Row],[qnt]],detail[[#This Row],[qnt]])</f>
        <v>30</v>
      </c>
    </row>
    <row r="145" spans="1:13" ht="15.75" hidden="1">
      <c r="A145" s="19" t="s">
        <v>396</v>
      </c>
      <c r="B145" s="13">
        <v>110</v>
      </c>
      <c r="C145" s="12" t="s">
        <v>149</v>
      </c>
      <c r="D145" s="14" t="str">
        <f>IF(detail[[#This Row],[code]]&lt;&gt;"",LOOKUP(,0/(action[code]=detail[[#This Row],[code]]),action[tar]),"")</f>
        <v>L腿</v>
      </c>
      <c r="E145" s="14" t="str">
        <f>IF(detail[[#This Row],[code]]&lt;&gt;"",LOOKUP(,0/(action[code]=detail[[#This Row],[code]]),action[cat]),"")</f>
        <v>F拉伸</v>
      </c>
      <c r="F145" s="14" t="str">
        <f>IF(detail[[#This Row],[tar]]&lt;&gt;"",LOOKUP(,0/(action[code]=detail[[#This Row],[code]]),action[eqp]),"")</f>
        <v>C椅子</v>
      </c>
      <c r="G145" s="14" t="str">
        <f>IF(detail[[#This Row],[cat]]&lt;&gt;"",LOOKUP(,0/(action[code]=detail[[#This Row],[code]]),action[name]),"")</f>
        <v>坐姿左腿后侧拉伸</v>
      </c>
      <c r="H145" s="14">
        <f>IF(detail[[#This Row],[eqp]]&lt;&gt;"",LOOKUP(,0/(action[code]=detail[[#This Row],[code]]),action[msl]),"")</f>
        <v>0</v>
      </c>
      <c r="I145" s="15" t="str">
        <f>IF(detail[[#This Row],[cat]]&lt;&gt;"",LOOKUP(,0/(action[code]=detail[[#This Row],[code]]),action[cmt]),"")</f>
        <v>脚跟着地，脚尖后勾</v>
      </c>
      <c r="J145" s="14">
        <f>IF(detail[[#This Row],[cat]]&lt;&gt;"",LOOKUP(,0/(action[code]=detail[[#This Row],[code]]),action[lvl]),"")</f>
        <v>0</v>
      </c>
      <c r="K145" s="14">
        <f>IF(detail[[#This Row],[cat]]&lt;&gt;"",LOOKUP(,0/(action[code]=detail[[#This Row],[code]]),action[per]),"")</f>
        <v>0</v>
      </c>
      <c r="L145" s="13">
        <v>30</v>
      </c>
      <c r="M145" s="14">
        <f>IF(detail[[#This Row],[per]],detail[[#This Row],[per]]*detail[[#This Row],[qnt]],detail[[#This Row],[qnt]])</f>
        <v>30</v>
      </c>
    </row>
    <row r="146" spans="1:13" ht="15.75" hidden="1">
      <c r="A146" s="19" t="s">
        <v>396</v>
      </c>
      <c r="B146" s="13">
        <v>120</v>
      </c>
      <c r="C146" s="12" t="s">
        <v>150</v>
      </c>
      <c r="D146" s="14" t="str">
        <f>IF(detail[[#This Row],[code]]&lt;&gt;"",LOOKUP(,0/(action[code]=detail[[#This Row],[code]]),action[tar]),"")</f>
        <v>L腿</v>
      </c>
      <c r="E146" s="14" t="str">
        <f>IF(detail[[#This Row],[code]]&lt;&gt;"",LOOKUP(,0/(action[code]=detail[[#This Row],[code]]),action[cat]),"")</f>
        <v>F拉伸</v>
      </c>
      <c r="F146" s="14" t="str">
        <f>IF(detail[[#This Row],[tar]]&lt;&gt;"",LOOKUP(,0/(action[code]=detail[[#This Row],[code]]),action[eqp]),"")</f>
        <v>C椅子</v>
      </c>
      <c r="G146" s="14" t="str">
        <f>IF(detail[[#This Row],[cat]]&lt;&gt;"",LOOKUP(,0/(action[code]=detail[[#This Row],[code]]),action[name]),"")</f>
        <v>坐姿右腿后侧拉伸</v>
      </c>
      <c r="H146" s="14">
        <f>IF(detail[[#This Row],[eqp]]&lt;&gt;"",LOOKUP(,0/(action[code]=detail[[#This Row],[code]]),action[msl]),"")</f>
        <v>0</v>
      </c>
      <c r="I146" s="15" t="str">
        <f>IF(detail[[#This Row],[cat]]&lt;&gt;"",LOOKUP(,0/(action[code]=detail[[#This Row],[code]]),action[cmt]),"")</f>
        <v>脚跟着地，脚尖后勾</v>
      </c>
      <c r="J146" s="14">
        <f>IF(detail[[#This Row],[cat]]&lt;&gt;"",LOOKUP(,0/(action[code]=detail[[#This Row],[code]]),action[lvl]),"")</f>
        <v>0</v>
      </c>
      <c r="K146" s="14">
        <f>IF(detail[[#This Row],[cat]]&lt;&gt;"",LOOKUP(,0/(action[code]=detail[[#This Row],[code]]),action[per]),"")</f>
        <v>0</v>
      </c>
      <c r="L146" s="13">
        <v>30</v>
      </c>
      <c r="M146" s="14">
        <f>IF(detail[[#This Row],[per]],detail[[#This Row],[per]]*detail[[#This Row],[qnt]],detail[[#This Row],[qnt]])</f>
        <v>30</v>
      </c>
    </row>
    <row r="147" spans="1:13" ht="15.75" hidden="1">
      <c r="A147" s="19" t="s">
        <v>396</v>
      </c>
      <c r="B147" s="13">
        <v>130</v>
      </c>
      <c r="C147" s="12" t="s">
        <v>340</v>
      </c>
      <c r="D147" s="14" t="str">
        <f>IF(detail[[#This Row],[code]]&lt;&gt;"",LOOKUP(,0/(action[code]=detail[[#This Row],[code]]),action[tar]),"")</f>
        <v>L腿</v>
      </c>
      <c r="E147" s="14" t="str">
        <f>IF(detail[[#This Row],[code]]&lt;&gt;"",LOOKUP(,0/(action[code]=detail[[#This Row],[code]]),action[cat]),"")</f>
        <v>F拉伸</v>
      </c>
      <c r="F147" s="14" t="str">
        <f>IF(detail[[#This Row],[tar]]&lt;&gt;"",LOOKUP(,0/(action[code]=detail[[#This Row],[code]]),action[eqp]),"")</f>
        <v>M瑜垫</v>
      </c>
      <c r="G147" s="14" t="str">
        <f>IF(detail[[#This Row],[cat]]&lt;&gt;"",LOOKUP(,0/(action[code]=detail[[#This Row],[code]]),action[name]),"")</f>
        <v>坐姿左侧4字胫前肌拉伸</v>
      </c>
      <c r="H147" s="14" t="str">
        <f>IF(detail[[#This Row],[eqp]]&lt;&gt;"",LOOKUP(,0/(action[code]=detail[[#This Row],[code]]),action[msl]),"")</f>
        <v>胫前肌</v>
      </c>
      <c r="I147" s="15" t="str">
        <f>IF(detail[[#This Row],[cat]]&lt;&gt;"",LOOKUP(,0/(action[code]=detail[[#This Row],[code]]),action[cmt]),"")</f>
        <v>右手握住左脚放在右膝上，回扳</v>
      </c>
      <c r="J147" s="14">
        <f>IF(detail[[#This Row],[cat]]&lt;&gt;"",LOOKUP(,0/(action[code]=detail[[#This Row],[code]]),action[lvl]),"")</f>
        <v>0</v>
      </c>
      <c r="K147" s="14">
        <f>IF(detail[[#This Row],[cat]]&lt;&gt;"",LOOKUP(,0/(action[code]=detail[[#This Row],[code]]),action[per]),"")</f>
        <v>0</v>
      </c>
      <c r="L147" s="13">
        <v>30</v>
      </c>
      <c r="M147" s="14">
        <f>IF(detail[[#This Row],[per]],detail[[#This Row],[per]]*detail[[#This Row],[qnt]],detail[[#This Row],[qnt]])</f>
        <v>30</v>
      </c>
    </row>
    <row r="148" spans="1:13" ht="15.75" hidden="1">
      <c r="A148" s="19" t="s">
        <v>396</v>
      </c>
      <c r="B148" s="13">
        <v>140</v>
      </c>
      <c r="C148" s="12" t="s">
        <v>341</v>
      </c>
      <c r="D148" s="14" t="str">
        <f>IF(detail[[#This Row],[code]]&lt;&gt;"",LOOKUP(,0/(action[code]=detail[[#This Row],[code]]),action[tar]),"")</f>
        <v>L腿</v>
      </c>
      <c r="E148" s="14" t="str">
        <f>IF(detail[[#This Row],[code]]&lt;&gt;"",LOOKUP(,0/(action[code]=detail[[#This Row],[code]]),action[cat]),"")</f>
        <v>F拉伸</v>
      </c>
      <c r="F148" s="14" t="str">
        <f>IF(detail[[#This Row],[tar]]&lt;&gt;"",LOOKUP(,0/(action[code]=detail[[#This Row],[code]]),action[eqp]),"")</f>
        <v>M瑜垫</v>
      </c>
      <c r="G148" s="14" t="str">
        <f>IF(detail[[#This Row],[cat]]&lt;&gt;"",LOOKUP(,0/(action[code]=detail[[#This Row],[code]]),action[name]),"")</f>
        <v>坐姿右侧4字胫前肌拉伸</v>
      </c>
      <c r="H148" s="14" t="str">
        <f>IF(detail[[#This Row],[eqp]]&lt;&gt;"",LOOKUP(,0/(action[code]=detail[[#This Row],[code]]),action[msl]),"")</f>
        <v>胫前肌</v>
      </c>
      <c r="I148" s="15" t="str">
        <f>IF(detail[[#This Row],[cat]]&lt;&gt;"",LOOKUP(,0/(action[code]=detail[[#This Row],[code]]),action[cmt]),"")</f>
        <v>左手握住右脚放在左膝上，回扳</v>
      </c>
      <c r="J148" s="14">
        <f>IF(detail[[#This Row],[cat]]&lt;&gt;"",LOOKUP(,0/(action[code]=detail[[#This Row],[code]]),action[lvl]),"")</f>
        <v>0</v>
      </c>
      <c r="K148" s="14">
        <f>IF(detail[[#This Row],[cat]]&lt;&gt;"",LOOKUP(,0/(action[code]=detail[[#This Row],[code]]),action[per]),"")</f>
        <v>0</v>
      </c>
      <c r="L148" s="13">
        <v>30</v>
      </c>
      <c r="M148" s="14">
        <f>IF(detail[[#This Row],[per]],detail[[#This Row],[per]]*detail[[#This Row],[qnt]],detail[[#This Row],[qnt]])</f>
        <v>30</v>
      </c>
    </row>
    <row r="149" spans="1:13" ht="15.75" hidden="1">
      <c r="A149" s="19" t="s">
        <v>396</v>
      </c>
      <c r="B149" s="13">
        <v>150</v>
      </c>
      <c r="C149" s="12" t="s">
        <v>161</v>
      </c>
      <c r="D149" s="14" t="str">
        <f>IF(detail[[#This Row],[code]]&lt;&gt;"",LOOKUP(,0/(action[code]=detail[[#This Row],[code]]),action[tar]),"")</f>
        <v>L腿</v>
      </c>
      <c r="E149" s="14" t="str">
        <f>IF(detail[[#This Row],[code]]&lt;&gt;"",LOOKUP(,0/(action[code]=detail[[#This Row],[code]]),action[cat]),"")</f>
        <v>F拉伸</v>
      </c>
      <c r="F149" s="14" t="str">
        <f>IF(detail[[#This Row],[tar]]&lt;&gt;"",LOOKUP(,0/(action[code]=detail[[#This Row],[code]]),action[eqp]),"")</f>
        <v>U徒手</v>
      </c>
      <c r="G149" s="14" t="str">
        <f>IF(detail[[#This Row],[cat]]&lt;&gt;"",LOOKUP(,0/(action[code]=detail[[#This Row],[code]]),action[name]),"")</f>
        <v>仰卧左侧臀部拉伸</v>
      </c>
      <c r="H149" s="14" t="str">
        <f>IF(detail[[#This Row],[eqp]]&lt;&gt;"",LOOKUP(,0/(action[code]=detail[[#This Row],[code]]),action[msl]),"")</f>
        <v>臀大肌</v>
      </c>
      <c r="I149" s="15" t="str">
        <f>IF(detail[[#This Row],[cat]]&lt;&gt;"",LOOKUP(,0/(action[code]=detail[[#This Row],[code]]),action[cmt]),"")</f>
        <v>左脚搭在右膝上，双手抱住右小腿，保持臀部贴紧地面</v>
      </c>
      <c r="J149" s="14">
        <f>IF(detail[[#This Row],[cat]]&lt;&gt;"",LOOKUP(,0/(action[code]=detail[[#This Row],[code]]),action[lvl]),"")</f>
        <v>0</v>
      </c>
      <c r="K149" s="14">
        <f>IF(detail[[#This Row],[cat]]&lt;&gt;"",LOOKUP(,0/(action[code]=detail[[#This Row],[code]]),action[per]),"")</f>
        <v>0</v>
      </c>
      <c r="L149" s="13">
        <v>30</v>
      </c>
      <c r="M149" s="14">
        <f>IF(detail[[#This Row],[per]],detail[[#This Row],[per]]*detail[[#This Row],[qnt]],detail[[#This Row],[qnt]])</f>
        <v>30</v>
      </c>
    </row>
    <row r="150" spans="1:13" ht="15.75" hidden="1">
      <c r="A150" s="19" t="s">
        <v>396</v>
      </c>
      <c r="B150" s="13">
        <v>160</v>
      </c>
      <c r="C150" s="12" t="s">
        <v>162</v>
      </c>
      <c r="D150" s="14" t="str">
        <f>IF(detail[[#This Row],[code]]&lt;&gt;"",LOOKUP(,0/(action[code]=detail[[#This Row],[code]]),action[tar]),"")</f>
        <v>L腿</v>
      </c>
      <c r="E150" s="14" t="str">
        <f>IF(detail[[#This Row],[code]]&lt;&gt;"",LOOKUP(,0/(action[code]=detail[[#This Row],[code]]),action[cat]),"")</f>
        <v>F拉伸</v>
      </c>
      <c r="F150" s="14" t="str">
        <f>IF(detail[[#This Row],[tar]]&lt;&gt;"",LOOKUP(,0/(action[code]=detail[[#This Row],[code]]),action[eqp]),"")</f>
        <v>U徒手</v>
      </c>
      <c r="G150" s="14" t="str">
        <f>IF(detail[[#This Row],[cat]]&lt;&gt;"",LOOKUP(,0/(action[code]=detail[[#This Row],[code]]),action[name]),"")</f>
        <v>仰卧右侧臀部拉伸</v>
      </c>
      <c r="H150" s="14" t="str">
        <f>IF(detail[[#This Row],[eqp]]&lt;&gt;"",LOOKUP(,0/(action[code]=detail[[#This Row],[code]]),action[msl]),"")</f>
        <v>臀大肌</v>
      </c>
      <c r="I150" s="15" t="str">
        <f>IF(detail[[#This Row],[cat]]&lt;&gt;"",LOOKUP(,0/(action[code]=detail[[#This Row],[code]]),action[cmt]),"")</f>
        <v>右脚搭在左膝上，双手抱住左小腿，保持臀部贴紧地面</v>
      </c>
      <c r="J150" s="14">
        <f>IF(detail[[#This Row],[cat]]&lt;&gt;"",LOOKUP(,0/(action[code]=detail[[#This Row],[code]]),action[lvl]),"")</f>
        <v>0</v>
      </c>
      <c r="K150" s="14">
        <f>IF(detail[[#This Row],[cat]]&lt;&gt;"",LOOKUP(,0/(action[code]=detail[[#This Row],[code]]),action[per]),"")</f>
        <v>0</v>
      </c>
      <c r="L150" s="13">
        <v>30</v>
      </c>
      <c r="M150" s="14">
        <f>IF(detail[[#This Row],[per]],detail[[#This Row],[per]]*detail[[#This Row],[qnt]],detail[[#This Row],[qnt]])</f>
        <v>30</v>
      </c>
    </row>
    <row r="151" spans="1:13" ht="15.75" hidden="1">
      <c r="A151" s="19" t="s">
        <v>396</v>
      </c>
      <c r="B151" s="13">
        <v>170</v>
      </c>
      <c r="C151" s="12" t="s">
        <v>349</v>
      </c>
      <c r="D151" s="14" t="str">
        <f>IF(detail[[#This Row],[code]]&lt;&gt;"",LOOKUP(,0/(action[code]=detail[[#This Row],[code]]),action[tar]),"")</f>
        <v>L腿</v>
      </c>
      <c r="E151" s="14" t="str">
        <f>IF(detail[[#This Row],[code]]&lt;&gt;"",LOOKUP(,0/(action[code]=detail[[#This Row],[code]]),action[cat]),"")</f>
        <v>F拉伸</v>
      </c>
      <c r="F151" s="14" t="str">
        <f>IF(detail[[#This Row],[tar]]&lt;&gt;"",LOOKUP(,0/(action[code]=detail[[#This Row],[code]]),action[eqp]),"")</f>
        <v>M瑜垫</v>
      </c>
      <c r="G151" s="14" t="str">
        <f>IF(detail[[#This Row],[cat]]&lt;&gt;"",LOOKUP(,0/(action[code]=detail[[#This Row],[code]]),action[name]),"")</f>
        <v>跪姿左侧股四头肌拉伸</v>
      </c>
      <c r="H151" s="14" t="str">
        <f>IF(detail[[#This Row],[eqp]]&lt;&gt;"",LOOKUP(,0/(action[code]=detail[[#This Row],[code]]),action[msl]),"")</f>
        <v>股四头肌</v>
      </c>
      <c r="I151" s="15" t="str">
        <f>IF(detail[[#This Row],[cat]]&lt;&gt;"",LOOKUP(,0/(action[code]=detail[[#This Row],[code]]),action[cmt]),"")</f>
        <v>冲刺式，右腿在前屈膝90度，左手 抓住左脚扳向腰部</v>
      </c>
      <c r="J151" s="14">
        <f>IF(detail[[#This Row],[cat]]&lt;&gt;"",LOOKUP(,0/(action[code]=detail[[#This Row],[code]]),action[lvl]),"")</f>
        <v>0</v>
      </c>
      <c r="K151" s="14">
        <f>IF(detail[[#This Row],[cat]]&lt;&gt;"",LOOKUP(,0/(action[code]=detail[[#This Row],[code]]),action[per]),"")</f>
        <v>0</v>
      </c>
      <c r="L151" s="13">
        <v>30</v>
      </c>
      <c r="M151" s="14">
        <f>IF(detail[[#This Row],[per]],detail[[#This Row],[per]]*detail[[#This Row],[qnt]],detail[[#This Row],[qnt]])</f>
        <v>30</v>
      </c>
    </row>
    <row r="152" spans="1:13" ht="15.75" hidden="1">
      <c r="A152" s="19" t="s">
        <v>396</v>
      </c>
      <c r="B152" s="13">
        <v>180</v>
      </c>
      <c r="C152" s="12" t="s">
        <v>350</v>
      </c>
      <c r="D152" s="14" t="str">
        <f>IF(detail[[#This Row],[code]]&lt;&gt;"",LOOKUP(,0/(action[code]=detail[[#This Row],[code]]),action[tar]),"")</f>
        <v>L腿</v>
      </c>
      <c r="E152" s="14" t="str">
        <f>IF(detail[[#This Row],[code]]&lt;&gt;"",LOOKUP(,0/(action[code]=detail[[#This Row],[code]]),action[cat]),"")</f>
        <v>F拉伸</v>
      </c>
      <c r="F152" s="14" t="str">
        <f>IF(detail[[#This Row],[tar]]&lt;&gt;"",LOOKUP(,0/(action[code]=detail[[#This Row],[code]]),action[eqp]),"")</f>
        <v>M瑜垫</v>
      </c>
      <c r="G152" s="14" t="str">
        <f>IF(detail[[#This Row],[cat]]&lt;&gt;"",LOOKUP(,0/(action[code]=detail[[#This Row],[code]]),action[name]),"")</f>
        <v>跪姿右侧股四头肌拉伸</v>
      </c>
      <c r="H152" s="14" t="str">
        <f>IF(detail[[#This Row],[eqp]]&lt;&gt;"",LOOKUP(,0/(action[code]=detail[[#This Row],[code]]),action[msl]),"")</f>
        <v>股四头肌</v>
      </c>
      <c r="I152" s="15" t="str">
        <f>IF(detail[[#This Row],[cat]]&lt;&gt;"",LOOKUP(,0/(action[code]=detail[[#This Row],[code]]),action[cmt]),"")</f>
        <v>冲刺式，左腿在前屈膝90度，右手 抓住右脚扳向腰部</v>
      </c>
      <c r="J152" s="14">
        <f>IF(detail[[#This Row],[cat]]&lt;&gt;"",LOOKUP(,0/(action[code]=detail[[#This Row],[code]]),action[lvl]),"")</f>
        <v>0</v>
      </c>
      <c r="K152" s="14">
        <f>IF(detail[[#This Row],[cat]]&lt;&gt;"",LOOKUP(,0/(action[code]=detail[[#This Row],[code]]),action[per]),"")</f>
        <v>0</v>
      </c>
      <c r="L152" s="13">
        <v>30</v>
      </c>
      <c r="M152" s="14">
        <f>IF(detail[[#This Row],[per]],detail[[#This Row],[per]]*detail[[#This Row],[qnt]],detail[[#This Row],[qnt]])</f>
        <v>30</v>
      </c>
    </row>
    <row r="153" spans="1:13" ht="15.75" hidden="1">
      <c r="A153" s="19" t="s">
        <v>396</v>
      </c>
      <c r="B153" s="13">
        <v>190</v>
      </c>
      <c r="C153" s="12" t="s">
        <v>312</v>
      </c>
      <c r="D153" s="14" t="str">
        <f>IF(detail[[#This Row],[code]]&lt;&gt;"",LOOKUP(,0/(action[code]=detail[[#This Row],[code]]),action[tar]),"")</f>
        <v>L腿</v>
      </c>
      <c r="E153" s="14" t="str">
        <f>IF(detail[[#This Row],[code]]&lt;&gt;"",LOOKUP(,0/(action[code]=detail[[#This Row],[code]]),action[cat]),"")</f>
        <v>F拉伸</v>
      </c>
      <c r="F153" s="14" t="str">
        <f>IF(detail[[#This Row],[tar]]&lt;&gt;"",LOOKUP(,0/(action[code]=detail[[#This Row],[code]]),action[eqp]),"")</f>
        <v>M瑜垫</v>
      </c>
      <c r="G153" s="14" t="str">
        <f>IF(detail[[#This Row],[cat]]&lt;&gt;"",LOOKUP(,0/(action[code]=detail[[#This Row],[code]]),action[name]),"")</f>
        <v>坐姿广角式内收肌拉伸</v>
      </c>
      <c r="H153" s="14" t="str">
        <f>IF(detail[[#This Row],[eqp]]&lt;&gt;"",LOOKUP(,0/(action[code]=detail[[#This Row],[code]]),action[msl]),"")</f>
        <v>内收肌</v>
      </c>
      <c r="I153" s="15" t="str">
        <f>IF(detail[[#This Row],[cat]]&lt;&gt;"",LOOKUP(,0/(action[code]=detail[[#This Row],[code]]),action[cmt]),"")</f>
        <v>双腿伸直打开，不要弯曲膝盖，身体向前倾斜，双手沿着双腿向前伸展</v>
      </c>
      <c r="J153" s="14">
        <f>IF(detail[[#This Row],[cat]]&lt;&gt;"",LOOKUP(,0/(action[code]=detail[[#This Row],[code]]),action[lvl]),"")</f>
        <v>0</v>
      </c>
      <c r="K153" s="14">
        <f>IF(detail[[#This Row],[cat]]&lt;&gt;"",LOOKUP(,0/(action[code]=detail[[#This Row],[code]]),action[per]),"")</f>
        <v>0</v>
      </c>
      <c r="L153" s="13">
        <v>30</v>
      </c>
      <c r="M153" s="14">
        <f>IF(detail[[#This Row],[per]],detail[[#This Row],[per]]*detail[[#This Row],[qnt]],detail[[#This Row],[qnt]])</f>
        <v>30</v>
      </c>
    </row>
    <row r="154" spans="1:13" ht="15.75" hidden="1">
      <c r="A154" s="19" t="s">
        <v>396</v>
      </c>
      <c r="B154" s="13">
        <v>200</v>
      </c>
      <c r="C154" s="12" t="s">
        <v>351</v>
      </c>
      <c r="D154" s="14" t="str">
        <f>IF(detail[[#This Row],[code]]&lt;&gt;"",LOOKUP(,0/(action[code]=detail[[#This Row],[code]]),action[tar]),"")</f>
        <v>L腿</v>
      </c>
      <c r="E154" s="14" t="str">
        <f>IF(detail[[#This Row],[code]]&lt;&gt;"",LOOKUP(,0/(action[code]=detail[[#This Row],[code]]),action[cat]),"")</f>
        <v>F拉伸</v>
      </c>
      <c r="F154" s="14" t="str">
        <f>IF(detail[[#This Row],[tar]]&lt;&gt;"",LOOKUP(,0/(action[code]=detail[[#This Row],[code]]),action[eqp]),"")</f>
        <v>M瑜垫</v>
      </c>
      <c r="G154" s="14" t="str">
        <f>IF(detail[[#This Row],[cat]]&lt;&gt;"",LOOKUP(,0/(action[code]=detail[[#This Row],[code]]),action[name]),"")</f>
        <v>蝴蝶振翅</v>
      </c>
      <c r="H154" s="14" t="str">
        <f>IF(detail[[#This Row],[eqp]]&lt;&gt;"",LOOKUP(,0/(action[code]=detail[[#This Row],[code]]),action[msl]),"")</f>
        <v>内收肌</v>
      </c>
      <c r="I154" s="15" t="str">
        <f>IF(detail[[#This Row],[cat]]&lt;&gt;"",LOOKUP(,0/(action[code]=detail[[#This Row],[code]]),action[cmt]),"")</f>
        <v>屈膝坐下来，脚底相对，背部平直，轻轻地将双手放在膝盖上，将臀部和膝盖向下靠近地面</v>
      </c>
      <c r="J154" s="14">
        <f>IF(detail[[#This Row],[cat]]&lt;&gt;"",LOOKUP(,0/(action[code]=detail[[#This Row],[code]]),action[lvl]),"")</f>
        <v>0</v>
      </c>
      <c r="K154" s="14">
        <f>IF(detail[[#This Row],[cat]]&lt;&gt;"",LOOKUP(,0/(action[code]=detail[[#This Row],[code]]),action[per]),"")</f>
        <v>3</v>
      </c>
      <c r="L154" s="13">
        <v>20</v>
      </c>
      <c r="M154" s="14">
        <f>IF(detail[[#This Row],[per]],detail[[#This Row],[per]]*detail[[#This Row],[qnt]],detail[[#This Row],[qnt]])</f>
        <v>60</v>
      </c>
    </row>
    <row r="155" spans="1:13" ht="15.75" hidden="1">
      <c r="A155" s="19" t="s">
        <v>396</v>
      </c>
      <c r="B155" s="13">
        <v>210</v>
      </c>
      <c r="C155" s="12" t="s">
        <v>344</v>
      </c>
      <c r="D155" s="14" t="str">
        <f>IF(detail[[#This Row],[code]]&lt;&gt;"",LOOKUP(,0/(action[code]=detail[[#This Row],[code]]),action[tar]),"")</f>
        <v>L腿</v>
      </c>
      <c r="E155" s="14" t="str">
        <f>IF(detail[[#This Row],[code]]&lt;&gt;"",LOOKUP(,0/(action[code]=detail[[#This Row],[code]]),action[cat]),"")</f>
        <v>F拉伸</v>
      </c>
      <c r="F155" s="14" t="str">
        <f>IF(detail[[#This Row],[tar]]&lt;&gt;"",LOOKUP(,0/(action[code]=detail[[#This Row],[code]]),action[eqp]),"")</f>
        <v>M瑜垫</v>
      </c>
      <c r="G155" s="14" t="str">
        <f>IF(detail[[#This Row],[cat]]&lt;&gt;"",LOOKUP(,0/(action[code]=detail[[#This Row],[code]]),action[name]),"")</f>
        <v>坐姿大小腿后侧拉伸</v>
      </c>
      <c r="H155" s="14">
        <f>IF(detail[[#This Row],[eqp]]&lt;&gt;"",LOOKUP(,0/(action[code]=detail[[#This Row],[code]]),action[msl]),"")</f>
        <v>0</v>
      </c>
      <c r="I155" s="15" t="str">
        <f>IF(detail[[#This Row],[cat]]&lt;&gt;"",LOOKUP(,0/(action[code]=detail[[#This Row],[code]]),action[cmt]),"")</f>
        <v>双腿并拢伸直，上身前倾，下巴找膝盖</v>
      </c>
      <c r="J155" s="14">
        <f>IF(detail[[#This Row],[cat]]&lt;&gt;"",LOOKUP(,0/(action[code]=detail[[#This Row],[code]]),action[lvl]),"")</f>
        <v>0</v>
      </c>
      <c r="K155" s="14">
        <f>IF(detail[[#This Row],[cat]]&lt;&gt;"",LOOKUP(,0/(action[code]=detail[[#This Row],[code]]),action[per]),"")</f>
        <v>0</v>
      </c>
      <c r="L155" s="13">
        <v>60</v>
      </c>
      <c r="M155" s="14">
        <f>IF(detail[[#This Row],[per]],detail[[#This Row],[per]]*detail[[#This Row],[qnt]],detail[[#This Row],[qnt]])</f>
        <v>60</v>
      </c>
    </row>
    <row r="156" spans="1:13" ht="15.75" hidden="1">
      <c r="A156" s="19" t="s">
        <v>396</v>
      </c>
      <c r="B156" s="13">
        <v>220</v>
      </c>
      <c r="C156" s="12" t="s">
        <v>301</v>
      </c>
      <c r="D156" s="14" t="str">
        <f>IF(detail[[#This Row],[code]]&lt;&gt;"",LOOKUP(,0/(action[code]=detail[[#This Row],[code]]),action[tar]),"")</f>
        <v>A腹</v>
      </c>
      <c r="E156" s="14" t="str">
        <f>IF(detail[[#This Row],[code]]&lt;&gt;"",LOOKUP(,0/(action[code]=detail[[#This Row],[code]]),action[cat]),"")</f>
        <v>F拉伸</v>
      </c>
      <c r="F156" s="14" t="str">
        <f>IF(detail[[#This Row],[tar]]&lt;&gt;"",LOOKUP(,0/(action[code]=detail[[#This Row],[code]]),action[eqp]),"")</f>
        <v>M瑜垫</v>
      </c>
      <c r="G156" s="14" t="str">
        <f>IF(detail[[#This Row],[cat]]&lt;&gt;"",LOOKUP(,0/(action[code]=detail[[#This Row],[code]]),action[name]),"")</f>
        <v>俯卧腹部拉伸</v>
      </c>
      <c r="H156" s="14" t="str">
        <f>IF(detail[[#This Row],[eqp]]&lt;&gt;"",LOOKUP(,0/(action[code]=detail[[#This Row],[code]]),action[msl]),"")</f>
        <v>腹直肌</v>
      </c>
      <c r="I156" s="15" t="str">
        <f>IF(detail[[#This Row],[cat]]&lt;&gt;"",LOOKUP(,0/(action[code]=detail[[#This Row],[code]]),action[cmt]),"")</f>
        <v>尽可能向后仰</v>
      </c>
      <c r="J156" s="14">
        <f>IF(detail[[#This Row],[cat]]&lt;&gt;"",LOOKUP(,0/(action[code]=detail[[#This Row],[code]]),action[lvl]),"")</f>
        <v>0</v>
      </c>
      <c r="K156" s="14">
        <f>IF(detail[[#This Row],[cat]]&lt;&gt;"",LOOKUP(,0/(action[code]=detail[[#This Row],[code]]),action[per]),"")</f>
        <v>0</v>
      </c>
      <c r="L156" s="13">
        <v>60</v>
      </c>
      <c r="M156" s="14">
        <f>IF(detail[[#This Row],[per]],detail[[#This Row],[per]]*detail[[#This Row],[qnt]],detail[[#This Row],[qnt]])</f>
        <v>60</v>
      </c>
    </row>
    <row r="157" spans="1:13" ht="15.75" hidden="1">
      <c r="A157" s="19" t="s">
        <v>397</v>
      </c>
      <c r="B157" s="13">
        <v>10</v>
      </c>
      <c r="C157" s="12" t="s">
        <v>160</v>
      </c>
      <c r="D157" s="14" t="str">
        <f>IF(detail[[#This Row],[code]]&lt;&gt;"",LOOKUP(,0/(action[code]=detail[[#This Row],[code]]),action[tar]),"")</f>
        <v>Y全</v>
      </c>
      <c r="E157" s="14" t="str">
        <f>IF(detail[[#This Row],[code]]&lt;&gt;"",LOOKUP(,0/(action[code]=detail[[#This Row],[code]]),action[cat]),"")</f>
        <v>P姿势</v>
      </c>
      <c r="F157" s="14" t="str">
        <f>IF(detail[[#This Row],[tar]]&lt;&gt;"",LOOKUP(,0/(action[code]=detail[[#This Row],[code]]),action[eqp]),"")</f>
        <v>U徒手</v>
      </c>
      <c r="G157" s="14" t="str">
        <f>IF(detail[[#This Row],[cat]]&lt;&gt;"",LOOKUP(,0/(action[code]=detail[[#This Row],[code]]),action[name]),"")</f>
        <v>仰卧</v>
      </c>
      <c r="H157" s="14">
        <f>IF(detail[[#This Row],[eqp]]&lt;&gt;"",LOOKUP(,0/(action[code]=detail[[#This Row],[code]]),action[msl]),"")</f>
        <v>0</v>
      </c>
      <c r="I157" s="15">
        <f>IF(detail[[#This Row],[cat]]&lt;&gt;"",LOOKUP(,0/(action[code]=detail[[#This Row],[code]]),action[cmt]),"")</f>
        <v>0</v>
      </c>
      <c r="J157" s="14">
        <f>IF(detail[[#This Row],[cat]]&lt;&gt;"",LOOKUP(,0/(action[code]=detail[[#This Row],[code]]),action[lvl]),"")</f>
        <v>0</v>
      </c>
      <c r="K157" s="14">
        <f>IF(detail[[#This Row],[cat]]&lt;&gt;"",LOOKUP(,0/(action[code]=detail[[#This Row],[code]]),action[per]),"")</f>
        <v>5</v>
      </c>
      <c r="L157" s="13">
        <v>1</v>
      </c>
      <c r="M157" s="14">
        <f>IF(detail[[#This Row],[per]],detail[[#This Row],[per]]*detail[[#This Row],[qnt]],detail[[#This Row],[qnt]])</f>
        <v>5</v>
      </c>
    </row>
    <row r="158" spans="1:13" ht="15.75" hidden="1">
      <c r="A158" s="19" t="s">
        <v>397</v>
      </c>
      <c r="B158" s="13">
        <v>20</v>
      </c>
      <c r="C158" s="12" t="s">
        <v>170</v>
      </c>
      <c r="D158" s="14" t="str">
        <f>IF(detail[[#This Row],[code]]&lt;&gt;"",LOOKUP(,0/(action[code]=detail[[#This Row],[code]]),action[tar]),"")</f>
        <v>Y全</v>
      </c>
      <c r="E158" s="14" t="str">
        <f>IF(detail[[#This Row],[code]]&lt;&gt;"",LOOKUP(,0/(action[code]=detail[[#This Row],[code]]),action[cat]),"")</f>
        <v>I醒神</v>
      </c>
      <c r="F158" s="14" t="str">
        <f>IF(detail[[#This Row],[tar]]&lt;&gt;"",LOOKUP(,0/(action[code]=detail[[#This Row],[code]]),action[eqp]),"")</f>
        <v>U徒手</v>
      </c>
      <c r="G158" s="14" t="str">
        <f>IF(detail[[#This Row],[cat]]&lt;&gt;"",LOOKUP(,0/(action[code]=detail[[#This Row],[code]]),action[name]),"")</f>
        <v>深呼吸</v>
      </c>
      <c r="H158" s="14">
        <f>IF(detail[[#This Row],[eqp]]&lt;&gt;"",LOOKUP(,0/(action[code]=detail[[#This Row],[code]]),action[msl]),"")</f>
        <v>0</v>
      </c>
      <c r="I158" s="15">
        <f>IF(detail[[#This Row],[cat]]&lt;&gt;"",LOOKUP(,0/(action[code]=detail[[#This Row],[code]]),action[cmt]),"")</f>
        <v>0</v>
      </c>
      <c r="J158" s="14">
        <f>IF(detail[[#This Row],[cat]]&lt;&gt;"",LOOKUP(,0/(action[code]=detail[[#This Row],[code]]),action[lvl]),"")</f>
        <v>0</v>
      </c>
      <c r="K158" s="14">
        <f>IF(detail[[#This Row],[cat]]&lt;&gt;"",LOOKUP(,0/(action[code]=detail[[#This Row],[code]]),action[per]),"")</f>
        <v>15</v>
      </c>
      <c r="L158" s="13">
        <v>6</v>
      </c>
      <c r="M158" s="14">
        <f>IF(detail[[#This Row],[per]],detail[[#This Row],[per]]*detail[[#This Row],[qnt]],detail[[#This Row],[qnt]])</f>
        <v>90</v>
      </c>
    </row>
    <row r="159" spans="1:13" ht="15.75" hidden="1">
      <c r="A159" s="19" t="s">
        <v>397</v>
      </c>
      <c r="B159" s="13">
        <v>30</v>
      </c>
      <c r="C159" s="12" t="s">
        <v>171</v>
      </c>
      <c r="D159" s="14" t="str">
        <f>IF(detail[[#This Row],[code]]&lt;&gt;"",LOOKUP(,0/(action[code]=detail[[#This Row],[code]]),action[tar]),"")</f>
        <v>F面</v>
      </c>
      <c r="E159" s="14" t="str">
        <f>IF(detail[[#This Row],[code]]&lt;&gt;"",LOOKUP(,0/(action[code]=detail[[#This Row],[code]]),action[cat]),"")</f>
        <v>M按摩</v>
      </c>
      <c r="F159" s="14" t="str">
        <f>IF(detail[[#This Row],[tar]]&lt;&gt;"",LOOKUP(,0/(action[code]=detail[[#This Row],[code]]),action[eqp]),"")</f>
        <v>U徒手</v>
      </c>
      <c r="G159" s="14" t="str">
        <f>IF(detail[[#This Row],[cat]]&lt;&gt;"",LOOKUP(,0/(action[code]=detail[[#This Row],[code]]),action[name]),"")</f>
        <v>搓脸</v>
      </c>
      <c r="H159" s="14">
        <f>IF(detail[[#This Row],[eqp]]&lt;&gt;"",LOOKUP(,0/(action[code]=detail[[#This Row],[code]]),action[msl]),"")</f>
        <v>0</v>
      </c>
      <c r="I159" s="15" t="str">
        <f>IF(detail[[#This Row],[cat]]&lt;&gt;"",LOOKUP(,0/(action[code]=detail[[#This Row],[code]]),action[cmt]),"")</f>
        <v>轻揉面部</v>
      </c>
      <c r="J159" s="14">
        <f>IF(detail[[#This Row],[cat]]&lt;&gt;"",LOOKUP(,0/(action[code]=detail[[#This Row],[code]]),action[lvl]),"")</f>
        <v>0</v>
      </c>
      <c r="K159" s="14">
        <f>IF(detail[[#This Row],[cat]]&lt;&gt;"",LOOKUP(,0/(action[code]=detail[[#This Row],[code]]),action[per]),"")</f>
        <v>2</v>
      </c>
      <c r="L159" s="13">
        <v>10</v>
      </c>
      <c r="M159" s="14">
        <f>IF(detail[[#This Row],[per]],detail[[#This Row],[per]]*detail[[#This Row],[qnt]],detail[[#This Row],[qnt]])</f>
        <v>20</v>
      </c>
    </row>
    <row r="160" spans="1:13" ht="15.75" hidden="1">
      <c r="A160" s="19" t="s">
        <v>397</v>
      </c>
      <c r="B160" s="13">
        <v>40</v>
      </c>
      <c r="C160" s="12" t="s">
        <v>172</v>
      </c>
      <c r="D160" s="14" t="str">
        <f>IF(detail[[#This Row],[code]]&lt;&gt;"",LOOKUP(,0/(action[code]=detail[[#This Row],[code]]),action[tar]),"")</f>
        <v>F面</v>
      </c>
      <c r="E160" s="14" t="str">
        <f>IF(detail[[#This Row],[code]]&lt;&gt;"",LOOKUP(,0/(action[code]=detail[[#This Row],[code]]),action[cat]),"")</f>
        <v>M按摩</v>
      </c>
      <c r="F160" s="14" t="str">
        <f>IF(detail[[#This Row],[tar]]&lt;&gt;"",LOOKUP(,0/(action[code]=detail[[#This Row],[code]]),action[eqp]),"")</f>
        <v>U徒手</v>
      </c>
      <c r="G160" s="14" t="str">
        <f>IF(detail[[#This Row],[cat]]&lt;&gt;"",LOOKUP(,0/(action[code]=detail[[#This Row],[code]]),action[name]),"")</f>
        <v>捏鼻</v>
      </c>
      <c r="H160" s="14">
        <f>IF(detail[[#This Row],[eqp]]&lt;&gt;"",LOOKUP(,0/(action[code]=detail[[#This Row],[code]]),action[msl]),"")</f>
        <v>0</v>
      </c>
      <c r="I160" s="15" t="str">
        <f>IF(detail[[#This Row],[cat]]&lt;&gt;"",LOOKUP(,0/(action[code]=detail[[#This Row],[code]]),action[cmt]),"")</f>
        <v>节律张弛鼻翼</v>
      </c>
      <c r="J160" s="14">
        <f>IF(detail[[#This Row],[cat]]&lt;&gt;"",LOOKUP(,0/(action[code]=detail[[#This Row],[code]]),action[lvl]),"")</f>
        <v>0</v>
      </c>
      <c r="K160" s="14">
        <f>IF(detail[[#This Row],[cat]]&lt;&gt;"",LOOKUP(,0/(action[code]=detail[[#This Row],[code]]),action[per]),"")</f>
        <v>4</v>
      </c>
      <c r="L160" s="13">
        <v>5</v>
      </c>
      <c r="M160" s="14">
        <f>IF(detail[[#This Row],[per]],detail[[#This Row],[per]]*detail[[#This Row],[qnt]],detail[[#This Row],[qnt]])</f>
        <v>20</v>
      </c>
    </row>
    <row r="161" spans="1:13" ht="15.75" hidden="1">
      <c r="A161" s="19" t="s">
        <v>397</v>
      </c>
      <c r="B161" s="13">
        <v>50</v>
      </c>
      <c r="C161" s="12" t="s">
        <v>173</v>
      </c>
      <c r="D161" s="14" t="str">
        <f>IF(detail[[#This Row],[code]]&lt;&gt;"",LOOKUP(,0/(action[code]=detail[[#This Row],[code]]),action[tar]),"")</f>
        <v>F面</v>
      </c>
      <c r="E161" s="14" t="str">
        <f>IF(detail[[#This Row],[code]]&lt;&gt;"",LOOKUP(,0/(action[code]=detail[[#This Row],[code]]),action[cat]),"")</f>
        <v>M按摩</v>
      </c>
      <c r="F161" s="14" t="str">
        <f>IF(detail[[#This Row],[tar]]&lt;&gt;"",LOOKUP(,0/(action[code]=detail[[#This Row],[code]]),action[eqp]),"")</f>
        <v>U徒手</v>
      </c>
      <c r="G161" s="14" t="str">
        <f>IF(detail[[#This Row],[cat]]&lt;&gt;"",LOOKUP(,0/(action[code]=detail[[#This Row],[code]]),action[name]),"")</f>
        <v>提耳</v>
      </c>
      <c r="H161" s="14">
        <f>IF(detail[[#This Row],[eqp]]&lt;&gt;"",LOOKUP(,0/(action[code]=detail[[#This Row],[code]]),action[msl]),"")</f>
        <v>0</v>
      </c>
      <c r="I161" s="15" t="str">
        <f>IF(detail[[#This Row],[cat]]&lt;&gt;"",LOOKUP(,0/(action[code]=detail[[#This Row],[code]]),action[cmt]),"")</f>
        <v>拉扯耳廓</v>
      </c>
      <c r="J161" s="14">
        <f>IF(detail[[#This Row],[cat]]&lt;&gt;"",LOOKUP(,0/(action[code]=detail[[#This Row],[code]]),action[lvl]),"")</f>
        <v>0</v>
      </c>
      <c r="K161" s="14">
        <f>IF(detail[[#This Row],[cat]]&lt;&gt;"",LOOKUP(,0/(action[code]=detail[[#This Row],[code]]),action[per]),"")</f>
        <v>4</v>
      </c>
      <c r="L161" s="13">
        <v>5</v>
      </c>
      <c r="M161" s="14">
        <f>IF(detail[[#This Row],[per]],detail[[#This Row],[per]]*detail[[#This Row],[qnt]],detail[[#This Row],[qnt]])</f>
        <v>20</v>
      </c>
    </row>
    <row r="162" spans="1:13" ht="15.75" hidden="1">
      <c r="A162" s="19" t="s">
        <v>397</v>
      </c>
      <c r="B162" s="13">
        <v>60</v>
      </c>
      <c r="C162" s="12" t="s">
        <v>174</v>
      </c>
      <c r="D162" s="14" t="str">
        <f>IF(detail[[#This Row],[code]]&lt;&gt;"",LOOKUP(,0/(action[code]=detail[[#This Row],[code]]),action[tar]),"")</f>
        <v>F面</v>
      </c>
      <c r="E162" s="14" t="str">
        <f>IF(detail[[#This Row],[code]]&lt;&gt;"",LOOKUP(,0/(action[code]=detail[[#This Row],[code]]),action[cat]),"")</f>
        <v>A热身</v>
      </c>
      <c r="F162" s="14" t="str">
        <f>IF(detail[[#This Row],[tar]]&lt;&gt;"",LOOKUP(,0/(action[code]=detail[[#This Row],[code]]),action[eqp]),"")</f>
        <v>U徒手</v>
      </c>
      <c r="G162" s="14" t="str">
        <f>IF(detail[[#This Row],[cat]]&lt;&gt;"",LOOKUP(,0/(action[code]=detail[[#This Row],[code]]),action[name]),"")</f>
        <v>叩齿</v>
      </c>
      <c r="H162" s="14">
        <f>IF(detail[[#This Row],[eqp]]&lt;&gt;"",LOOKUP(,0/(action[code]=detail[[#This Row],[code]]),action[msl]),"")</f>
        <v>0</v>
      </c>
      <c r="I162" s="15">
        <f>IF(detail[[#This Row],[cat]]&lt;&gt;"",LOOKUP(,0/(action[code]=detail[[#This Row],[code]]),action[cmt]),"")</f>
        <v>0</v>
      </c>
      <c r="J162" s="14">
        <f>IF(detail[[#This Row],[cat]]&lt;&gt;"",LOOKUP(,0/(action[code]=detail[[#This Row],[code]]),action[lvl]),"")</f>
        <v>0</v>
      </c>
      <c r="K162" s="14">
        <f>IF(detail[[#This Row],[cat]]&lt;&gt;"",LOOKUP(,0/(action[code]=detail[[#This Row],[code]]),action[per]),"")</f>
        <v>3</v>
      </c>
      <c r="L162" s="13">
        <v>10</v>
      </c>
      <c r="M162" s="14">
        <f>IF(detail[[#This Row],[per]],detail[[#This Row],[per]]*detail[[#This Row],[qnt]],detail[[#This Row],[qnt]])</f>
        <v>30</v>
      </c>
    </row>
    <row r="163" spans="1:13" ht="15.75" hidden="1">
      <c r="A163" s="19" t="s">
        <v>397</v>
      </c>
      <c r="B163" s="13">
        <v>70</v>
      </c>
      <c r="C163" s="12" t="s">
        <v>175</v>
      </c>
      <c r="D163" s="14" t="str">
        <f>IF(detail[[#This Row],[code]]&lt;&gt;"",LOOKUP(,0/(action[code]=detail[[#This Row],[code]]),action[tar]),"")</f>
        <v>H头</v>
      </c>
      <c r="E163" s="14" t="str">
        <f>IF(detail[[#This Row],[code]]&lt;&gt;"",LOOKUP(,0/(action[code]=detail[[#This Row],[code]]),action[cat]),"")</f>
        <v>A热身</v>
      </c>
      <c r="F163" s="14" t="str">
        <f>IF(detail[[#This Row],[tar]]&lt;&gt;"",LOOKUP(,0/(action[code]=detail[[#This Row],[code]]),action[eqp]),"")</f>
        <v>U徒手</v>
      </c>
      <c r="G163" s="14" t="str">
        <f>IF(detail[[#This Row],[cat]]&lt;&gt;"",LOOKUP(,0/(action[code]=detail[[#This Row],[code]]),action[name]),"")</f>
        <v>鸣天鼓</v>
      </c>
      <c r="H163" s="14">
        <f>IF(detail[[#This Row],[eqp]]&lt;&gt;"",LOOKUP(,0/(action[code]=detail[[#This Row],[code]]),action[msl]),"")</f>
        <v>0</v>
      </c>
      <c r="I163" s="15" t="str">
        <f>IF(detail[[#This Row],[cat]]&lt;&gt;"",LOOKUP(,0/(action[code]=detail[[#This Row],[code]]),action[cmt]),"")</f>
        <v>节律敲击颅骨</v>
      </c>
      <c r="J163" s="14">
        <f>IF(detail[[#This Row],[cat]]&lt;&gt;"",LOOKUP(,0/(action[code]=detail[[#This Row],[code]]),action[lvl]),"")</f>
        <v>0</v>
      </c>
      <c r="K163" s="14">
        <f>IF(detail[[#This Row],[cat]]&lt;&gt;"",LOOKUP(,0/(action[code]=detail[[#This Row],[code]]),action[per]),"")</f>
        <v>1</v>
      </c>
      <c r="L163" s="13">
        <v>20</v>
      </c>
      <c r="M163" s="14">
        <f>IF(detail[[#This Row],[per]],detail[[#This Row],[per]]*detail[[#This Row],[qnt]],detail[[#This Row],[qnt]])</f>
        <v>20</v>
      </c>
    </row>
    <row r="164" spans="1:13" ht="15.75" hidden="1">
      <c r="A164" s="19" t="s">
        <v>397</v>
      </c>
      <c r="B164" s="13">
        <v>80</v>
      </c>
      <c r="C164" s="12" t="s">
        <v>176</v>
      </c>
      <c r="D164" s="14" t="str">
        <f>IF(detail[[#This Row],[code]]&lt;&gt;"",LOOKUP(,0/(action[code]=detail[[#This Row],[code]]),action[tar]),"")</f>
        <v>A腹</v>
      </c>
      <c r="E164" s="14" t="str">
        <f>IF(detail[[#This Row],[code]]&lt;&gt;"",LOOKUP(,0/(action[code]=detail[[#This Row],[code]]),action[cat]),"")</f>
        <v>M按摩</v>
      </c>
      <c r="F164" s="14" t="str">
        <f>IF(detail[[#This Row],[tar]]&lt;&gt;"",LOOKUP(,0/(action[code]=detail[[#This Row],[code]]),action[eqp]),"")</f>
        <v>U徒手</v>
      </c>
      <c r="G164" s="14" t="str">
        <f>IF(detail[[#This Row],[cat]]&lt;&gt;"",LOOKUP(,0/(action[code]=detail[[#This Row],[code]]),action[name]),"")</f>
        <v>揉腹</v>
      </c>
      <c r="H164" s="14">
        <f>IF(detail[[#This Row],[eqp]]&lt;&gt;"",LOOKUP(,0/(action[code]=detail[[#This Row],[code]]),action[msl]),"")</f>
        <v>0</v>
      </c>
      <c r="I164" s="15" t="str">
        <f>IF(detail[[#This Row],[cat]]&lt;&gt;"",LOOKUP(,0/(action[code]=detail[[#This Row],[code]]),action[cmt]),"")</f>
        <v>顺时针轻揉腹部</v>
      </c>
      <c r="J164" s="14">
        <f>IF(detail[[#This Row],[cat]]&lt;&gt;"",LOOKUP(,0/(action[code]=detail[[#This Row],[code]]),action[lvl]),"")</f>
        <v>0</v>
      </c>
      <c r="K164" s="14">
        <f>IF(detail[[#This Row],[cat]]&lt;&gt;"",LOOKUP(,0/(action[code]=detail[[#This Row],[code]]),action[per]),"")</f>
        <v>6</v>
      </c>
      <c r="L164" s="13">
        <v>5</v>
      </c>
      <c r="M164" s="14">
        <f>IF(detail[[#This Row],[per]],detail[[#This Row],[per]]*detail[[#This Row],[qnt]],detail[[#This Row],[qnt]])</f>
        <v>30</v>
      </c>
    </row>
    <row r="165" spans="1:13" ht="15.75" hidden="1">
      <c r="A165" s="19" t="s">
        <v>397</v>
      </c>
      <c r="B165" s="13">
        <v>90</v>
      </c>
      <c r="C165" s="12" t="s">
        <v>177</v>
      </c>
      <c r="D165" s="14" t="str">
        <f>IF(detail[[#This Row],[code]]&lt;&gt;"",LOOKUP(,0/(action[code]=detail[[#This Row],[code]]),action[tar]),"")</f>
        <v>A腹</v>
      </c>
      <c r="E165" s="14" t="str">
        <f>IF(detail[[#This Row],[code]]&lt;&gt;"",LOOKUP(,0/(action[code]=detail[[#This Row],[code]]),action[cat]),"")</f>
        <v>R康复</v>
      </c>
      <c r="F165" s="14" t="str">
        <f>IF(detail[[#This Row],[tar]]&lt;&gt;"",LOOKUP(,0/(action[code]=detail[[#This Row],[code]]),action[eqp]),"")</f>
        <v>U徒手</v>
      </c>
      <c r="G165" s="14" t="str">
        <f>IF(detail[[#This Row],[cat]]&lt;&gt;"",LOOKUP(,0/(action[code]=detail[[#This Row],[code]]),action[name]),"")</f>
        <v>收腹提肛</v>
      </c>
      <c r="H165" s="14">
        <f>IF(detail[[#This Row],[eqp]]&lt;&gt;"",LOOKUP(,0/(action[code]=detail[[#This Row],[code]]),action[msl]),"")</f>
        <v>0</v>
      </c>
      <c r="I165" s="15" t="str">
        <f>IF(detail[[#This Row],[cat]]&lt;&gt;"",LOOKUP(,0/(action[code]=detail[[#This Row],[code]]),action[cmt]),"")</f>
        <v>用力收缩肛门并保持</v>
      </c>
      <c r="J165" s="14">
        <f>IF(detail[[#This Row],[cat]]&lt;&gt;"",LOOKUP(,0/(action[code]=detail[[#This Row],[code]]),action[lvl]),"")</f>
        <v>0</v>
      </c>
      <c r="K165" s="14">
        <f>IF(detail[[#This Row],[cat]]&lt;&gt;"",LOOKUP(,0/(action[code]=detail[[#This Row],[code]]),action[per]),"")</f>
        <v>4</v>
      </c>
      <c r="L165" s="13">
        <v>5</v>
      </c>
      <c r="M165" s="14">
        <f>IF(detail[[#This Row],[per]],detail[[#This Row],[per]]*detail[[#This Row],[qnt]],detail[[#This Row],[qnt]])</f>
        <v>20</v>
      </c>
    </row>
    <row r="166" spans="1:13" ht="15.75" hidden="1">
      <c r="A166" s="19" t="s">
        <v>397</v>
      </c>
      <c r="B166" s="13">
        <v>100</v>
      </c>
      <c r="C166" s="12" t="s">
        <v>178</v>
      </c>
      <c r="D166" s="14" t="str">
        <f>IF(detail[[#This Row],[code]]&lt;&gt;"",LOOKUP(,0/(action[code]=detail[[#This Row],[code]]),action[tar]),"")</f>
        <v>L腿</v>
      </c>
      <c r="E166" s="14" t="str">
        <f>IF(detail[[#This Row],[code]]&lt;&gt;"",LOOKUP(,0/(action[code]=detail[[#This Row],[code]]),action[cat]),"")</f>
        <v>F拉伸</v>
      </c>
      <c r="F166" s="14" t="str">
        <f>IF(detail[[#This Row],[tar]]&lt;&gt;"",LOOKUP(,0/(action[code]=detail[[#This Row],[code]]),action[eqp]),"")</f>
        <v>U徒手</v>
      </c>
      <c r="G166" s="14" t="str">
        <f>IF(detail[[#This Row],[cat]]&lt;&gt;"",LOOKUP(,0/(action[code]=detail[[#This Row],[code]]),action[name]),"")</f>
        <v>仰卧左侧大腿拉伸</v>
      </c>
      <c r="H166" s="14" t="str">
        <f>IF(detail[[#This Row],[eqp]]&lt;&gt;"",LOOKUP(,0/(action[code]=detail[[#This Row],[code]]),action[msl]),"")</f>
        <v>股四头肌</v>
      </c>
      <c r="I166" s="15">
        <f>IF(detail[[#This Row],[cat]]&lt;&gt;"",LOOKUP(,0/(action[code]=detail[[#This Row],[code]]),action[cmt]),"")</f>
        <v>0</v>
      </c>
      <c r="J166" s="14">
        <f>IF(detail[[#This Row],[cat]]&lt;&gt;"",LOOKUP(,0/(action[code]=detail[[#This Row],[code]]),action[lvl]),"")</f>
        <v>0</v>
      </c>
      <c r="K166" s="14">
        <f>IF(detail[[#This Row],[cat]]&lt;&gt;"",LOOKUP(,0/(action[code]=detail[[#This Row],[code]]),action[per]),"")</f>
        <v>0</v>
      </c>
      <c r="L166" s="13">
        <v>20</v>
      </c>
      <c r="M166" s="14">
        <f>IF(detail[[#This Row],[per]],detail[[#This Row],[per]]*detail[[#This Row],[qnt]],detail[[#This Row],[qnt]])</f>
        <v>20</v>
      </c>
    </row>
    <row r="167" spans="1:13" ht="15.75" hidden="1">
      <c r="A167" s="19" t="s">
        <v>397</v>
      </c>
      <c r="B167" s="13">
        <v>110</v>
      </c>
      <c r="C167" s="12" t="s">
        <v>179</v>
      </c>
      <c r="D167" s="14" t="str">
        <f>IF(detail[[#This Row],[code]]&lt;&gt;"",LOOKUP(,0/(action[code]=detail[[#This Row],[code]]),action[tar]),"")</f>
        <v>L腿</v>
      </c>
      <c r="E167" s="14" t="str">
        <f>IF(detail[[#This Row],[code]]&lt;&gt;"",LOOKUP(,0/(action[code]=detail[[#This Row],[code]]),action[cat]),"")</f>
        <v>F拉伸</v>
      </c>
      <c r="F167" s="14" t="str">
        <f>IF(detail[[#This Row],[tar]]&lt;&gt;"",LOOKUP(,0/(action[code]=detail[[#This Row],[code]]),action[eqp]),"")</f>
        <v>U徒手</v>
      </c>
      <c r="G167" s="14" t="str">
        <f>IF(detail[[#This Row],[cat]]&lt;&gt;"",LOOKUP(,0/(action[code]=detail[[#This Row],[code]]),action[name]),"")</f>
        <v>仰卧右侧大腿拉伸</v>
      </c>
      <c r="H167" s="14" t="str">
        <f>IF(detail[[#This Row],[eqp]]&lt;&gt;"",LOOKUP(,0/(action[code]=detail[[#This Row],[code]]),action[msl]),"")</f>
        <v>股四头肌</v>
      </c>
      <c r="I167" s="15">
        <f>IF(detail[[#This Row],[cat]]&lt;&gt;"",LOOKUP(,0/(action[code]=detail[[#This Row],[code]]),action[cmt]),"")</f>
        <v>0</v>
      </c>
      <c r="J167" s="14">
        <f>IF(detail[[#This Row],[cat]]&lt;&gt;"",LOOKUP(,0/(action[code]=detail[[#This Row],[code]]),action[lvl]),"")</f>
        <v>0</v>
      </c>
      <c r="K167" s="14">
        <f>IF(detail[[#This Row],[cat]]&lt;&gt;"",LOOKUP(,0/(action[code]=detail[[#This Row],[code]]),action[per]),"")</f>
        <v>0</v>
      </c>
      <c r="L167" s="13">
        <v>20</v>
      </c>
      <c r="M167" s="14">
        <f>IF(detail[[#This Row],[per]],detail[[#This Row],[per]]*detail[[#This Row],[qnt]],detail[[#This Row],[qnt]])</f>
        <v>20</v>
      </c>
    </row>
    <row r="168" spans="1:13" ht="15.75" hidden="1">
      <c r="A168" s="19" t="s">
        <v>397</v>
      </c>
      <c r="B168" s="13">
        <v>120</v>
      </c>
      <c r="C168" s="12" t="s">
        <v>180</v>
      </c>
      <c r="D168" s="14" t="str">
        <f>IF(detail[[#This Row],[code]]&lt;&gt;"",LOOKUP(,0/(action[code]=detail[[#This Row],[code]]),action[tar]),"")</f>
        <v>U臂</v>
      </c>
      <c r="E168" s="14" t="str">
        <f>IF(detail[[#This Row],[code]]&lt;&gt;"",LOOKUP(,0/(action[code]=detail[[#This Row],[code]]),action[cat]),"")</f>
        <v>F拉伸</v>
      </c>
      <c r="F168" s="14" t="str">
        <f>IF(detail[[#This Row],[tar]]&lt;&gt;"",LOOKUP(,0/(action[code]=detail[[#This Row],[code]]),action[eqp]),"")</f>
        <v>U徒手</v>
      </c>
      <c r="G168" s="14" t="str">
        <f>IF(detail[[#This Row],[cat]]&lt;&gt;"",LOOKUP(,0/(action[code]=detail[[#This Row],[code]]),action[name]),"")</f>
        <v>仰卧拉伸左侧上臂</v>
      </c>
      <c r="H168" s="14" t="str">
        <f>IF(detail[[#This Row],[eqp]]&lt;&gt;"",LOOKUP(,0/(action[code]=detail[[#This Row],[code]]),action[msl]),"")</f>
        <v>肱三头肌</v>
      </c>
      <c r="I168" s="15">
        <f>IF(detail[[#This Row],[cat]]&lt;&gt;"",LOOKUP(,0/(action[code]=detail[[#This Row],[code]]),action[cmt]),"")</f>
        <v>0</v>
      </c>
      <c r="J168" s="14">
        <f>IF(detail[[#This Row],[cat]]&lt;&gt;"",LOOKUP(,0/(action[code]=detail[[#This Row],[code]]),action[lvl]),"")</f>
        <v>0</v>
      </c>
      <c r="K168" s="14">
        <f>IF(detail[[#This Row],[cat]]&lt;&gt;"",LOOKUP(,0/(action[code]=detail[[#This Row],[code]]),action[per]),"")</f>
        <v>0</v>
      </c>
      <c r="L168" s="13">
        <v>20</v>
      </c>
      <c r="M168" s="14">
        <f>IF(detail[[#This Row],[per]],detail[[#This Row],[per]]*detail[[#This Row],[qnt]],detail[[#This Row],[qnt]])</f>
        <v>20</v>
      </c>
    </row>
    <row r="169" spans="1:13" ht="15.75" hidden="1">
      <c r="A169" s="19" t="s">
        <v>397</v>
      </c>
      <c r="B169" s="13">
        <v>130</v>
      </c>
      <c r="C169" s="12" t="s">
        <v>181</v>
      </c>
      <c r="D169" s="14" t="str">
        <f>IF(detail[[#This Row],[code]]&lt;&gt;"",LOOKUP(,0/(action[code]=detail[[#This Row],[code]]),action[tar]),"")</f>
        <v>U臂</v>
      </c>
      <c r="E169" s="14" t="str">
        <f>IF(detail[[#This Row],[code]]&lt;&gt;"",LOOKUP(,0/(action[code]=detail[[#This Row],[code]]),action[cat]),"")</f>
        <v>F拉伸</v>
      </c>
      <c r="F169" s="14" t="str">
        <f>IF(detail[[#This Row],[tar]]&lt;&gt;"",LOOKUP(,0/(action[code]=detail[[#This Row],[code]]),action[eqp]),"")</f>
        <v>U徒手</v>
      </c>
      <c r="G169" s="14" t="str">
        <f>IF(detail[[#This Row],[cat]]&lt;&gt;"",LOOKUP(,0/(action[code]=detail[[#This Row],[code]]),action[name]),"")</f>
        <v>仰卧拉伸右侧上臂</v>
      </c>
      <c r="H169" s="14" t="str">
        <f>IF(detail[[#This Row],[eqp]]&lt;&gt;"",LOOKUP(,0/(action[code]=detail[[#This Row],[code]]),action[msl]),"")</f>
        <v>肱三头肌</v>
      </c>
      <c r="I169" s="15">
        <f>IF(detail[[#This Row],[cat]]&lt;&gt;"",LOOKUP(,0/(action[code]=detail[[#This Row],[code]]),action[cmt]),"")</f>
        <v>0</v>
      </c>
      <c r="J169" s="14">
        <f>IF(detail[[#This Row],[cat]]&lt;&gt;"",LOOKUP(,0/(action[code]=detail[[#This Row],[code]]),action[lvl]),"")</f>
        <v>0</v>
      </c>
      <c r="K169" s="14">
        <f>IF(detail[[#This Row],[cat]]&lt;&gt;"",LOOKUP(,0/(action[code]=detail[[#This Row],[code]]),action[per]),"")</f>
        <v>0</v>
      </c>
      <c r="L169" s="13">
        <v>20</v>
      </c>
      <c r="M169" s="14">
        <f>IF(detail[[#This Row],[per]],detail[[#This Row],[per]]*detail[[#This Row],[qnt]],detail[[#This Row],[qnt]])</f>
        <v>20</v>
      </c>
    </row>
    <row r="170" spans="1:13" ht="15.75" hidden="1">
      <c r="A170" s="19" t="s">
        <v>397</v>
      </c>
      <c r="B170" s="13">
        <v>140</v>
      </c>
      <c r="C170" s="12" t="s">
        <v>161</v>
      </c>
      <c r="D170" s="14" t="str">
        <f>IF(detail[[#This Row],[code]]&lt;&gt;"",LOOKUP(,0/(action[code]=detail[[#This Row],[code]]),action[tar]),"")</f>
        <v>L腿</v>
      </c>
      <c r="E170" s="14" t="str">
        <f>IF(detail[[#This Row],[code]]&lt;&gt;"",LOOKUP(,0/(action[code]=detail[[#This Row],[code]]),action[cat]),"")</f>
        <v>F拉伸</v>
      </c>
      <c r="F170" s="14" t="str">
        <f>IF(detail[[#This Row],[tar]]&lt;&gt;"",LOOKUP(,0/(action[code]=detail[[#This Row],[code]]),action[eqp]),"")</f>
        <v>U徒手</v>
      </c>
      <c r="G170" s="14" t="str">
        <f>IF(detail[[#This Row],[cat]]&lt;&gt;"",LOOKUP(,0/(action[code]=detail[[#This Row],[code]]),action[name]),"")</f>
        <v>仰卧左侧臀部拉伸</v>
      </c>
      <c r="H170" s="14" t="str">
        <f>IF(detail[[#This Row],[eqp]]&lt;&gt;"",LOOKUP(,0/(action[code]=detail[[#This Row],[code]]),action[msl]),"")</f>
        <v>臀大肌</v>
      </c>
      <c r="I170" s="15" t="str">
        <f>IF(detail[[#This Row],[cat]]&lt;&gt;"",LOOKUP(,0/(action[code]=detail[[#This Row],[code]]),action[cmt]),"")</f>
        <v>左脚搭在右膝上，双手抱住右小腿，保持臀部贴紧地面</v>
      </c>
      <c r="J170" s="14">
        <f>IF(detail[[#This Row],[cat]]&lt;&gt;"",LOOKUP(,0/(action[code]=detail[[#This Row],[code]]),action[lvl]),"")</f>
        <v>0</v>
      </c>
      <c r="K170" s="14">
        <f>IF(detail[[#This Row],[cat]]&lt;&gt;"",LOOKUP(,0/(action[code]=detail[[#This Row],[code]]),action[per]),"")</f>
        <v>0</v>
      </c>
      <c r="L170" s="13">
        <v>20</v>
      </c>
      <c r="M170" s="14">
        <f>IF(detail[[#This Row],[per]],detail[[#This Row],[per]]*detail[[#This Row],[qnt]],detail[[#This Row],[qnt]])</f>
        <v>20</v>
      </c>
    </row>
    <row r="171" spans="1:13" ht="15.75" hidden="1">
      <c r="A171" s="19" t="s">
        <v>397</v>
      </c>
      <c r="B171" s="13">
        <v>150</v>
      </c>
      <c r="C171" s="12" t="s">
        <v>162</v>
      </c>
      <c r="D171" s="14" t="str">
        <f>IF(detail[[#This Row],[code]]&lt;&gt;"",LOOKUP(,0/(action[code]=detail[[#This Row],[code]]),action[tar]),"")</f>
        <v>L腿</v>
      </c>
      <c r="E171" s="14" t="str">
        <f>IF(detail[[#This Row],[code]]&lt;&gt;"",LOOKUP(,0/(action[code]=detail[[#This Row],[code]]),action[cat]),"")</f>
        <v>F拉伸</v>
      </c>
      <c r="F171" s="14" t="str">
        <f>IF(detail[[#This Row],[tar]]&lt;&gt;"",LOOKUP(,0/(action[code]=detail[[#This Row],[code]]),action[eqp]),"")</f>
        <v>U徒手</v>
      </c>
      <c r="G171" s="14" t="str">
        <f>IF(detail[[#This Row],[cat]]&lt;&gt;"",LOOKUP(,0/(action[code]=detail[[#This Row],[code]]),action[name]),"")</f>
        <v>仰卧右侧臀部拉伸</v>
      </c>
      <c r="H171" s="14" t="str">
        <f>IF(detail[[#This Row],[eqp]]&lt;&gt;"",LOOKUP(,0/(action[code]=detail[[#This Row],[code]]),action[msl]),"")</f>
        <v>臀大肌</v>
      </c>
      <c r="I171" s="15" t="str">
        <f>IF(detail[[#This Row],[cat]]&lt;&gt;"",LOOKUP(,0/(action[code]=detail[[#This Row],[code]]),action[cmt]),"")</f>
        <v>右脚搭在左膝上，双手抱住左小腿，保持臀部贴紧地面</v>
      </c>
      <c r="J171" s="14">
        <f>IF(detail[[#This Row],[cat]]&lt;&gt;"",LOOKUP(,0/(action[code]=detail[[#This Row],[code]]),action[lvl]),"")</f>
        <v>0</v>
      </c>
      <c r="K171" s="14">
        <f>IF(detail[[#This Row],[cat]]&lt;&gt;"",LOOKUP(,0/(action[code]=detail[[#This Row],[code]]),action[per]),"")</f>
        <v>0</v>
      </c>
      <c r="L171" s="13">
        <v>20</v>
      </c>
      <c r="M171" s="14">
        <f>IF(detail[[#This Row],[per]],detail[[#This Row],[per]]*detail[[#This Row],[qnt]],detail[[#This Row],[qnt]])</f>
        <v>20</v>
      </c>
    </row>
    <row r="172" spans="1:13" ht="15.75" hidden="1">
      <c r="A172" s="19" t="s">
        <v>397</v>
      </c>
      <c r="B172" s="13">
        <v>160</v>
      </c>
      <c r="C172" s="12" t="s">
        <v>139</v>
      </c>
      <c r="D172" s="14" t="str">
        <f>IF(detail[[#This Row],[code]]&lt;&gt;"",LOOKUP(,0/(action[code]=detail[[#This Row],[code]]),action[tar]),"")</f>
        <v>Y全</v>
      </c>
      <c r="E172" s="14" t="str">
        <f>IF(detail[[#This Row],[code]]&lt;&gt;"",LOOKUP(,0/(action[code]=detail[[#This Row],[code]]),action[cat]),"")</f>
        <v>P姿势</v>
      </c>
      <c r="F172" s="14" t="str">
        <f>IF(detail[[#This Row],[tar]]&lt;&gt;"",LOOKUP(,0/(action[code]=detail[[#This Row],[code]]),action[eqp]),"")</f>
        <v>U徒手</v>
      </c>
      <c r="G172" s="14" t="str">
        <f>IF(detail[[#This Row],[cat]]&lt;&gt;"",LOOKUP(,0/(action[code]=detail[[#This Row],[code]]),action[name]),"")</f>
        <v>坐姿</v>
      </c>
      <c r="H172" s="14">
        <f>IF(detail[[#This Row],[eqp]]&lt;&gt;"",LOOKUP(,0/(action[code]=detail[[#This Row],[code]]),action[msl]),"")</f>
        <v>0</v>
      </c>
      <c r="I172" s="15">
        <f>IF(detail[[#This Row],[cat]]&lt;&gt;"",LOOKUP(,0/(action[code]=detail[[#This Row],[code]]),action[cmt]),"")</f>
        <v>0</v>
      </c>
      <c r="J172" s="14">
        <f>IF(detail[[#This Row],[cat]]&lt;&gt;"",LOOKUP(,0/(action[code]=detail[[#This Row],[code]]),action[lvl]),"")</f>
        <v>0</v>
      </c>
      <c r="K172" s="14">
        <f>IF(detail[[#This Row],[cat]]&lt;&gt;"",LOOKUP(,0/(action[code]=detail[[#This Row],[code]]),action[per]),"")</f>
        <v>5</v>
      </c>
      <c r="L172" s="13">
        <v>1</v>
      </c>
      <c r="M172" s="14">
        <f>IF(detail[[#This Row],[per]],detail[[#This Row],[per]]*detail[[#This Row],[qnt]],detail[[#This Row],[qnt]])</f>
        <v>5</v>
      </c>
    </row>
    <row r="173" spans="1:13" ht="15.75" hidden="1">
      <c r="A173" s="19" t="s">
        <v>397</v>
      </c>
      <c r="B173" s="13">
        <v>170</v>
      </c>
      <c r="C173" s="12" t="s">
        <v>351</v>
      </c>
      <c r="D173" s="14" t="str">
        <f>IF(detail[[#This Row],[code]]&lt;&gt;"",LOOKUP(,0/(action[code]=detail[[#This Row],[code]]),action[tar]),"")</f>
        <v>L腿</v>
      </c>
      <c r="E173" s="14" t="str">
        <f>IF(detail[[#This Row],[code]]&lt;&gt;"",LOOKUP(,0/(action[code]=detail[[#This Row],[code]]),action[cat]),"")</f>
        <v>F拉伸</v>
      </c>
      <c r="F173" s="14" t="str">
        <f>IF(detail[[#This Row],[tar]]&lt;&gt;"",LOOKUP(,0/(action[code]=detail[[#This Row],[code]]),action[eqp]),"")</f>
        <v>M瑜垫</v>
      </c>
      <c r="G173" s="14" t="str">
        <f>IF(detail[[#This Row],[cat]]&lt;&gt;"",LOOKUP(,0/(action[code]=detail[[#This Row],[code]]),action[name]),"")</f>
        <v>蝴蝶振翅</v>
      </c>
      <c r="H173" s="14" t="str">
        <f>IF(detail[[#This Row],[eqp]]&lt;&gt;"",LOOKUP(,0/(action[code]=detail[[#This Row],[code]]),action[msl]),"")</f>
        <v>内收肌</v>
      </c>
      <c r="I173" s="15" t="str">
        <f>IF(detail[[#This Row],[cat]]&lt;&gt;"",LOOKUP(,0/(action[code]=detail[[#This Row],[code]]),action[cmt]),"")</f>
        <v>屈膝坐下来，脚底相对，背部平直，轻轻地将双手放在膝盖上，将臀部和膝盖向下靠近地面</v>
      </c>
      <c r="J173" s="14">
        <f>IF(detail[[#This Row],[cat]]&lt;&gt;"",LOOKUP(,0/(action[code]=detail[[#This Row],[code]]),action[lvl]),"")</f>
        <v>0</v>
      </c>
      <c r="K173" s="14">
        <f>IF(detail[[#This Row],[cat]]&lt;&gt;"",LOOKUP(,0/(action[code]=detail[[#This Row],[code]]),action[per]),"")</f>
        <v>3</v>
      </c>
      <c r="L173" s="13">
        <v>10</v>
      </c>
      <c r="M173" s="14">
        <f>IF(detail[[#This Row],[per]],detail[[#This Row],[per]]*detail[[#This Row],[qnt]],detail[[#This Row],[qnt]])</f>
        <v>30</v>
      </c>
    </row>
    <row r="174" spans="1:13" ht="15.75" hidden="1">
      <c r="A174" s="19" t="s">
        <v>397</v>
      </c>
      <c r="B174" s="13">
        <v>180</v>
      </c>
      <c r="C174" s="12" t="s">
        <v>148</v>
      </c>
      <c r="D174" s="14" t="str">
        <f>IF(detail[[#This Row],[code]]&lt;&gt;"",LOOKUP(,0/(action[code]=detail[[#This Row],[code]]),action[tar]),"")</f>
        <v>C胸</v>
      </c>
      <c r="E174" s="14" t="str">
        <f>IF(detail[[#This Row],[code]]&lt;&gt;"",LOOKUP(,0/(action[code]=detail[[#This Row],[code]]),action[cat]),"")</f>
        <v>F拉伸</v>
      </c>
      <c r="F174" s="14" t="str">
        <f>IF(detail[[#This Row],[tar]]&lt;&gt;"",LOOKUP(,0/(action[code]=detail[[#This Row],[code]]),action[eqp]),"")</f>
        <v>C椅子</v>
      </c>
      <c r="G174" s="14" t="str">
        <f>IF(detail[[#This Row],[cat]]&lt;&gt;"",LOOKUP(,0/(action[code]=detail[[#This Row],[code]]),action[name]),"")</f>
        <v>坐姿胸部拉伸</v>
      </c>
      <c r="H174" s="14">
        <f>IF(detail[[#This Row],[eqp]]&lt;&gt;"",LOOKUP(,0/(action[code]=detail[[#This Row],[code]]),action[msl]),"")</f>
        <v>0</v>
      </c>
      <c r="I174" s="15" t="str">
        <f>IF(detail[[#This Row],[cat]]&lt;&gt;"",LOOKUP(,0/(action[code]=detail[[#This Row],[code]]),action[cmt]),"")</f>
        <v>肩膀向后打开，主动挺胸</v>
      </c>
      <c r="J174" s="14">
        <f>IF(detail[[#This Row],[cat]]&lt;&gt;"",LOOKUP(,0/(action[code]=detail[[#This Row],[code]]),action[lvl]),"")</f>
        <v>0</v>
      </c>
      <c r="K174" s="14">
        <f>IF(detail[[#This Row],[cat]]&lt;&gt;"",LOOKUP(,0/(action[code]=detail[[#This Row],[code]]),action[per]),"")</f>
        <v>0</v>
      </c>
      <c r="L174" s="13">
        <v>20</v>
      </c>
      <c r="M174" s="14">
        <f>IF(detail[[#This Row],[per]],detail[[#This Row],[per]]*detail[[#This Row],[qnt]],detail[[#This Row],[qnt]])</f>
        <v>20</v>
      </c>
    </row>
    <row r="175" spans="1:13" ht="15.75" hidden="1">
      <c r="A175" s="19" t="s">
        <v>397</v>
      </c>
      <c r="B175" s="13">
        <v>190</v>
      </c>
      <c r="C175" s="12" t="s">
        <v>155</v>
      </c>
      <c r="D175" s="14" t="str">
        <f>IF(detail[[#This Row],[code]]&lt;&gt;"",LOOKUP(,0/(action[code]=detail[[#This Row],[code]]),action[tar]),"")</f>
        <v>Y全</v>
      </c>
      <c r="E175" s="14" t="str">
        <f>IF(detail[[#This Row],[code]]&lt;&gt;"",LOOKUP(,0/(action[code]=detail[[#This Row],[code]]),action[cat]),"")</f>
        <v>P姿势</v>
      </c>
      <c r="F175" s="14" t="str">
        <f>IF(detail[[#This Row],[tar]]&lt;&gt;"",LOOKUP(,0/(action[code]=detail[[#This Row],[code]]),action[eqp]),"")</f>
        <v>U徒手</v>
      </c>
      <c r="G175" s="14" t="str">
        <f>IF(detail[[#This Row],[cat]]&lt;&gt;"",LOOKUP(,0/(action[code]=detail[[#This Row],[code]]),action[name]),"")</f>
        <v>俯卧</v>
      </c>
      <c r="H175" s="14">
        <f>IF(detail[[#This Row],[eqp]]&lt;&gt;"",LOOKUP(,0/(action[code]=detail[[#This Row],[code]]),action[msl]),"")</f>
        <v>0</v>
      </c>
      <c r="I175" s="15">
        <f>IF(detail[[#This Row],[cat]]&lt;&gt;"",LOOKUP(,0/(action[code]=detail[[#This Row],[code]]),action[cmt]),"")</f>
        <v>0</v>
      </c>
      <c r="J175" s="14">
        <f>IF(detail[[#This Row],[cat]]&lt;&gt;"",LOOKUP(,0/(action[code]=detail[[#This Row],[code]]),action[lvl]),"")</f>
        <v>0</v>
      </c>
      <c r="K175" s="14">
        <f>IF(detail[[#This Row],[cat]]&lt;&gt;"",LOOKUP(,0/(action[code]=detail[[#This Row],[code]]),action[per]),"")</f>
        <v>5</v>
      </c>
      <c r="L175" s="13">
        <v>1</v>
      </c>
      <c r="M175" s="14">
        <f>IF(detail[[#This Row],[per]],detail[[#This Row],[per]]*detail[[#This Row],[qnt]],detail[[#This Row],[qnt]])</f>
        <v>5</v>
      </c>
    </row>
    <row r="176" spans="1:13" ht="15.75" hidden="1">
      <c r="A176" s="19" t="s">
        <v>397</v>
      </c>
      <c r="B176" s="13">
        <v>200</v>
      </c>
      <c r="C176" s="12" t="s">
        <v>301</v>
      </c>
      <c r="D176" s="14" t="str">
        <f>IF(detail[[#This Row],[code]]&lt;&gt;"",LOOKUP(,0/(action[code]=detail[[#This Row],[code]]),action[tar]),"")</f>
        <v>A腹</v>
      </c>
      <c r="E176" s="14" t="str">
        <f>IF(detail[[#This Row],[code]]&lt;&gt;"",LOOKUP(,0/(action[code]=detail[[#This Row],[code]]),action[cat]),"")</f>
        <v>F拉伸</v>
      </c>
      <c r="F176" s="14" t="str">
        <f>IF(detail[[#This Row],[tar]]&lt;&gt;"",LOOKUP(,0/(action[code]=detail[[#This Row],[code]]),action[eqp]),"")</f>
        <v>M瑜垫</v>
      </c>
      <c r="G176" s="14" t="str">
        <f>IF(detail[[#This Row],[cat]]&lt;&gt;"",LOOKUP(,0/(action[code]=detail[[#This Row],[code]]),action[name]),"")</f>
        <v>俯卧腹部拉伸</v>
      </c>
      <c r="H176" s="14" t="str">
        <f>IF(detail[[#This Row],[eqp]]&lt;&gt;"",LOOKUP(,0/(action[code]=detail[[#This Row],[code]]),action[msl]),"")</f>
        <v>腹直肌</v>
      </c>
      <c r="I176" s="15" t="str">
        <f>IF(detail[[#This Row],[cat]]&lt;&gt;"",LOOKUP(,0/(action[code]=detail[[#This Row],[code]]),action[cmt]),"")</f>
        <v>尽可能向后仰</v>
      </c>
      <c r="J176" s="14">
        <f>IF(detail[[#This Row],[cat]]&lt;&gt;"",LOOKUP(,0/(action[code]=detail[[#This Row],[code]]),action[lvl]),"")</f>
        <v>0</v>
      </c>
      <c r="K176" s="14">
        <f>IF(detail[[#This Row],[cat]]&lt;&gt;"",LOOKUP(,0/(action[code]=detail[[#This Row],[code]]),action[per]),"")</f>
        <v>0</v>
      </c>
      <c r="L176" s="13">
        <v>20</v>
      </c>
      <c r="M176" s="14">
        <f>IF(detail[[#This Row],[per]],detail[[#This Row],[per]]*detail[[#This Row],[qnt]],detail[[#This Row],[qnt]])</f>
        <v>20</v>
      </c>
    </row>
    <row r="177" spans="1:13" ht="15.75" hidden="1">
      <c r="A177" s="19" t="s">
        <v>397</v>
      </c>
      <c r="B177" s="13">
        <v>210</v>
      </c>
      <c r="C177" s="12" t="s">
        <v>302</v>
      </c>
      <c r="D177" s="14" t="str">
        <f>IF(detail[[#This Row],[code]]&lt;&gt;"",LOOKUP(,0/(action[code]=detail[[#This Row],[code]]),action[tar]),"")</f>
        <v>B背</v>
      </c>
      <c r="E177" s="14" t="str">
        <f>IF(detail[[#This Row],[code]]&lt;&gt;"",LOOKUP(,0/(action[code]=detail[[#This Row],[code]]),action[cat]),"")</f>
        <v>F拉伸</v>
      </c>
      <c r="F177" s="14" t="str">
        <f>IF(detail[[#This Row],[tar]]&lt;&gt;"",LOOKUP(,0/(action[code]=detail[[#This Row],[code]]),action[eqp]),"")</f>
        <v>M瑜垫</v>
      </c>
      <c r="G177" s="14" t="str">
        <f>IF(detail[[#This Row],[cat]]&lt;&gt;"",LOOKUP(,0/(action[code]=detail[[#This Row],[code]]),action[name]),"")</f>
        <v>跪姿背部拉伸</v>
      </c>
      <c r="H177" s="14" t="str">
        <f>IF(detail[[#This Row],[eqp]]&lt;&gt;"",LOOKUP(,0/(action[code]=detail[[#This Row],[code]]),action[msl]),"")</f>
        <v>竖脊肌</v>
      </c>
      <c r="I177" s="15" t="str">
        <f>IF(detail[[#This Row],[cat]]&lt;&gt;"",LOOKUP(,0/(action[code]=detail[[#This Row],[code]]),action[cmt]),"")</f>
        <v>跪立，双腿分开，臀部坐向脚后跟，身体向前，试图用额头触地</v>
      </c>
      <c r="J177" s="14">
        <f>IF(detail[[#This Row],[cat]]&lt;&gt;"",LOOKUP(,0/(action[code]=detail[[#This Row],[code]]),action[lvl]),"")</f>
        <v>0</v>
      </c>
      <c r="K177" s="14">
        <f>IF(detail[[#This Row],[cat]]&lt;&gt;"",LOOKUP(,0/(action[code]=detail[[#This Row],[code]]),action[per]),"")</f>
        <v>0</v>
      </c>
      <c r="L177" s="13">
        <v>20</v>
      </c>
      <c r="M177" s="14">
        <f>IF(detail[[#This Row],[per]],detail[[#This Row],[per]]*detail[[#This Row],[qnt]],detail[[#This Row],[qnt]])</f>
        <v>20</v>
      </c>
    </row>
    <row r="178" spans="1:13" ht="15.75" hidden="1">
      <c r="A178" s="19" t="s">
        <v>398</v>
      </c>
      <c r="B178" s="13">
        <v>0</v>
      </c>
      <c r="C178" s="12" t="s">
        <v>165</v>
      </c>
      <c r="D178" s="14" t="str">
        <f>IF(detail[[#This Row],[code]]&lt;&gt;"",LOOKUP(,0/(action[code]=detail[[#This Row],[code]]),action[tar]),"")</f>
        <v>E眼</v>
      </c>
      <c r="E178" s="14" t="str">
        <f>IF(detail[[#This Row],[code]]&lt;&gt;"",LOOKUP(,0/(action[code]=detail[[#This Row],[code]]),action[cat]),"")</f>
        <v>M按摩</v>
      </c>
      <c r="F178" s="14" t="str">
        <f>IF(detail[[#This Row],[tar]]&lt;&gt;"",LOOKUP(,0/(action[code]=detail[[#This Row],[code]]),action[eqp]),"")</f>
        <v>U徒手</v>
      </c>
      <c r="G178" s="14" t="str">
        <f>IF(detail[[#This Row],[cat]]&lt;&gt;"",LOOKUP(,0/(action[code]=detail[[#This Row],[code]]),action[name]),"")</f>
        <v>揉天应穴</v>
      </c>
      <c r="H178" s="14">
        <f>IF(detail[[#This Row],[eqp]]&lt;&gt;"",LOOKUP(,0/(action[code]=detail[[#This Row],[code]]),action[msl]),"")</f>
        <v>0</v>
      </c>
      <c r="I178" s="15">
        <f>IF(detail[[#This Row],[cat]]&lt;&gt;"",LOOKUP(,0/(action[code]=detail[[#This Row],[code]]),action[cmt]),"")</f>
        <v>0</v>
      </c>
      <c r="J178" s="14">
        <f>IF(detail[[#This Row],[cat]]&lt;&gt;"",LOOKUP(,0/(action[code]=detail[[#This Row],[code]]),action[lvl]),"")</f>
        <v>0</v>
      </c>
      <c r="K178" s="14">
        <f>IF(detail[[#This Row],[cat]]&lt;&gt;"",LOOKUP(,0/(action[code]=detail[[#This Row],[code]]),action[per]),"")</f>
        <v>1</v>
      </c>
      <c r="L178" s="13">
        <v>30</v>
      </c>
      <c r="M178" s="14">
        <f>IF(detail[[#This Row],[per]],detail[[#This Row],[per]]*detail[[#This Row],[qnt]],detail[[#This Row],[qnt]])</f>
        <v>30</v>
      </c>
    </row>
    <row r="179" spans="1:13" ht="15.75" hidden="1">
      <c r="A179" s="19" t="s">
        <v>398</v>
      </c>
      <c r="B179" s="13">
        <v>10</v>
      </c>
      <c r="C179" s="12" t="s">
        <v>166</v>
      </c>
      <c r="D179" s="14" t="str">
        <f>IF(detail[[#This Row],[code]]&lt;&gt;"",LOOKUP(,0/(action[code]=detail[[#This Row],[code]]),action[tar]),"")</f>
        <v>E眼</v>
      </c>
      <c r="E179" s="14" t="str">
        <f>IF(detail[[#This Row],[code]]&lt;&gt;"",LOOKUP(,0/(action[code]=detail[[#This Row],[code]]),action[cat]),"")</f>
        <v>M按摩</v>
      </c>
      <c r="F179" s="14" t="str">
        <f>IF(detail[[#This Row],[tar]]&lt;&gt;"",LOOKUP(,0/(action[code]=detail[[#This Row],[code]]),action[eqp]),"")</f>
        <v>U徒手</v>
      </c>
      <c r="G179" s="14" t="str">
        <f>IF(detail[[#This Row],[cat]]&lt;&gt;"",LOOKUP(,0/(action[code]=detail[[#This Row],[code]]),action[name]),"")</f>
        <v>挤按睛明穴</v>
      </c>
      <c r="H179" s="14">
        <f>IF(detail[[#This Row],[eqp]]&lt;&gt;"",LOOKUP(,0/(action[code]=detail[[#This Row],[code]]),action[msl]),"")</f>
        <v>0</v>
      </c>
      <c r="I179" s="15">
        <f>IF(detail[[#This Row],[cat]]&lt;&gt;"",LOOKUP(,0/(action[code]=detail[[#This Row],[code]]),action[cmt]),"")</f>
        <v>0</v>
      </c>
      <c r="J179" s="14">
        <f>IF(detail[[#This Row],[cat]]&lt;&gt;"",LOOKUP(,0/(action[code]=detail[[#This Row],[code]]),action[lvl]),"")</f>
        <v>0</v>
      </c>
      <c r="K179" s="14">
        <f>IF(detail[[#This Row],[cat]]&lt;&gt;"",LOOKUP(,0/(action[code]=detail[[#This Row],[code]]),action[per]),"")</f>
        <v>1</v>
      </c>
      <c r="L179" s="13">
        <v>30</v>
      </c>
      <c r="M179" s="14">
        <f>IF(detail[[#This Row],[per]],detail[[#This Row],[per]]*detail[[#This Row],[qnt]],detail[[#This Row],[qnt]])</f>
        <v>30</v>
      </c>
    </row>
    <row r="180" spans="1:13" ht="15.75" hidden="1">
      <c r="A180" s="19" t="s">
        <v>398</v>
      </c>
      <c r="B180" s="13">
        <v>20</v>
      </c>
      <c r="C180" s="12" t="s">
        <v>167</v>
      </c>
      <c r="D180" s="14" t="str">
        <f>IF(detail[[#This Row],[code]]&lt;&gt;"",LOOKUP(,0/(action[code]=detail[[#This Row],[code]]),action[tar]),"")</f>
        <v>E眼</v>
      </c>
      <c r="E180" s="14" t="str">
        <f>IF(detail[[#This Row],[code]]&lt;&gt;"",LOOKUP(,0/(action[code]=detail[[#This Row],[code]]),action[cat]),"")</f>
        <v>M按摩</v>
      </c>
      <c r="F180" s="14" t="str">
        <f>IF(detail[[#This Row],[tar]]&lt;&gt;"",LOOKUP(,0/(action[code]=detail[[#This Row],[code]]),action[eqp]),"")</f>
        <v>U徒手</v>
      </c>
      <c r="G180" s="14" t="str">
        <f>IF(detail[[#This Row],[cat]]&lt;&gt;"",LOOKUP(,0/(action[code]=detail[[#This Row],[code]]),action[name]),"")</f>
        <v>揉四白穴</v>
      </c>
      <c r="H180" s="14">
        <f>IF(detail[[#This Row],[eqp]]&lt;&gt;"",LOOKUP(,0/(action[code]=detail[[#This Row],[code]]),action[msl]),"")</f>
        <v>0</v>
      </c>
      <c r="I180" s="15">
        <f>IF(detail[[#This Row],[cat]]&lt;&gt;"",LOOKUP(,0/(action[code]=detail[[#This Row],[code]]),action[cmt]),"")</f>
        <v>0</v>
      </c>
      <c r="J180" s="14">
        <f>IF(detail[[#This Row],[cat]]&lt;&gt;"",LOOKUP(,0/(action[code]=detail[[#This Row],[code]]),action[lvl]),"")</f>
        <v>0</v>
      </c>
      <c r="K180" s="14">
        <f>IF(detail[[#This Row],[cat]]&lt;&gt;"",LOOKUP(,0/(action[code]=detail[[#This Row],[code]]),action[per]),"")</f>
        <v>1</v>
      </c>
      <c r="L180" s="13">
        <v>30</v>
      </c>
      <c r="M180" s="14">
        <f>IF(detail[[#This Row],[per]],detail[[#This Row],[per]]*detail[[#This Row],[qnt]],detail[[#This Row],[qnt]])</f>
        <v>30</v>
      </c>
    </row>
    <row r="181" spans="1:13" ht="15.75" hidden="1">
      <c r="A181" s="19" t="s">
        <v>398</v>
      </c>
      <c r="B181" s="13">
        <v>30</v>
      </c>
      <c r="C181" s="12" t="s">
        <v>168</v>
      </c>
      <c r="D181" s="14" t="str">
        <f>IF(detail[[#This Row],[code]]&lt;&gt;"",LOOKUP(,0/(action[code]=detail[[#This Row],[code]]),action[tar]),"")</f>
        <v>E眼</v>
      </c>
      <c r="E181" s="14" t="str">
        <f>IF(detail[[#This Row],[code]]&lt;&gt;"",LOOKUP(,0/(action[code]=detail[[#This Row],[code]]),action[cat]),"")</f>
        <v>M按摩</v>
      </c>
      <c r="F181" s="14" t="str">
        <f>IF(detail[[#This Row],[tar]]&lt;&gt;"",LOOKUP(,0/(action[code]=detail[[#This Row],[code]]),action[eqp]),"")</f>
        <v>U徒手</v>
      </c>
      <c r="G181" s="14" t="str">
        <f>IF(detail[[#This Row],[cat]]&lt;&gt;"",LOOKUP(,0/(action[code]=detail[[#This Row],[code]]),action[name]),"")</f>
        <v>揉太阳穴轮刮眼眶</v>
      </c>
      <c r="H181" s="14">
        <f>IF(detail[[#This Row],[eqp]]&lt;&gt;"",LOOKUP(,0/(action[code]=detail[[#This Row],[code]]),action[msl]),"")</f>
        <v>0</v>
      </c>
      <c r="I181" s="15">
        <f>IF(detail[[#This Row],[cat]]&lt;&gt;"",LOOKUP(,0/(action[code]=detail[[#This Row],[code]]),action[cmt]),"")</f>
        <v>0</v>
      </c>
      <c r="J181" s="14">
        <f>IF(detail[[#This Row],[cat]]&lt;&gt;"",LOOKUP(,0/(action[code]=detail[[#This Row],[code]]),action[lvl]),"")</f>
        <v>0</v>
      </c>
      <c r="K181" s="14">
        <f>IF(detail[[#This Row],[cat]]&lt;&gt;"",LOOKUP(,0/(action[code]=detail[[#This Row],[code]]),action[per]),"")</f>
        <v>3</v>
      </c>
      <c r="L181" s="13">
        <v>15</v>
      </c>
      <c r="M181" s="14">
        <f>IF(detail[[#This Row],[per]],detail[[#This Row],[per]]*detail[[#This Row],[qnt]],detail[[#This Row],[qnt]])</f>
        <v>45</v>
      </c>
    </row>
    <row r="182" spans="1:13" ht="15.75" hidden="1">
      <c r="A182" s="19" t="s">
        <v>398</v>
      </c>
      <c r="B182" s="13">
        <v>40</v>
      </c>
      <c r="C182" s="12" t="s">
        <v>169</v>
      </c>
      <c r="D182" s="14" t="str">
        <f>IF(detail[[#This Row],[code]]&lt;&gt;"",LOOKUP(,0/(action[code]=detail[[#This Row],[code]]),action[tar]),"")</f>
        <v>E眼</v>
      </c>
      <c r="E182" s="14" t="str">
        <f>IF(detail[[#This Row],[code]]&lt;&gt;"",LOOKUP(,0/(action[code]=detail[[#This Row],[code]]),action[cat]),"")</f>
        <v>R康复</v>
      </c>
      <c r="F182" s="14" t="str">
        <f>IF(detail[[#This Row],[tar]]&lt;&gt;"",LOOKUP(,0/(action[code]=detail[[#This Row],[code]]),action[eqp]),"")</f>
        <v>U徒手</v>
      </c>
      <c r="G182" s="14" t="str">
        <f>IF(detail[[#This Row],[cat]]&lt;&gt;"",LOOKUP(,0/(action[code]=detail[[#This Row],[code]]),action[name]),"")</f>
        <v>远眺</v>
      </c>
      <c r="H182" s="14">
        <f>IF(detail[[#This Row],[eqp]]&lt;&gt;"",LOOKUP(,0/(action[code]=detail[[#This Row],[code]]),action[msl]),"")</f>
        <v>0</v>
      </c>
      <c r="I182" s="15">
        <f>IF(detail[[#This Row],[cat]]&lt;&gt;"",LOOKUP(,0/(action[code]=detail[[#This Row],[code]]),action[cmt]),"")</f>
        <v>0</v>
      </c>
      <c r="J182" s="14">
        <f>IF(detail[[#This Row],[cat]]&lt;&gt;"",LOOKUP(,0/(action[code]=detail[[#This Row],[code]]),action[lvl]),"")</f>
        <v>0</v>
      </c>
      <c r="K182" s="14">
        <f>IF(detail[[#This Row],[cat]]&lt;&gt;"",LOOKUP(,0/(action[code]=detail[[#This Row],[code]]),action[per]),"")</f>
        <v>0</v>
      </c>
      <c r="L182" s="13">
        <v>30</v>
      </c>
      <c r="M182" s="14">
        <f>IF(detail[[#This Row],[per]],detail[[#This Row],[per]]*detail[[#This Row],[qnt]],detail[[#This Row],[qnt]])</f>
        <v>30</v>
      </c>
    </row>
    <row r="183" spans="1:13" ht="15.75" hidden="1">
      <c r="A183" s="19" t="s">
        <v>406</v>
      </c>
      <c r="B183" s="13">
        <v>10</v>
      </c>
      <c r="C183" s="12" t="s">
        <v>160</v>
      </c>
      <c r="D183" s="14" t="str">
        <f>IF(detail[[#This Row],[code]]&lt;&gt;"",LOOKUP(,0/(action[code]=detail[[#This Row],[code]]),action[tar]),"")</f>
        <v>Y全</v>
      </c>
      <c r="E183" s="14" t="str">
        <f>IF(detail[[#This Row],[code]]&lt;&gt;"",LOOKUP(,0/(action[code]=detail[[#This Row],[code]]),action[cat]),"")</f>
        <v>P姿势</v>
      </c>
      <c r="F183" s="14" t="str">
        <f>IF(detail[[#This Row],[tar]]&lt;&gt;"",LOOKUP(,0/(action[code]=detail[[#This Row],[code]]),action[eqp]),"")</f>
        <v>U徒手</v>
      </c>
      <c r="G183" s="14" t="str">
        <f>IF(detail[[#This Row],[cat]]&lt;&gt;"",LOOKUP(,0/(action[code]=detail[[#This Row],[code]]),action[name]),"")</f>
        <v>仰卧</v>
      </c>
      <c r="H183" s="14">
        <f>IF(detail[[#This Row],[eqp]]&lt;&gt;"",LOOKUP(,0/(action[code]=detail[[#This Row],[code]]),action[msl]),"")</f>
        <v>0</v>
      </c>
      <c r="I183" s="15">
        <f>IF(detail[[#This Row],[cat]]&lt;&gt;"",LOOKUP(,0/(action[code]=detail[[#This Row],[code]]),action[cmt]),"")</f>
        <v>0</v>
      </c>
      <c r="J183" s="14">
        <f>IF(detail[[#This Row],[cat]]&lt;&gt;"",LOOKUP(,0/(action[code]=detail[[#This Row],[code]]),action[lvl]),"")</f>
        <v>0</v>
      </c>
      <c r="K183" s="14">
        <f>IF(detail[[#This Row],[cat]]&lt;&gt;"",LOOKUP(,0/(action[code]=detail[[#This Row],[code]]),action[per]),"")</f>
        <v>5</v>
      </c>
      <c r="L183" s="13">
        <v>2</v>
      </c>
      <c r="M183" s="14">
        <f>IF(detail[[#This Row],[per]],detail[[#This Row],[per]]*detail[[#This Row],[qnt]],detail[[#This Row],[qnt]])</f>
        <v>10</v>
      </c>
    </row>
    <row r="184" spans="1:13" ht="15.75" hidden="1">
      <c r="A184" s="19" t="s">
        <v>406</v>
      </c>
      <c r="B184" s="13">
        <v>20</v>
      </c>
      <c r="C184" s="12" t="s">
        <v>409</v>
      </c>
      <c r="D184" s="14" t="str">
        <f>IF(detail[[#This Row],[code]]&lt;&gt;"",LOOKUP(,0/(action[code]=detail[[#This Row],[code]]),action[tar]),"")</f>
        <v>N颈</v>
      </c>
      <c r="E184" s="14" t="str">
        <f>IF(detail[[#This Row],[code]]&lt;&gt;"",LOOKUP(,0/(action[code]=detail[[#This Row],[code]]),action[cat]),"")</f>
        <v>M按摩</v>
      </c>
      <c r="F184" s="14" t="str">
        <f>IF(detail[[#This Row],[tar]]&lt;&gt;"",LOOKUP(,0/(action[code]=detail[[#This Row],[code]]),action[eqp]),"")</f>
        <v>F泡轴</v>
      </c>
      <c r="G184" s="14" t="str">
        <f>IF(detail[[#This Row],[cat]]&lt;&gt;"",LOOKUP(,0/(action[code]=detail[[#This Row],[code]]),action[name]),"")</f>
        <v>泡沫轴颈部按摩</v>
      </c>
      <c r="H184" s="14">
        <f>IF(detail[[#This Row],[eqp]]&lt;&gt;"",LOOKUP(,0/(action[code]=detail[[#This Row],[code]]),action[msl]),"")</f>
        <v>0</v>
      </c>
      <c r="I184" s="15" t="str">
        <f>IF(detail[[#This Row],[cat]]&lt;&gt;"",LOOKUP(,0/(action[code]=detail[[#This Row],[code]]),action[cmt]),"")</f>
        <v>平躺，将泡沫轴置于颈后，适当前后调整泡沫轴位置，缓慢左右小幅度转头</v>
      </c>
      <c r="J184" s="14">
        <f>IF(detail[[#This Row],[cat]]&lt;&gt;"",LOOKUP(,0/(action[code]=detail[[#This Row],[code]]),action[lvl]),"")</f>
        <v>1</v>
      </c>
      <c r="K184" s="14">
        <f>IF(detail[[#This Row],[cat]]&lt;&gt;"",LOOKUP(,0/(action[code]=detail[[#This Row],[code]]),action[per]),"")</f>
        <v>15</v>
      </c>
      <c r="L184" s="13">
        <v>12</v>
      </c>
      <c r="M184" s="14">
        <f>IF(detail[[#This Row],[per]],detail[[#This Row],[per]]*detail[[#This Row],[qnt]],detail[[#This Row],[qnt]])</f>
        <v>180</v>
      </c>
    </row>
    <row r="185" spans="1:13" ht="15.75" hidden="1">
      <c r="A185" s="19" t="s">
        <v>406</v>
      </c>
      <c r="B185" s="13">
        <v>30</v>
      </c>
      <c r="C185" s="12" t="s">
        <v>134</v>
      </c>
      <c r="D185" s="14" t="str">
        <f>IF(detail[[#This Row],[code]]&lt;&gt;"",LOOKUP(,0/(action[code]=detail[[#This Row],[code]]),action[tar]),"")</f>
        <v>Y全</v>
      </c>
      <c r="E185" s="14" t="str">
        <f>IF(detail[[#This Row],[code]]&lt;&gt;"",LOOKUP(,0/(action[code]=detail[[#This Row],[code]]),action[cat]),"")</f>
        <v>P姿势</v>
      </c>
      <c r="F185" s="14" t="str">
        <f>IF(detail[[#This Row],[tar]]&lt;&gt;"",LOOKUP(,0/(action[code]=detail[[#This Row],[code]]),action[eqp]),"")</f>
        <v>U徒手</v>
      </c>
      <c r="G185" s="14" t="str">
        <f>IF(detail[[#This Row],[cat]]&lt;&gt;"",LOOKUP(,0/(action[code]=detail[[#This Row],[code]]),action[name]),"")</f>
        <v>站姿</v>
      </c>
      <c r="H185" s="14">
        <f>IF(detail[[#This Row],[eqp]]&lt;&gt;"",LOOKUP(,0/(action[code]=detail[[#This Row],[code]]),action[msl]),"")</f>
        <v>0</v>
      </c>
      <c r="I185" s="15">
        <f>IF(detail[[#This Row],[cat]]&lt;&gt;"",LOOKUP(,0/(action[code]=detail[[#This Row],[code]]),action[cmt]),"")</f>
        <v>0</v>
      </c>
      <c r="J185" s="14">
        <f>IF(detail[[#This Row],[cat]]&lt;&gt;"",LOOKUP(,0/(action[code]=detail[[#This Row],[code]]),action[lvl]),"")</f>
        <v>0</v>
      </c>
      <c r="K185" s="14">
        <f>IF(detail[[#This Row],[cat]]&lt;&gt;"",LOOKUP(,0/(action[code]=detail[[#This Row],[code]]),action[per]),"")</f>
        <v>5</v>
      </c>
      <c r="L185" s="13">
        <v>2</v>
      </c>
      <c r="M185" s="14">
        <f>IF(detail[[#This Row],[per]],detail[[#This Row],[per]]*detail[[#This Row],[qnt]],detail[[#This Row],[qnt]])</f>
        <v>10</v>
      </c>
    </row>
    <row r="186" spans="1:13" ht="15.75" hidden="1">
      <c r="A186" s="19" t="s">
        <v>406</v>
      </c>
      <c r="B186" s="13">
        <v>40</v>
      </c>
      <c r="C186" s="12" t="s">
        <v>414</v>
      </c>
      <c r="D186" s="14" t="str">
        <f>IF(detail[[#This Row],[code]]&lt;&gt;"",LOOKUP(,0/(action[code]=detail[[#This Row],[code]]),action[tar]),"")</f>
        <v>B背</v>
      </c>
      <c r="E186" s="14" t="str">
        <f>IF(detail[[#This Row],[code]]&lt;&gt;"",LOOKUP(,0/(action[code]=detail[[#This Row],[code]]),action[cat]),"")</f>
        <v>H塑形</v>
      </c>
      <c r="F186" s="14" t="str">
        <f>IF(detail[[#This Row],[tar]]&lt;&gt;"",LOOKUP(,0/(action[code]=detail[[#This Row],[code]]),action[eqp]),"")</f>
        <v>U徒手</v>
      </c>
      <c r="G186" s="14" t="str">
        <f>IF(detail[[#This Row],[cat]]&lt;&gt;"",LOOKUP(,0/(action[code]=detail[[#This Row],[code]]),action[name]),"")</f>
        <v>站墙W伸展</v>
      </c>
      <c r="H186" s="14">
        <f>IF(detail[[#This Row],[eqp]]&lt;&gt;"",LOOKUP(,0/(action[code]=detail[[#This Row],[code]]),action[msl]),"")</f>
        <v>0</v>
      </c>
      <c r="I186" s="15" t="str">
        <f>IF(detail[[#This Row],[cat]]&lt;&gt;"",LOOKUP(,0/(action[code]=detail[[#This Row],[code]]),action[cmt]),"")</f>
        <v>后脑，双肩，臀部和脚跟紧贴墙面，双肘双手贴墙并上下移动，颔首</v>
      </c>
      <c r="J186" s="14">
        <f>IF(detail[[#This Row],[cat]]&lt;&gt;"",LOOKUP(,0/(action[code]=detail[[#This Row],[code]]),action[lvl]),"")</f>
        <v>3</v>
      </c>
      <c r="K186" s="14">
        <f>IF(detail[[#This Row],[cat]]&lt;&gt;"",LOOKUP(,0/(action[code]=detail[[#This Row],[code]]),action[per]),"")</f>
        <v>6</v>
      </c>
      <c r="L186" s="13">
        <v>10</v>
      </c>
      <c r="M186" s="14">
        <f>IF(detail[[#This Row],[per]],detail[[#This Row],[per]]*detail[[#This Row],[qnt]],detail[[#This Row],[qnt]])</f>
        <v>60</v>
      </c>
    </row>
    <row r="187" spans="1:13" ht="15.75" hidden="1">
      <c r="A187" s="19" t="s">
        <v>406</v>
      </c>
      <c r="B187" s="13">
        <v>50</v>
      </c>
      <c r="C187" s="12" t="s">
        <v>160</v>
      </c>
      <c r="D187" s="14" t="str">
        <f>IF(detail[[#This Row],[code]]&lt;&gt;"",LOOKUP(,0/(action[code]=detail[[#This Row],[code]]),action[tar]),"")</f>
        <v>Y全</v>
      </c>
      <c r="E187" s="14" t="str">
        <f>IF(detail[[#This Row],[code]]&lt;&gt;"",LOOKUP(,0/(action[code]=detail[[#This Row],[code]]),action[cat]),"")</f>
        <v>P姿势</v>
      </c>
      <c r="F187" s="14" t="str">
        <f>IF(detail[[#This Row],[tar]]&lt;&gt;"",LOOKUP(,0/(action[code]=detail[[#This Row],[code]]),action[eqp]),"")</f>
        <v>U徒手</v>
      </c>
      <c r="G187" s="14" t="str">
        <f>IF(detail[[#This Row],[cat]]&lt;&gt;"",LOOKUP(,0/(action[code]=detail[[#This Row],[code]]),action[name]),"")</f>
        <v>仰卧</v>
      </c>
      <c r="H187" s="14">
        <f>IF(detail[[#This Row],[eqp]]&lt;&gt;"",LOOKUP(,0/(action[code]=detail[[#This Row],[code]]),action[msl]),"")</f>
        <v>0</v>
      </c>
      <c r="I187" s="15">
        <f>IF(detail[[#This Row],[cat]]&lt;&gt;"",LOOKUP(,0/(action[code]=detail[[#This Row],[code]]),action[cmt]),"")</f>
        <v>0</v>
      </c>
      <c r="J187" s="14">
        <f>IF(detail[[#This Row],[cat]]&lt;&gt;"",LOOKUP(,0/(action[code]=detail[[#This Row],[code]]),action[lvl]),"")</f>
        <v>0</v>
      </c>
      <c r="K187" s="14">
        <f>IF(detail[[#This Row],[cat]]&lt;&gt;"",LOOKUP(,0/(action[code]=detail[[#This Row],[code]]),action[per]),"")</f>
        <v>5</v>
      </c>
      <c r="L187" s="13">
        <v>2</v>
      </c>
      <c r="M187" s="14">
        <f>IF(detail[[#This Row],[per]],detail[[#This Row],[per]]*detail[[#This Row],[qnt]],detail[[#This Row],[qnt]])</f>
        <v>10</v>
      </c>
    </row>
    <row r="188" spans="1:13" ht="15.75" hidden="1">
      <c r="A188" s="19" t="s">
        <v>406</v>
      </c>
      <c r="B188" s="13">
        <v>60</v>
      </c>
      <c r="C188" s="12" t="s">
        <v>412</v>
      </c>
      <c r="D188" s="14" t="str">
        <f>IF(detail[[#This Row],[code]]&lt;&gt;"",LOOKUP(,0/(action[code]=detail[[#This Row],[code]]),action[tar]),"")</f>
        <v>B背</v>
      </c>
      <c r="E188" s="14" t="str">
        <f>IF(detail[[#This Row],[code]]&lt;&gt;"",LOOKUP(,0/(action[code]=detail[[#This Row],[code]]),action[cat]),"")</f>
        <v>M按摩</v>
      </c>
      <c r="F188" s="14" t="str">
        <f>IF(detail[[#This Row],[tar]]&lt;&gt;"",LOOKUP(,0/(action[code]=detail[[#This Row],[code]]),action[eqp]),"")</f>
        <v>F泡轴</v>
      </c>
      <c r="G188" s="14" t="str">
        <f>IF(detail[[#This Row],[cat]]&lt;&gt;"",LOOKUP(,0/(action[code]=detail[[#This Row],[code]]),action[name]),"")</f>
        <v>泡沫轴背部按摩</v>
      </c>
      <c r="H188" s="14">
        <f>IF(detail[[#This Row],[eqp]]&lt;&gt;"",LOOKUP(,0/(action[code]=detail[[#This Row],[code]]),action[msl]),"")</f>
        <v>0</v>
      </c>
      <c r="I188" s="15" t="str">
        <f>IF(detail[[#This Row],[cat]]&lt;&gt;"",LOOKUP(,0/(action[code]=detail[[#This Row],[code]]),action[cmt]),"")</f>
        <v>平躺，将泡沫轴置于上背部后侧，适当前后调整泡沫轴位置，缓慢移动</v>
      </c>
      <c r="J188" s="14">
        <f>IF(detail[[#This Row],[cat]]&lt;&gt;"",LOOKUP(,0/(action[code]=detail[[#This Row],[code]]),action[lvl]),"")</f>
        <v>2</v>
      </c>
      <c r="K188" s="14">
        <f>IF(detail[[#This Row],[cat]]&lt;&gt;"",LOOKUP(,0/(action[code]=detail[[#This Row],[code]]),action[per]),"")</f>
        <v>10</v>
      </c>
      <c r="L188" s="13">
        <v>12</v>
      </c>
      <c r="M188" s="14">
        <f>IF(detail[[#This Row],[per]],detail[[#This Row],[per]]*detail[[#This Row],[qnt]],detail[[#This Row],[qnt]])</f>
        <v>120</v>
      </c>
    </row>
    <row r="189" spans="1:13" ht="15.75" hidden="1">
      <c r="A189" s="19" t="s">
        <v>406</v>
      </c>
      <c r="B189" s="13">
        <v>70</v>
      </c>
      <c r="C189" s="12" t="s">
        <v>409</v>
      </c>
      <c r="D189" s="14" t="str">
        <f>IF(detail[[#This Row],[code]]&lt;&gt;"",LOOKUP(,0/(action[code]=detail[[#This Row],[code]]),action[tar]),"")</f>
        <v>N颈</v>
      </c>
      <c r="E189" s="14" t="str">
        <f>IF(detail[[#This Row],[code]]&lt;&gt;"",LOOKUP(,0/(action[code]=detail[[#This Row],[code]]),action[cat]),"")</f>
        <v>M按摩</v>
      </c>
      <c r="F189" s="14" t="str">
        <f>IF(detail[[#This Row],[tar]]&lt;&gt;"",LOOKUP(,0/(action[code]=detail[[#This Row],[code]]),action[eqp]),"")</f>
        <v>F泡轴</v>
      </c>
      <c r="G189" s="14" t="str">
        <f>IF(detail[[#This Row],[cat]]&lt;&gt;"",LOOKUP(,0/(action[code]=detail[[#This Row],[code]]),action[name]),"")</f>
        <v>泡沫轴颈部按摩</v>
      </c>
      <c r="H189" s="14">
        <f>IF(detail[[#This Row],[eqp]]&lt;&gt;"",LOOKUP(,0/(action[code]=detail[[#This Row],[code]]),action[msl]),"")</f>
        <v>0</v>
      </c>
      <c r="I189" s="15" t="str">
        <f>IF(detail[[#This Row],[cat]]&lt;&gt;"",LOOKUP(,0/(action[code]=detail[[#This Row],[code]]),action[cmt]),"")</f>
        <v>平躺，将泡沫轴置于颈后，适当前后调整泡沫轴位置，缓慢左右小幅度转头</v>
      </c>
      <c r="J189" s="14">
        <f>IF(detail[[#This Row],[cat]]&lt;&gt;"",LOOKUP(,0/(action[code]=detail[[#This Row],[code]]),action[lvl]),"")</f>
        <v>1</v>
      </c>
      <c r="K189" s="14">
        <f>IF(detail[[#This Row],[cat]]&lt;&gt;"",LOOKUP(,0/(action[code]=detail[[#This Row],[code]]),action[per]),"")</f>
        <v>15</v>
      </c>
      <c r="L189" s="13">
        <v>8</v>
      </c>
      <c r="M189" s="14">
        <f>IF(detail[[#This Row],[per]],detail[[#This Row],[per]]*detail[[#This Row],[qnt]],detail[[#This Row],[qnt]])</f>
        <v>120</v>
      </c>
    </row>
    <row r="190" spans="1:13" ht="15.75">
      <c r="A190" s="19" t="s">
        <v>399</v>
      </c>
      <c r="B190" s="13">
        <v>80</v>
      </c>
      <c r="C190" s="12" t="s">
        <v>414</v>
      </c>
      <c r="D190" s="14" t="str">
        <f>IF(detail[[#This Row],[code]]&lt;&gt;"",LOOKUP(,0/(action[code]=detail[[#This Row],[code]]),action[tar]),"")</f>
        <v>B背</v>
      </c>
      <c r="E190" s="14" t="str">
        <f>IF(detail[[#This Row],[code]]&lt;&gt;"",LOOKUP(,0/(action[code]=detail[[#This Row],[code]]),action[cat]),"")</f>
        <v>H塑形</v>
      </c>
      <c r="F190" s="14" t="str">
        <f>IF(detail[[#This Row],[tar]]&lt;&gt;"",LOOKUP(,0/(action[code]=detail[[#This Row],[code]]),action[eqp]),"")</f>
        <v>U徒手</v>
      </c>
      <c r="G190" s="14" t="str">
        <f>IF(detail[[#This Row],[cat]]&lt;&gt;"",LOOKUP(,0/(action[code]=detail[[#This Row],[code]]),action[name]),"")</f>
        <v>站墙W伸展</v>
      </c>
      <c r="H190" s="14">
        <f>IF(detail[[#This Row],[eqp]]&lt;&gt;"",LOOKUP(,0/(action[code]=detail[[#This Row],[code]]),action[msl]),"")</f>
        <v>0</v>
      </c>
      <c r="I190" s="15" t="str">
        <f>IF(detail[[#This Row],[cat]]&lt;&gt;"",LOOKUP(,0/(action[code]=detail[[#This Row],[code]]),action[cmt]),"")</f>
        <v>后脑，双肩，臀部和脚跟紧贴墙面，双肘双手贴墙并上下移动，颔首</v>
      </c>
      <c r="J190" s="14">
        <f>IF(detail[[#This Row],[cat]]&lt;&gt;"",LOOKUP(,0/(action[code]=detail[[#This Row],[code]]),action[lvl]),"")</f>
        <v>3</v>
      </c>
      <c r="K190" s="14">
        <f>IF(detail[[#This Row],[cat]]&lt;&gt;"",LOOKUP(,0/(action[code]=detail[[#This Row],[code]]),action[per]),"")</f>
        <v>6</v>
      </c>
      <c r="L190" s="13">
        <v>10</v>
      </c>
      <c r="M190" s="14">
        <f>IF(detail[[#This Row],[per]],detail[[#This Row],[per]]*detail[[#This Row],[qnt]],detail[[#This Row],[qnt]])</f>
        <v>60</v>
      </c>
    </row>
    <row r="191" spans="1:13" ht="15.75">
      <c r="A191" s="19" t="s">
        <v>399</v>
      </c>
      <c r="B191" s="13">
        <v>90</v>
      </c>
      <c r="C191" s="12" t="s">
        <v>333</v>
      </c>
      <c r="D191" s="14" t="str">
        <f>IF(detail[[#This Row],[code]]&lt;&gt;"",LOOKUP(,0/(action[code]=detail[[#This Row],[code]]),action[tar]),"")</f>
        <v>B背</v>
      </c>
      <c r="E191" s="14" t="str">
        <f>IF(detail[[#This Row],[code]]&lt;&gt;"",LOOKUP(,0/(action[code]=detail[[#This Row],[code]]),action[cat]),"")</f>
        <v>F拉伸</v>
      </c>
      <c r="F191" s="14" t="str">
        <f>IF(detail[[#This Row],[tar]]&lt;&gt;"",LOOKUP(,0/(action[code]=detail[[#This Row],[code]]),action[eqp]),"")</f>
        <v>U徒手</v>
      </c>
      <c r="G191" s="14" t="str">
        <f>IF(detail[[#This Row],[cat]]&lt;&gt;"",LOOKUP(,0/(action[code]=detail[[#This Row],[code]]),action[name]),"")</f>
        <v>站姿下犬式背阔肌拉伸</v>
      </c>
      <c r="H191" s="14" t="str">
        <f>IF(detail[[#This Row],[eqp]]&lt;&gt;"",LOOKUP(,0/(action[code]=detail[[#This Row],[code]]),action[msl]),"")</f>
        <v>背阔肌</v>
      </c>
      <c r="I191" s="15" t="str">
        <f>IF(detail[[#This Row],[cat]]&lt;&gt;"",LOOKUP(,0/(action[code]=detail[[#This Row],[code]]),action[cmt]),"")</f>
        <v>靠墙一定距离站立，身体平行于地板。 保持背部平坦，然后从胸部开始慢慢弯曲</v>
      </c>
      <c r="J191" s="14">
        <f>IF(detail[[#This Row],[cat]]&lt;&gt;"",LOOKUP(,0/(action[code]=detail[[#This Row],[code]]),action[lvl]),"")</f>
        <v>0</v>
      </c>
      <c r="K191" s="14">
        <f>IF(detail[[#This Row],[cat]]&lt;&gt;"",LOOKUP(,0/(action[code]=detail[[#This Row],[code]]),action[per]),"")</f>
        <v>0</v>
      </c>
      <c r="L191" s="13">
        <v>30</v>
      </c>
      <c r="M191" s="14">
        <f>IF(detail[[#This Row],[per]],detail[[#This Row],[per]]*detail[[#This Row],[qnt]],detail[[#This Row],[qnt]])</f>
        <v>30</v>
      </c>
    </row>
  </sheetData>
  <phoneticPr fontId="8" type="noConversion"/>
  <conditionalFormatting sqref="C168:C170">
    <cfRule type="duplicateValues" dxfId="27" priority="1"/>
  </conditionalFormatting>
  <dataValidations count="2">
    <dataValidation type="whole" allowBlank="1" showInputMessage="1" showErrorMessage="1" sqref="L2:L191" xr:uid="{733A1E72-B810-435D-BB35-4F7E8EAC45CD}">
      <formula1>1</formula1>
      <formula2>180</formula2>
    </dataValidation>
    <dataValidation type="list" allowBlank="1" showInputMessage="1" showErrorMessage="1" sqref="A2:A191" xr:uid="{102260AD-3CE9-4067-B2A0-DC330EDD5686}">
      <formula1>套餐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ACDC9D-0AE7-46AA-9FDF-CB4EF8EC9EEF}">
          <x14:formula1>
            <xm:f>action!$C$5:$C$1048</xm:f>
          </x14:formula1>
          <xm:sqref>C2:C167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category</vt:lpstr>
      <vt:lpstr>target</vt:lpstr>
      <vt:lpstr>equipment</vt:lpstr>
      <vt:lpstr>action</vt:lpstr>
      <vt:lpstr>course</vt:lpstr>
      <vt:lpstr>detail</vt:lpstr>
      <vt:lpstr>套餐</vt:lpstr>
      <vt:lpstr>目标</vt:lpstr>
      <vt:lpstr>设备</vt:lpstr>
      <vt:lpstr>部位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IKE</cp:lastModifiedBy>
  <dcterms:created xsi:type="dcterms:W3CDTF">2020-05-02T19:44:11Z</dcterms:created>
  <dcterms:modified xsi:type="dcterms:W3CDTF">2021-02-15T23:19:55Z</dcterms:modified>
</cp:coreProperties>
</file>