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cement/"/>
    </mc:Choice>
  </mc:AlternateContent>
  <xr:revisionPtr revIDLastSave="0" documentId="13_ncr:1_{88BEC2E1-46BB-BE4A-8569-8B6CEE689677}" xr6:coauthVersionLast="43" xr6:coauthVersionMax="43" xr10:uidLastSave="{00000000-0000-0000-0000-000000000000}"/>
  <bookViews>
    <workbookView xWindow="6680" yWindow="460" windowWidth="22120" windowHeight="17540" tabRatio="598" activeTab="3" xr2:uid="{00000000-000D-0000-FFFF-FFFF00000000}"/>
  </bookViews>
  <sheets>
    <sheet name="Meal" sheetId="25" r:id="rId1"/>
    <sheet name="Kiln System" sheetId="32" r:id="rId2"/>
    <sheet name="Cooler" sheetId="31" r:id="rId3"/>
    <sheet name="Mixer" sheetId="29" r:id="rId4"/>
    <sheet name="Cement Use" sheetId="33" r:id="rId5"/>
    <sheet name="Ref" sheetId="7" r:id="rId6"/>
    <sheet name="Preheater" sheetId="30" r:id="rId7"/>
    <sheet name="Calciner" sheetId="26" r:id="rId8"/>
    <sheet name="Kiln" sheetId="2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5" l="1"/>
  <c r="H6" i="25"/>
  <c r="H5" i="25"/>
  <c r="H4" i="25"/>
  <c r="E4" i="32" l="1"/>
  <c r="C4" i="25"/>
  <c r="C4" i="32"/>
  <c r="B5" i="25"/>
  <c r="C3" i="32" s="1"/>
  <c r="C5" i="25"/>
  <c r="I5" i="30"/>
  <c r="C4" i="30"/>
  <c r="D5" i="30" l="1"/>
  <c r="F4" i="27"/>
  <c r="B4" i="27" l="1"/>
  <c r="F4" i="26"/>
  <c r="B4" i="26"/>
  <c r="B4" i="30"/>
  <c r="B21" i="7" l="1"/>
  <c r="B20" i="7" l="1"/>
  <c r="B19" i="7" l="1"/>
  <c r="C7" i="7" s="1"/>
  <c r="B18" i="7"/>
  <c r="B10" i="7"/>
  <c r="I5" i="32" l="1"/>
  <c r="I6" i="32"/>
  <c r="I3" i="32"/>
  <c r="I4" i="32"/>
  <c r="C6" i="7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C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E4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>Samantha Eleanor Tanzer - TBM: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Mass flow of solid fuel/clinker output * heating value of coal specified in energies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I5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Based on 6% moisture of the meal</t>
        </r>
      </text>
    </comment>
  </commentList>
</comments>
</file>

<file path=xl/sharedStrings.xml><?xml version="1.0" encoding="utf-8"?>
<sst xmlns="http://schemas.openxmlformats.org/spreadsheetml/2006/main" count="156" uniqueCount="71">
  <si>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</si>
  <si>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</si>
  <si>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</si>
  <si>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</si>
  <si>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</si>
  <si>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</si>
  <si>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</si>
  <si>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</si>
  <si>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</si>
  <si>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</si>
  <si>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</si>
  <si>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</si>
  <si>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</si>
  <si>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</si>
  <si>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</si>
  <si>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</si>
  <si>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</si>
  <si>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</si>
  <si>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</si>
  <si>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</si>
  <si>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</si>
  <si>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</si>
  <si>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</si>
  <si>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</si>
  <si>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</si>
  <si>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</si>
  <si>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</si>
  <si>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</si>
  <si>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</si>
  <si>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</si>
  <si>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</si>
  <si>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</si>
  <si>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</si>
  <si>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</si>
  <si>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</si>
  <si>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</si>
  <si>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</si>
  <si>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</si>
  <si>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</si>
  <si>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</si>
  <si>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</si>
  <si>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</si>
  <si>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</si>
  <si>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</si>
  <si>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</si>
  <si>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</si>
  <si>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</si>
  <si>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</si>
  <si>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</si>
  <si>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</si>
  <si>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</si>
  <si>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</si>
  <si>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</si>
  <si>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</si>
  <si>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</si>
  <si>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</si>
  <si>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</si>
  <si>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</si>
  <si>
    <t>EU-BAT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</si>
  <si>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</si>
  <si>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</si>
  <si>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</si>
  <si>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</si>
  <si>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</si>
  <si>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</si>
  <si>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</si>
  <si>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dry wood chips (EU no swiss)</t>
  </si>
  <si>
    <t>GJ/t clinker out</t>
  </si>
  <si>
    <t>Schakel2018-0B</t>
  </si>
  <si>
    <t>Schakel2018-HB</t>
  </si>
  <si>
    <t>Unspecified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</si>
</sst>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  <xf numFmtId="0" fontId="14" fillId="0" borderId="0" xfId="1" applyFont="1"/>
    <xf numFmtId="0" fontId="14" fillId="0" borderId="0" xfId="0" applyFont="1"/>
    <xf numFmtId="0" fontId="8" fillId="0" borderId="0" xfId="2" applyFont="1" applyFill="1" applyBorder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H1" sqref="H1"/>
    </sheetView>
  </sheetViews>
  <sheetFormatPr baseColWidth="10" defaultColWidth="11.5" defaultRowHeight="15" x14ac:dyDescent="0.2"/>
  <cols>
    <col min="1" max="1" width="15" bestFit="1" customWidth="1"/>
    <col min="8" max="8" width="20.83203125" customWidth="1"/>
  </cols>
  <sheetData>
    <row r="1" spans="1:10" x14ac:dyDescent="0.2">
      <c r="A1" s="24" t="s">
        <v>27</v>
      </c>
      <c r="B1" s="18" t="s">
        <v>30</v>
      </c>
      <c r="C1" s="18" t="s">
        <v>56</v>
      </c>
      <c r="D1" t="s">
        <v>57</v>
      </c>
      <c r="E1" t="s">
        <v>63</v>
      </c>
      <c r="F1" t="s">
        <v>64</v>
      </c>
      <c r="G1" t="s">
        <v>65</v>
      </c>
      <c r="H1" t="s">
        <v>70</v>
      </c>
      <c r="I1" s="21" t="s">
        <v>1</v>
      </c>
    </row>
    <row r="2" spans="1:10" x14ac:dyDescent="0.2">
      <c r="A2" s="25" t="s">
        <v>25</v>
      </c>
      <c r="B2" s="18" t="s">
        <v>32</v>
      </c>
      <c r="C2" s="18" t="s">
        <v>32</v>
      </c>
      <c r="D2" s="18" t="s">
        <v>32</v>
      </c>
      <c r="E2" s="18"/>
      <c r="F2" s="18"/>
      <c r="G2" s="18"/>
      <c r="H2" s="18"/>
      <c r="I2" s="21" t="s">
        <v>33</v>
      </c>
    </row>
    <row r="3" spans="1:10" x14ac:dyDescent="0.2">
      <c r="A3" s="25" t="s">
        <v>0</v>
      </c>
      <c r="B3" s="18"/>
      <c r="C3" s="18"/>
      <c r="D3" s="18"/>
      <c r="E3" s="18"/>
      <c r="F3" s="18"/>
      <c r="G3" s="18"/>
      <c r="H3" s="18"/>
    </row>
    <row r="4" spans="1:10" x14ac:dyDescent="0.2">
      <c r="A4" t="s">
        <v>31</v>
      </c>
      <c r="B4">
        <v>0.77</v>
      </c>
      <c r="C4">
        <f>1-B4</f>
        <v>0.22999999999999998</v>
      </c>
      <c r="H4">
        <f>1-SUM(B4:G4)</f>
        <v>0</v>
      </c>
      <c r="I4">
        <v>0</v>
      </c>
      <c r="J4" s="29"/>
    </row>
    <row r="5" spans="1:10" x14ac:dyDescent="0.2">
      <c r="A5" t="s">
        <v>58</v>
      </c>
      <c r="B5">
        <f>0.421*(100/44)/1.52</f>
        <v>0.62948564593301437</v>
      </c>
      <c r="C5">
        <f>1-B5</f>
        <v>0.37051435406698563</v>
      </c>
      <c r="D5">
        <v>0</v>
      </c>
      <c r="H5">
        <f>1-SUM(B5:G5)</f>
        <v>0</v>
      </c>
      <c r="I5">
        <v>0</v>
      </c>
    </row>
    <row r="6" spans="1:10" x14ac:dyDescent="0.2">
      <c r="A6" t="s">
        <v>68</v>
      </c>
      <c r="B6">
        <v>0.77400000000000002</v>
      </c>
      <c r="C6">
        <v>0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f>1-SUM(B6:G6)</f>
        <v>3.4699999999999953E-2</v>
      </c>
      <c r="I6">
        <v>0</v>
      </c>
    </row>
    <row r="7" spans="1:10" x14ac:dyDescent="0.2">
      <c r="A7" t="s">
        <v>69</v>
      </c>
      <c r="B7">
        <v>0.77400000000000002</v>
      </c>
      <c r="C7">
        <v>0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f>1-SUM(B7:G7)</f>
        <v>3.4699999999999953E-2</v>
      </c>
      <c r="I7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5" bestFit="1" customWidth="1"/>
    <col min="2" max="2" width="17.6640625" bestFit="1" customWidth="1"/>
    <col min="3" max="3" width="13.5" bestFit="1" customWidth="1"/>
    <col min="4" max="4" width="13.6640625" bestFit="1" customWidth="1"/>
    <col min="5" max="5" width="19.1640625" bestFit="1" customWidth="1"/>
    <col min="6" max="6" width="21" bestFit="1" customWidth="1"/>
    <col min="7" max="7" width="17.33203125" bestFit="1" customWidth="1"/>
  </cols>
  <sheetData>
    <row r="1" spans="1:20" x14ac:dyDescent="0.2">
      <c r="A1" s="24" t="s">
        <v>27</v>
      </c>
      <c r="B1" s="30" t="s">
        <v>61</v>
      </c>
      <c r="C1" s="26" t="s">
        <v>37</v>
      </c>
      <c r="D1" s="26" t="s">
        <v>34</v>
      </c>
      <c r="E1" s="15" t="s">
        <v>28</v>
      </c>
      <c r="F1" s="28" t="s">
        <v>5</v>
      </c>
      <c r="G1" t="s">
        <v>3</v>
      </c>
      <c r="H1" t="s">
        <v>4</v>
      </c>
      <c r="I1" t="s">
        <v>1</v>
      </c>
      <c r="J1" s="23"/>
      <c r="K1" s="23"/>
      <c r="L1" s="23"/>
      <c r="M1" s="23"/>
      <c r="N1" s="23"/>
      <c r="O1" s="23"/>
      <c r="P1" s="23"/>
    </row>
    <row r="2" spans="1:20" x14ac:dyDescent="0.2">
      <c r="A2" s="25" t="s">
        <v>25</v>
      </c>
      <c r="B2" s="25" t="s">
        <v>62</v>
      </c>
      <c r="C2" s="25" t="s">
        <v>40</v>
      </c>
      <c r="D2" s="25"/>
      <c r="E2" s="36" t="s">
        <v>67</v>
      </c>
      <c r="I2" s="36" t="s">
        <v>67</v>
      </c>
      <c r="J2" s="23"/>
      <c r="K2" s="21"/>
      <c r="L2" s="21"/>
      <c r="M2" s="21"/>
      <c r="N2" s="21"/>
      <c r="O2" s="23"/>
      <c r="P2" s="23"/>
      <c r="Q2" s="21"/>
      <c r="R2" s="21"/>
      <c r="S2" s="21"/>
      <c r="T2" s="21"/>
    </row>
    <row r="3" spans="1:20" x14ac:dyDescent="0.2">
      <c r="A3" t="s">
        <v>58</v>
      </c>
      <c r="B3">
        <v>1.57</v>
      </c>
      <c r="C3">
        <f>Meal!B5</f>
        <v>0.62948564593301437</v>
      </c>
      <c r="D3">
        <v>1</v>
      </c>
      <c r="E3">
        <v>3.3</v>
      </c>
      <c r="F3" t="s">
        <v>52</v>
      </c>
      <c r="G3">
        <v>0</v>
      </c>
      <c r="H3" t="s">
        <v>53</v>
      </c>
      <c r="I3">
        <f>100*Ref!B18</f>
        <v>0.36</v>
      </c>
    </row>
    <row r="4" spans="1:20" x14ac:dyDescent="0.2">
      <c r="A4" t="s">
        <v>31</v>
      </c>
      <c r="B4">
        <v>1.6</v>
      </c>
      <c r="C4">
        <f>Meal!B4</f>
        <v>0.77</v>
      </c>
      <c r="D4">
        <v>1</v>
      </c>
      <c r="E4">
        <f>(8640+5290)/120646*27.15</f>
        <v>3.1347868972033885</v>
      </c>
      <c r="F4" t="s">
        <v>52</v>
      </c>
      <c r="G4">
        <v>0</v>
      </c>
      <c r="H4" t="s">
        <v>53</v>
      </c>
      <c r="I4">
        <f>97*Ref!B18</f>
        <v>0.34920000000000001</v>
      </c>
    </row>
    <row r="5" spans="1:20" x14ac:dyDescent="0.2">
      <c r="A5" t="s">
        <v>68</v>
      </c>
      <c r="B5">
        <v>1.53</v>
      </c>
      <c r="C5">
        <v>0.77400000000000002</v>
      </c>
      <c r="D5">
        <v>1</v>
      </c>
      <c r="E5">
        <v>3.7</v>
      </c>
      <c r="F5" t="s">
        <v>52</v>
      </c>
      <c r="G5">
        <v>0</v>
      </c>
      <c r="H5" s="37" t="s">
        <v>66</v>
      </c>
      <c r="I5">
        <f>72*Ref!$B$18</f>
        <v>0.25919999999999999</v>
      </c>
    </row>
    <row r="6" spans="1:20" x14ac:dyDescent="0.2">
      <c r="A6" t="s">
        <v>69</v>
      </c>
      <c r="B6">
        <v>1.53</v>
      </c>
      <c r="C6">
        <v>0.77400000000000002</v>
      </c>
      <c r="D6">
        <v>1</v>
      </c>
      <c r="E6">
        <v>3.7</v>
      </c>
      <c r="F6" t="s">
        <v>52</v>
      </c>
      <c r="G6">
        <v>1</v>
      </c>
      <c r="H6" s="37" t="s">
        <v>66</v>
      </c>
      <c r="I6">
        <f>72*Ref!$B$18</f>
        <v>0.25919999999999999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A6" sqref="A6"/>
    </sheetView>
  </sheetViews>
  <sheetFormatPr baseColWidth="10" defaultColWidth="11.5" defaultRowHeight="15" x14ac:dyDescent="0.2"/>
  <cols>
    <col min="1" max="1" width="36.5" customWidth="1"/>
    <col min="2" max="2" width="18.5" bestFit="1" customWidth="1"/>
  </cols>
  <sheetData>
    <row r="1" spans="1:5" x14ac:dyDescent="0.2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">
      <c r="A2" s="25" t="s">
        <v>25</v>
      </c>
      <c r="C2" t="s">
        <v>50</v>
      </c>
    </row>
    <row r="3" spans="1:5" x14ac:dyDescent="0.2">
      <c r="A3" s="25" t="s">
        <v>0</v>
      </c>
    </row>
    <row r="4" spans="1:5" x14ac:dyDescent="0.2">
      <c r="A4" t="s">
        <v>31</v>
      </c>
      <c r="B4">
        <v>1</v>
      </c>
      <c r="C4">
        <v>0</v>
      </c>
      <c r="D4">
        <v>1</v>
      </c>
      <c r="E4">
        <v>0</v>
      </c>
    </row>
    <row r="5" spans="1:5" x14ac:dyDescent="0.2">
      <c r="A5" t="s">
        <v>58</v>
      </c>
      <c r="B5">
        <v>1</v>
      </c>
      <c r="C5">
        <v>0</v>
      </c>
      <c r="D5">
        <v>1</v>
      </c>
      <c r="E5">
        <v>0</v>
      </c>
    </row>
    <row r="6" spans="1:5" x14ac:dyDescent="0.2">
      <c r="A6" t="s">
        <v>68</v>
      </c>
      <c r="B6">
        <v>1</v>
      </c>
      <c r="C6">
        <v>0</v>
      </c>
      <c r="D6">
        <v>1</v>
      </c>
      <c r="E6">
        <v>0</v>
      </c>
    </row>
    <row r="7" spans="1:5" x14ac:dyDescent="0.2">
      <c r="A7" t="s">
        <v>69</v>
      </c>
      <c r="B7">
        <v>1</v>
      </c>
      <c r="C7">
        <v>0</v>
      </c>
      <c r="D7">
        <v>1</v>
      </c>
      <c r="E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abSelected="1" workbookViewId="0">
      <selection activeCell="D23" sqref="D23"/>
    </sheetView>
  </sheetViews>
  <sheetFormatPr baseColWidth="10" defaultColWidth="11.5" defaultRowHeight="15" x14ac:dyDescent="0.2"/>
  <sheetData>
    <row r="1" spans="1:6" x14ac:dyDescent="0.2">
      <c r="A1" s="24" t="s">
        <v>27</v>
      </c>
      <c r="B1" t="s">
        <v>35</v>
      </c>
      <c r="C1" t="s">
        <v>1</v>
      </c>
      <c r="D1" t="s">
        <v>45</v>
      </c>
      <c r="E1" t="s">
        <v>47</v>
      </c>
      <c r="F1" t="s">
        <v>59</v>
      </c>
    </row>
    <row r="2" spans="1:6" x14ac:dyDescent="0.2">
      <c r="A2" s="25" t="s">
        <v>25</v>
      </c>
      <c r="B2" t="s">
        <v>36</v>
      </c>
      <c r="D2" t="s">
        <v>46</v>
      </c>
      <c r="E2" t="s">
        <v>48</v>
      </c>
      <c r="F2" t="s">
        <v>60</v>
      </c>
    </row>
    <row r="3" spans="1:6" x14ac:dyDescent="0.2">
      <c r="A3" s="25" t="s">
        <v>0</v>
      </c>
    </row>
    <row r="4" spans="1:6" x14ac:dyDescent="0.2">
      <c r="A4" t="s">
        <v>31</v>
      </c>
      <c r="B4">
        <v>0.73699999999999999</v>
      </c>
      <c r="C4">
        <v>0</v>
      </c>
      <c r="D4">
        <v>0.05</v>
      </c>
      <c r="E4">
        <v>0</v>
      </c>
    </row>
    <row r="5" spans="1:6" x14ac:dyDescent="0.2">
      <c r="A5" t="s">
        <v>58</v>
      </c>
      <c r="B5">
        <v>0.8</v>
      </c>
      <c r="C5">
        <v>0</v>
      </c>
      <c r="D5">
        <v>0.05</v>
      </c>
      <c r="E5">
        <v>0</v>
      </c>
      <c r="F5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8396-432B-814F-8FAD-7B9CEE6CFA13}">
  <dimension ref="A1"/>
  <sheetViews>
    <sheetView workbookViewId="0">
      <selection activeCell="H37" sqref="H37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M25" sqref="M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2" t="s">
        <v>6</v>
      </c>
      <c r="B1" s="3"/>
      <c r="C1" s="3"/>
    </row>
    <row r="2" spans="1:8" x14ac:dyDescent="0.2">
      <c r="A2" s="2" t="s">
        <v>7</v>
      </c>
      <c r="B2" s="3"/>
      <c r="C2" s="3"/>
    </row>
    <row r="3" spans="1:8" x14ac:dyDescent="0.2">
      <c r="A3" s="4"/>
      <c r="B3" s="5" t="s">
        <v>8</v>
      </c>
      <c r="C3" s="6" t="s">
        <v>9</v>
      </c>
    </row>
    <row r="4" spans="1:8" x14ac:dyDescent="0.2">
      <c r="A4" s="7" t="s">
        <v>10</v>
      </c>
      <c r="B4" s="8">
        <v>12</v>
      </c>
      <c r="C4" s="9">
        <f>(B4*$B$19)/1000/1000</f>
        <v>5.3537967341839917E-4</v>
      </c>
    </row>
    <row r="5" spans="1:8" x14ac:dyDescent="0.2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">
      <c r="A13" s="10"/>
      <c r="B13" s="11"/>
      <c r="C13" s="12"/>
    </row>
    <row r="14" spans="1:8" x14ac:dyDescent="0.2">
      <c r="A14" s="3"/>
      <c r="B14" s="13"/>
      <c r="C14" s="13"/>
    </row>
    <row r="15" spans="1:8" x14ac:dyDescent="0.2">
      <c r="A15" s="2" t="s">
        <v>19</v>
      </c>
      <c r="B15" s="13"/>
      <c r="C15" s="13"/>
    </row>
    <row r="16" spans="1:8" x14ac:dyDescent="0.2">
      <c r="A16" s="17"/>
      <c r="B16" s="14" t="s">
        <v>20</v>
      </c>
      <c r="C16" s="14"/>
      <c r="H16" s="27"/>
    </row>
    <row r="17" spans="1:8" x14ac:dyDescent="0.2">
      <c r="A17" s="17" t="s">
        <v>21</v>
      </c>
      <c r="B17" s="20">
        <v>3.6</v>
      </c>
      <c r="C17" s="8"/>
    </row>
    <row r="18" spans="1:8" x14ac:dyDescent="0.2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">
      <c r="A19" s="17" t="s">
        <v>23</v>
      </c>
      <c r="B19" s="8">
        <f>1/0.022414</f>
        <v>44.614972784866602</v>
      </c>
      <c r="C19" s="8"/>
    </row>
    <row r="20" spans="1:8" x14ac:dyDescent="0.2">
      <c r="A20" s="16" t="s">
        <v>24</v>
      </c>
      <c r="B20" s="18">
        <f>1.163</f>
        <v>1.163</v>
      </c>
      <c r="E20" s="27"/>
    </row>
    <row r="21" spans="1:8" x14ac:dyDescent="0.2">
      <c r="A21" s="16" t="s">
        <v>26</v>
      </c>
      <c r="B21" s="19">
        <f>2000/2204.62</f>
        <v>0.90718581887127947</v>
      </c>
    </row>
    <row r="28" spans="1:8" x14ac:dyDescent="0.2">
      <c r="H28" t="s">
        <v>29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"/>
  <sheetViews>
    <sheetView workbookViewId="0">
      <selection activeCell="D4" sqref="D4"/>
    </sheetView>
  </sheetViews>
  <sheetFormatPr baseColWidth="10" defaultColWidth="11.5" defaultRowHeight="15" x14ac:dyDescent="0.2"/>
  <cols>
    <col min="2" max="2" width="25.1640625" customWidth="1"/>
    <col min="3" max="3" width="15" style="33" bestFit="1" customWidth="1"/>
    <col min="4" max="4" width="13.5" bestFit="1" customWidth="1"/>
    <col min="7" max="7" width="12.33203125" bestFit="1" customWidth="1"/>
    <col min="9" max="9" width="19.1640625" style="35" bestFit="1" customWidth="1"/>
  </cols>
  <sheetData>
    <row r="1" spans="1:17" x14ac:dyDescent="0.2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34" t="s">
        <v>28</v>
      </c>
      <c r="J1" t="s">
        <v>3</v>
      </c>
      <c r="K1" t="s">
        <v>4</v>
      </c>
      <c r="L1" t="s">
        <v>1</v>
      </c>
      <c r="M1" s="21"/>
    </row>
    <row r="2" spans="1:17" x14ac:dyDescent="0.2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I2" s="35" t="s">
        <v>33</v>
      </c>
      <c r="M2" s="21"/>
      <c r="N2" s="21"/>
      <c r="O2" s="21"/>
      <c r="P2" s="21"/>
      <c r="Q2" s="21"/>
    </row>
    <row r="3" spans="1:17" x14ac:dyDescent="0.2">
      <c r="A3" s="25" t="s">
        <v>0</v>
      </c>
      <c r="B3" s="25"/>
      <c r="C3" s="32"/>
      <c r="D3" s="25"/>
      <c r="E3" s="25"/>
      <c r="F3" s="25"/>
    </row>
    <row r="4" spans="1:17" x14ac:dyDescent="0.2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 s="35">
        <v>0</v>
      </c>
      <c r="J4">
        <v>0</v>
      </c>
      <c r="K4" t="s">
        <v>53</v>
      </c>
      <c r="L4">
        <v>0</v>
      </c>
    </row>
    <row r="5" spans="1:17" x14ac:dyDescent="0.2">
      <c r="A5" t="s">
        <v>58</v>
      </c>
      <c r="B5">
        <v>1</v>
      </c>
      <c r="C5" s="33">
        <v>0</v>
      </c>
      <c r="D5">
        <f>Meal!B5</f>
        <v>0.62948564593301437</v>
      </c>
      <c r="E5">
        <v>0</v>
      </c>
      <c r="I5" s="35">
        <f>0.29/1.52</f>
        <v>0.19078947368421051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"/>
  <sheetViews>
    <sheetView workbookViewId="0">
      <selection activeCell="C4" sqref="C4"/>
    </sheetView>
  </sheetViews>
  <sheetFormatPr baseColWidth="10" defaultColWidth="11.5" defaultRowHeight="15" x14ac:dyDescent="0.2"/>
  <cols>
    <col min="2" max="2" width="27.33203125" bestFit="1" customWidth="1"/>
    <col min="5" max="5" width="13.6640625" customWidth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J4" sqref="J4"/>
    </sheetView>
  </sheetViews>
  <sheetFormatPr baseColWidth="10" defaultColWidth="11.5" defaultRowHeight="15" x14ac:dyDescent="0.2"/>
  <cols>
    <col min="8" max="8" width="17.5" customWidth="1"/>
    <col min="12" max="18" width="10.83203125" style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  <row r="5" spans="1:22" x14ac:dyDescent="0.2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Meal</vt:lpstr>
      <vt:lpstr>Kiln System</vt:lpstr>
      <vt:lpstr>Cooler</vt:lpstr>
      <vt:lpstr>Mixer</vt:lpstr>
      <vt:lpstr>Cement Use</vt:lpstr>
      <vt:lpstr>Ref</vt:lpstr>
      <vt:lpstr>Preheater</vt:lpstr>
      <vt:lpstr>Calciner</vt:lpstr>
      <vt:lpstr>Kiln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2020-02-10T15:26:22Z</dcterms:modified>
</cp:coreProperties>
</file>