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12045" yWindow="465" windowWidth="16755" windowHeight="16845"/>
  </bookViews>
  <sheets>
    <sheet name="Fuels" sheetId="2" r:id="rId1"/>
  </sheets>
  <definedNames>
    <definedName name="fuels" localSheetId="0">Fuels!$A$1:$E$8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2" l="1"/>
  <c r="D35" i="2"/>
  <c r="B36" i="2"/>
  <c r="C36" i="2"/>
  <c r="E36" i="2"/>
  <c r="D36" i="2"/>
  <c r="E38" i="2" l="1"/>
  <c r="D33" i="2"/>
  <c r="D37" i="2"/>
  <c r="D38" i="2" s="1"/>
  <c r="C38" i="2"/>
  <c r="B38" i="2"/>
  <c r="D34" i="2"/>
  <c r="C34" i="2"/>
  <c r="B34" i="2"/>
  <c r="C32" i="2" l="1"/>
  <c r="B32" i="2"/>
  <c r="C31" i="2"/>
  <c r="B31" i="2"/>
  <c r="F20" i="2" l="1"/>
  <c r="F17" i="2"/>
  <c r="D7" i="2" l="1"/>
  <c r="F21" i="2" l="1"/>
  <c r="F16" i="2"/>
  <c r="F19" i="2"/>
  <c r="F18" i="2"/>
  <c r="D24" i="2" l="1"/>
  <c r="D23" i="2" l="1"/>
  <c r="F23" i="2" s="1"/>
  <c r="D22" i="2"/>
  <c r="F22" i="2" s="1"/>
  <c r="B19" i="2" l="1"/>
  <c r="C19" i="2" l="1"/>
  <c r="K16" i="2" l="1"/>
  <c r="D6" i="2" l="1"/>
  <c r="D4" i="2"/>
  <c r="F4" i="2" s="1"/>
  <c r="D9" i="2"/>
  <c r="D10" i="2"/>
  <c r="D8" i="2"/>
  <c r="D5" i="2"/>
  <c r="D14" i="2"/>
  <c r="F14" i="2" s="1"/>
  <c r="D15" i="2"/>
  <c r="D32" i="2" l="1"/>
  <c r="D31" i="2"/>
  <c r="F15" i="2"/>
</calcChain>
</file>

<file path=xl/comments1.xml><?xml version="1.0" encoding="utf-8"?>
<comments xmlns="http://schemas.openxmlformats.org/spreadsheetml/2006/main">
  <authors>
    <author>Microsoft Office User</author>
  </authors>
  <commentList>
    <comment ref="K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<sst xmlns="http://schemas.openxmlformats.org/spreadsheetml/2006/main" count="65" uniqueCount="60">
  <si>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</si>
  <si>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</si>
  <si>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</si>
  <si>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</si>
  <si>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</si>
  <si>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</si>
  <si>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</si>
  <si>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</si>
  <si>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</si>
  <si>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</si>
  <si>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</si>
  <si>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</si>
  <si>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</si>
  <si>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</si>
  <si>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</si>
  <si>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</si>
  <si>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</si>
  <si>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</si>
  <si>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</si>
  <si>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</si>
  <si>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</si>
  <si>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</si>
  <si>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</si>
  <si>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</si>
  <si>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</si>
  <si>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</si>
  <si>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</si>
  <si>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</si>
  <si>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</si>
  <si>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</si>
  <si>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</si>
  <si>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</si>
  <si>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</si>
  <si>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</si>
  <si>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</si>
  <si>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</si>
  <si>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</si>
  <si>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</si>
  <si>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</si>
  <si>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</si>
  <si>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</si>
  <si>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</si>
  <si>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</si>
  <si>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</si>
  <si>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</si>
  <si>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</si>
  <si>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</si>
  <si>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</si>
  <si>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</si>
  <si>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</si>
  <si>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</si>
  <si>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hog fuel</t>
  </si>
  <si>
    <t>dry black liquor</t>
  </si>
  <si>
    <t>%DM</t>
  </si>
  <si>
    <t>wet hog fuel</t>
  </si>
  <si>
    <t>wet black liquor</t>
  </si>
  <si>
    <t>dry biosludge</t>
  </si>
  <si>
    <t>wet biosludge</t>
  </si>
  <si>
    <t>HFO - IEAGHG</t>
  </si>
  <si>
    <t>recovered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</si>
</sst>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zoomScale="12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6" width="8.5" customWidth="1"/>
    <col min="7" max="7" width="8.625" customWidth="1"/>
    <col min="8" max="8" width="6.375" customWidth="1"/>
    <col min="9" max="9" width="6.125" customWidth="1"/>
    <col min="10" max="10" width="6" customWidth="1"/>
    <col min="11" max="11" width="8" customWidth="1"/>
  </cols>
  <sheetData>
    <row r="1" spans="1:13" s="1" customFormat="1" ht="35.25" customHeight="1" x14ac:dyDescent="0.25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39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5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5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 t="s">
        <v>53</v>
      </c>
      <c r="I3" s="2" t="s">
        <v>53</v>
      </c>
      <c r="J3" s="2" t="s">
        <v>53</v>
      </c>
      <c r="K3" s="2" t="s">
        <v>53</v>
      </c>
      <c r="L3" s="2"/>
      <c r="M3" s="2"/>
    </row>
    <row r="4" spans="1:13" s="2" customFormat="1" x14ac:dyDescent="0.25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5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5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s="2" customFormat="1" x14ac:dyDescent="0.25">
      <c r="A7" t="s">
        <v>40</v>
      </c>
      <c r="B7">
        <v>27.1</v>
      </c>
      <c r="C7">
        <v>27.1</v>
      </c>
      <c r="D7">
        <f>H7*(44/12)</f>
        <v>2.5299999999999998</v>
      </c>
      <c r="E7"/>
      <c r="F7"/>
      <c r="G7"/>
      <c r="H7">
        <v>0.69</v>
      </c>
      <c r="I7"/>
      <c r="J7"/>
      <c r="L7"/>
      <c r="M7"/>
    </row>
    <row r="8" spans="1:13" x14ac:dyDescent="0.25">
      <c r="A8" t="s">
        <v>19</v>
      </c>
      <c r="B8">
        <v>28.2</v>
      </c>
      <c r="C8">
        <v>28.2</v>
      </c>
      <c r="D8">
        <f>94.6*C8/1000</f>
        <v>2.6677199999999996</v>
      </c>
      <c r="H8">
        <v>0.73</v>
      </c>
      <c r="M8" t="s">
        <v>17</v>
      </c>
    </row>
    <row r="9" spans="1:13" x14ac:dyDescent="0.25">
      <c r="A9" t="s">
        <v>18</v>
      </c>
      <c r="B9">
        <v>28.2</v>
      </c>
      <c r="C9">
        <v>28.2</v>
      </c>
      <c r="D9">
        <f>107*C9/1000</f>
        <v>3.0174000000000003</v>
      </c>
      <c r="H9">
        <v>0.83</v>
      </c>
    </row>
    <row r="10" spans="1:13" x14ac:dyDescent="0.25">
      <c r="A10" t="s">
        <v>20</v>
      </c>
      <c r="B10">
        <v>48</v>
      </c>
      <c r="C10">
        <v>48</v>
      </c>
      <c r="D10">
        <f>56.1*C10/1000</f>
        <v>2.6928000000000001</v>
      </c>
      <c r="H10">
        <v>0.73</v>
      </c>
    </row>
    <row r="11" spans="1:13" x14ac:dyDescent="0.25">
      <c r="A11" t="s">
        <v>29</v>
      </c>
      <c r="B11">
        <v>1</v>
      </c>
      <c r="C11">
        <v>1</v>
      </c>
      <c r="D11" s="5">
        <v>0</v>
      </c>
      <c r="M11" t="s">
        <v>22</v>
      </c>
    </row>
    <row r="12" spans="1:13" x14ac:dyDescent="0.25">
      <c r="A12" t="s">
        <v>31</v>
      </c>
      <c r="B12">
        <v>1</v>
      </c>
      <c r="C12">
        <v>1</v>
      </c>
      <c r="D12" s="5">
        <v>0</v>
      </c>
    </row>
    <row r="13" spans="1:13" x14ac:dyDescent="0.25">
      <c r="A13" t="s">
        <v>30</v>
      </c>
      <c r="B13">
        <v>1</v>
      </c>
      <c r="C13">
        <v>1</v>
      </c>
      <c r="D13">
        <v>0</v>
      </c>
    </row>
    <row r="14" spans="1:13" x14ac:dyDescent="0.25">
      <c r="A14" t="s">
        <v>24</v>
      </c>
      <c r="C14" s="4">
        <v>14.4</v>
      </c>
      <c r="D14">
        <f>100*C14/1000</f>
        <v>1.44</v>
      </c>
      <c r="F14" s="7">
        <f t="shared" ref="F14:F23" si="0">D14*$F$2</f>
        <v>0.432</v>
      </c>
      <c r="K14" s="4"/>
      <c r="M14" s="6"/>
    </row>
    <row r="15" spans="1:13" x14ac:dyDescent="0.25">
      <c r="A15" t="s">
        <v>25</v>
      </c>
      <c r="B15">
        <v>20</v>
      </c>
      <c r="C15">
        <v>20</v>
      </c>
      <c r="D15">
        <f>112*C15/1000</f>
        <v>2.2400000000000002</v>
      </c>
      <c r="F15" s="7">
        <f t="shared" si="0"/>
        <v>0.67200000000000004</v>
      </c>
    </row>
    <row r="16" spans="1:13" x14ac:dyDescent="0.25">
      <c r="A16" t="s">
        <v>26</v>
      </c>
      <c r="C16">
        <v>16.600000000000001</v>
      </c>
      <c r="D16">
        <v>0</v>
      </c>
      <c r="F16" s="7">
        <f t="shared" si="0"/>
        <v>0</v>
      </c>
      <c r="K16">
        <f>22*C16/1000</f>
        <v>0.36520000000000002</v>
      </c>
    </row>
    <row r="17" spans="1:13" x14ac:dyDescent="0.25">
      <c r="A17" t="s">
        <v>42</v>
      </c>
      <c r="B17">
        <v>21.5</v>
      </c>
      <c r="C17">
        <v>21.5</v>
      </c>
      <c r="D17">
        <v>1.3</v>
      </c>
      <c r="F17" s="7">
        <f t="shared" si="0"/>
        <v>0.39</v>
      </c>
    </row>
    <row r="18" spans="1:13" x14ac:dyDescent="0.25">
      <c r="A18" t="s">
        <v>41</v>
      </c>
      <c r="B18">
        <v>21.5</v>
      </c>
      <c r="C18">
        <v>21.5</v>
      </c>
      <c r="D18">
        <v>1.3</v>
      </c>
      <c r="F18" s="7">
        <f t="shared" si="0"/>
        <v>0.39</v>
      </c>
    </row>
    <row r="19" spans="1:13" x14ac:dyDescent="0.25">
      <c r="A19" t="s">
        <v>32</v>
      </c>
      <c r="B19">
        <f>5.4/1.15</f>
        <v>4.6956521739130439</v>
      </c>
      <c r="C19">
        <f>5.4/1.15</f>
        <v>4.6956521739130439</v>
      </c>
      <c r="D19">
        <v>0.92700000000000005</v>
      </c>
      <c r="F19" s="7">
        <f t="shared" si="0"/>
        <v>0.27810000000000001</v>
      </c>
    </row>
    <row r="20" spans="1:13" x14ac:dyDescent="0.25">
      <c r="A20" t="s">
        <v>33</v>
      </c>
      <c r="B20">
        <v>27.662990000000001</v>
      </c>
      <c r="C20">
        <v>27.662990000000001</v>
      </c>
      <c r="D20">
        <v>1.392744</v>
      </c>
      <c r="F20" s="7">
        <f t="shared" si="0"/>
        <v>0.41782320000000001</v>
      </c>
    </row>
    <row r="21" spans="1:13" x14ac:dyDescent="0.25">
      <c r="A21" t="s">
        <v>34</v>
      </c>
      <c r="C21">
        <v>20.399999999999999</v>
      </c>
      <c r="F21" s="7">
        <f t="shared" si="0"/>
        <v>0</v>
      </c>
    </row>
    <row r="22" spans="1:13" x14ac:dyDescent="0.25">
      <c r="A22" t="s">
        <v>35</v>
      </c>
      <c r="C22">
        <v>29.5</v>
      </c>
      <c r="D22">
        <f>112*C22/1000</f>
        <v>3.3039999999999998</v>
      </c>
      <c r="F22" s="7">
        <f t="shared" si="0"/>
        <v>0.99119999999999986</v>
      </c>
      <c r="H22">
        <v>0.91</v>
      </c>
    </row>
    <row r="23" spans="1:13" x14ac:dyDescent="0.25">
      <c r="A23" t="s">
        <v>36</v>
      </c>
      <c r="C23">
        <v>29.5</v>
      </c>
      <c r="D23">
        <f>112*C23/1000</f>
        <v>3.3039999999999998</v>
      </c>
      <c r="F23" s="7">
        <f t="shared" si="0"/>
        <v>0.99119999999999986</v>
      </c>
      <c r="H23">
        <v>0.91</v>
      </c>
    </row>
    <row r="24" spans="1:13" x14ac:dyDescent="0.25">
      <c r="A24" t="s">
        <v>37</v>
      </c>
      <c r="B24">
        <v>45.6</v>
      </c>
      <c r="C24">
        <v>28.434999999999999</v>
      </c>
      <c r="D24">
        <f>H24*(44/12)</f>
        <v>3.1533333333333333</v>
      </c>
      <c r="F24" s="7"/>
      <c r="H24">
        <v>0.86</v>
      </c>
      <c r="M24" t="s">
        <v>38</v>
      </c>
    </row>
    <row r="25" spans="1:13" x14ac:dyDescent="0.25">
      <c r="A25" t="s">
        <v>43</v>
      </c>
      <c r="B25">
        <v>1</v>
      </c>
      <c r="C25">
        <v>1</v>
      </c>
      <c r="D25" s="5">
        <v>0</v>
      </c>
    </row>
    <row r="26" spans="1:13" x14ac:dyDescent="0.25">
      <c r="A26" t="s">
        <v>44</v>
      </c>
      <c r="B26">
        <v>1</v>
      </c>
      <c r="C26">
        <v>1</v>
      </c>
      <c r="D26" s="5">
        <v>0</v>
      </c>
    </row>
    <row r="27" spans="1:13" x14ac:dyDescent="0.25">
      <c r="A27" t="s">
        <v>45</v>
      </c>
      <c r="B27">
        <v>1</v>
      </c>
      <c r="C27">
        <v>1</v>
      </c>
      <c r="D27" s="5">
        <v>0</v>
      </c>
    </row>
    <row r="28" spans="1:13" x14ac:dyDescent="0.25">
      <c r="A28" t="s">
        <v>46</v>
      </c>
      <c r="B28">
        <v>1</v>
      </c>
      <c r="C28">
        <v>1</v>
      </c>
      <c r="D28" s="5">
        <v>0</v>
      </c>
    </row>
    <row r="29" spans="1:13" x14ac:dyDescent="0.25">
      <c r="A29" s="8" t="s">
        <v>47</v>
      </c>
      <c r="B29">
        <v>1</v>
      </c>
      <c r="C29">
        <v>1</v>
      </c>
      <c r="D29" s="5">
        <v>0</v>
      </c>
    </row>
    <row r="30" spans="1:13" x14ac:dyDescent="0.25">
      <c r="A30" s="8" t="s">
        <v>48</v>
      </c>
      <c r="B30">
        <v>1</v>
      </c>
      <c r="C30">
        <v>1</v>
      </c>
      <c r="D30" s="5">
        <v>0</v>
      </c>
    </row>
    <row r="31" spans="1:13" x14ac:dyDescent="0.25">
      <c r="A31" t="s">
        <v>49</v>
      </c>
      <c r="B31">
        <f t="shared" ref="B31:D32" si="1">B$15</f>
        <v>20</v>
      </c>
      <c r="C31">
        <f t="shared" si="1"/>
        <v>20</v>
      </c>
      <c r="D31">
        <f t="shared" si="1"/>
        <v>2.2400000000000002</v>
      </c>
    </row>
    <row r="32" spans="1:13" x14ac:dyDescent="0.25">
      <c r="A32" t="s">
        <v>50</v>
      </c>
      <c r="B32">
        <f t="shared" si="1"/>
        <v>20</v>
      </c>
      <c r="C32">
        <f t="shared" si="1"/>
        <v>20</v>
      </c>
      <c r="D32">
        <f t="shared" si="1"/>
        <v>2.2400000000000002</v>
      </c>
    </row>
    <row r="33" spans="1:8" x14ac:dyDescent="0.25">
      <c r="A33" t="s">
        <v>51</v>
      </c>
      <c r="B33">
        <v>20.5</v>
      </c>
      <c r="C33">
        <v>20.5</v>
      </c>
      <c r="D33">
        <f>H33*(44/12)</f>
        <v>1.8296666666666666</v>
      </c>
      <c r="G33">
        <v>0.5</v>
      </c>
      <c r="H33">
        <v>0.499</v>
      </c>
    </row>
    <row r="34" spans="1:8" x14ac:dyDescent="0.25">
      <c r="A34" t="s">
        <v>54</v>
      </c>
      <c r="B34">
        <f>B33*(1-$G33)</f>
        <v>10.25</v>
      </c>
      <c r="C34">
        <f>C33*(1-$G33)</f>
        <v>10.25</v>
      </c>
      <c r="D34">
        <f>D33*(1-$G33)</f>
        <v>0.91483333333333328</v>
      </c>
    </row>
    <row r="35" spans="1:8" x14ac:dyDescent="0.25">
      <c r="A35" t="s">
        <v>52</v>
      </c>
      <c r="B35">
        <v>13.7</v>
      </c>
      <c r="C35">
        <v>13.7</v>
      </c>
      <c r="D35">
        <f>H35*(44/12)</f>
        <v>1.1366666666666667</v>
      </c>
      <c r="G35">
        <v>0.2</v>
      </c>
      <c r="H35">
        <v>0.31</v>
      </c>
    </row>
    <row r="36" spans="1:8" x14ac:dyDescent="0.25">
      <c r="A36" t="s">
        <v>55</v>
      </c>
      <c r="B36">
        <f>B35*(1-$G35)</f>
        <v>10.96</v>
      </c>
      <c r="C36">
        <f>C35*(1-$G35)</f>
        <v>10.96</v>
      </c>
      <c r="D36">
        <f>D35*(1-$G35)</f>
        <v>0.90933333333333344</v>
      </c>
      <c r="E36">
        <f>G35</f>
        <v>0.2</v>
      </c>
    </row>
    <row r="37" spans="1:8" x14ac:dyDescent="0.25">
      <c r="A37" t="s">
        <v>56</v>
      </c>
      <c r="B37">
        <v>20</v>
      </c>
      <c r="C37">
        <v>20</v>
      </c>
      <c r="D37">
        <f>H37*(44/12)</f>
        <v>1.8333333333333333</v>
      </c>
      <c r="E37" s="9"/>
      <c r="G37" s="10">
        <v>0.6</v>
      </c>
      <c r="H37">
        <v>0.5</v>
      </c>
    </row>
    <row r="38" spans="1:8" x14ac:dyDescent="0.25">
      <c r="A38" t="s">
        <v>57</v>
      </c>
      <c r="B38">
        <f>B37*(1-$G37)</f>
        <v>8</v>
      </c>
      <c r="C38">
        <f>C37*(1-$G37)</f>
        <v>8</v>
      </c>
      <c r="D38">
        <f>D37*(1-$G37)</f>
        <v>0.73333333333333339</v>
      </c>
      <c r="E38" s="10">
        <f>G37</f>
        <v>0.6</v>
      </c>
    </row>
    <row r="39" spans="1:8" x14ac:dyDescent="0.25">
      <c r="A39" t="s">
        <v>58</v>
      </c>
      <c r="B39">
        <v>41</v>
      </c>
      <c r="C39">
        <v>41</v>
      </c>
      <c r="D39">
        <f>D24</f>
        <v>3.1533333333333333</v>
      </c>
    </row>
    <row r="40" spans="1:8" x14ac:dyDescent="0.25">
      <c r="A40" t="s">
        <v>59</v>
      </c>
      <c r="B40">
        <v>1</v>
      </c>
      <c r="C40">
        <v>1</v>
      </c>
      <c r="D40">
        <v>0</v>
      </c>
    </row>
  </sheetData>
  <sortState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 Eleanor Tanzer - TBM</cp:lastModifiedBy>
  <dcterms:created xsi:type="dcterms:W3CDTF">2019-02-09T15:17:07Z</dcterms:created>
  <dcterms:modified xsi:type="dcterms:W3CDTF">2020-02-24T13:57:25Z</dcterms:modified>
</cp:coreProperties>
</file>