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7935" yWindow="1155" windowWidth="20865" windowHeight="16845"/>
  </bookViews>
  <sheets>
    <sheet name="Fuels" sheetId="2" r:id="rId1"/>
  </sheets>
  <definedNames>
    <definedName name="fuels" localSheetId="0">Fuels!$A$1:$E$8</definedName>
  </definedNames>
  <calcPr calcId="162913"/>
</workbook>
</file>

<file path=xl/calcChain.xml><?xml version="1.0" encoding="utf-8"?>
<calcChain xmlns="http://schemas.openxmlformats.org/spreadsheetml/2006/main">
  <c r="K6" i="2" l="1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C25" i="2" l="1"/>
  <c r="D29" i="2"/>
  <c r="D25" i="2"/>
  <c r="D35" i="2"/>
  <c r="D28" i="2" l="1"/>
  <c r="D27" i="2"/>
  <c r="D34" i="2"/>
  <c r="B25" i="2"/>
  <c r="D33" i="2"/>
  <c r="D32" i="2"/>
  <c r="D31" i="2"/>
  <c r="D30" i="2"/>
  <c r="D21" i="2"/>
  <c r="D23" i="2"/>
  <c r="D20" i="2"/>
  <c r="C28" i="2"/>
  <c r="C27" i="2"/>
  <c r="D26" i="2" l="1"/>
  <c r="D24" i="2"/>
  <c r="D19" i="2" l="1"/>
  <c r="D18" i="2"/>
  <c r="D17" i="2"/>
  <c r="O14" i="2" l="1"/>
  <c r="O15" i="2"/>
  <c r="O12" i="2" l="1"/>
  <c r="O11" i="2"/>
  <c r="O10" i="2"/>
  <c r="O13" i="2"/>
  <c r="O9" i="2"/>
  <c r="O8" i="2"/>
  <c r="O7" i="2"/>
  <c r="O6" i="2"/>
  <c r="O5" i="2"/>
  <c r="O4" i="2"/>
  <c r="D7" i="2" l="1"/>
  <c r="D5" i="2"/>
  <c r="E12" i="2"/>
  <c r="E11" i="2"/>
  <c r="E10" i="2"/>
  <c r="D4" i="2"/>
  <c r="D11" i="2"/>
  <c r="D12" i="2"/>
  <c r="D10" i="2"/>
  <c r="J10" i="2" l="1"/>
  <c r="J12" i="2"/>
  <c r="J11" i="2"/>
</calcChain>
</file>

<file path=xl/comments1.xml><?xml version="1.0" encoding="utf-8"?>
<comments xmlns="http://schemas.openxmlformats.org/spreadsheetml/2006/main">
  <authors>
    <author>S.E. Tanzer</author>
  </authors>
  <commentList>
    <comment ref="D3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<sst xmlns="http://schemas.openxmlformats.org/spreadsheetml/2006/main" count="82" uniqueCount="67">
  <si>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</si>
  <si>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</si>
  <si>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</si>
  <si>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</si>
  <si>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</si>
  <si>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</si>
  <si>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</si>
  <si>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</si>
  <si>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</si>
  <si>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</si>
  <si>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</si>
  <si>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</si>
  <si>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</si>
  <si>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</si>
  <si>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</si>
  <si>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</si>
  <si>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</si>
  <si>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</si>
  <si>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</si>
  <si>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</si>
  <si>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</si>
  <si>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</si>
  <si>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</si>
  <si>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</si>
  <si>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</si>
  <si>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</si>
  <si>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</si>
  <si>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</si>
  <si>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</si>
  <si>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</si>
  <si>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</si>
  <si>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</si>
  <si>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</si>
  <si>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</si>
  <si>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</si>
  <si>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</si>
  <si>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</si>
  <si>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</si>
  <si>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</si>
  <si>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</si>
  <si>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</si>
  <si>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</si>
  <si>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</si>
  <si>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</si>
  <si>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</si>
  <si>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</si>
  <si>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</si>
  <si>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</si>
  <si>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</si>
  <si>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</si>
  <si>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</si>
  <si>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</si>
  <si>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</si>
  <si>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</si>
  <si>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</si>
  <si>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</si>
  <si>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</si>
  <si>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</si>
  <si>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</si>
  <si>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</si>
  <si>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</si>
  <si>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</si>
  <si>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</si>
  <si>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</si>
  <si>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</si>
  <si>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</si>
  <si>
    <t>http://www.fao.org/3/a-i6935e.pdf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</si>
</sst>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5" sqref="M5"/>
    </sheetView>
  </sheetViews>
  <sheetFormatPr defaultColWidth="11" defaultRowHeight="15.75" x14ac:dyDescent="0.25"/>
  <cols>
    <col min="1" max="1" width="18.125" customWidth="1"/>
    <col min="2" max="2" width="6.125" bestFit="1" customWidth="1"/>
    <col min="3" max="3" width="6.125" customWidth="1"/>
    <col min="4" max="4" width="6.625" customWidth="1"/>
    <col min="5" max="5" width="8.5" customWidth="1"/>
    <col min="6" max="6" width="8.625" customWidth="1"/>
    <col min="7" max="7" width="6.375" customWidth="1"/>
    <col min="8" max="8" width="6.125" customWidth="1"/>
    <col min="9" max="9" width="6" customWidth="1"/>
    <col min="10" max="10" width="8" customWidth="1"/>
    <col min="11" max="12" width="11.125" customWidth="1"/>
    <col min="13" max="15" width="13.5" customWidth="1"/>
  </cols>
  <sheetData>
    <row r="1" spans="1:17" s="2" customFormat="1" ht="35.25" customHeight="1" x14ac:dyDescent="0.25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s="3" customFormat="1" x14ac:dyDescent="0.25">
      <c r="A2" s="3" t="s">
        <v>4</v>
      </c>
      <c r="B2" s="3" t="s">
        <v>14</v>
      </c>
      <c r="C2" s="3" t="s">
        <v>22</v>
      </c>
      <c r="D2" s="3" t="s">
        <v>5</v>
      </c>
      <c r="E2" s="3" t="s">
        <v>5</v>
      </c>
      <c r="F2" s="3" t="s">
        <v>18</v>
      </c>
      <c r="K2" s="3" t="s">
        <v>30</v>
      </c>
      <c r="M2" s="3" t="s">
        <v>64</v>
      </c>
    </row>
    <row r="3" spans="1:17" s="3" customFormat="1" x14ac:dyDescent="0.25">
      <c r="A3" s="3" t="s">
        <v>0</v>
      </c>
      <c r="M3" s="3">
        <v>0</v>
      </c>
    </row>
    <row r="4" spans="1:17" x14ac:dyDescent="0.25">
      <c r="A4" t="s">
        <v>6</v>
      </c>
      <c r="B4">
        <v>31</v>
      </c>
      <c r="C4">
        <v>31</v>
      </c>
      <c r="D4">
        <f>G4*(44/12)</f>
        <v>2.97</v>
      </c>
      <c r="E4">
        <v>0</v>
      </c>
      <c r="G4">
        <v>0.81</v>
      </c>
      <c r="K4">
        <v>6.4000000000000001E-2</v>
      </c>
      <c r="L4">
        <v>0</v>
      </c>
      <c r="M4">
        <v>0</v>
      </c>
      <c r="N4">
        <v>1</v>
      </c>
      <c r="O4">
        <f>1-N4</f>
        <v>0</v>
      </c>
      <c r="Q4" t="s">
        <v>31</v>
      </c>
    </row>
    <row r="5" spans="1:17" x14ac:dyDescent="0.25">
      <c r="A5" t="s">
        <v>7</v>
      </c>
      <c r="B5">
        <v>29.6</v>
      </c>
      <c r="C5">
        <v>28.4</v>
      </c>
      <c r="D5">
        <f>G5*(44/12)</f>
        <v>2.9333333333333336</v>
      </c>
      <c r="E5">
        <v>0</v>
      </c>
      <c r="G5">
        <v>0.8</v>
      </c>
      <c r="K5">
        <v>1.5</v>
      </c>
      <c r="L5">
        <v>4</v>
      </c>
      <c r="M5" s="1">
        <v>1.25</v>
      </c>
      <c r="N5" s="1">
        <v>0</v>
      </c>
      <c r="O5">
        <f t="shared" ref="O5:O12" si="0">1-N5</f>
        <v>1</v>
      </c>
      <c r="Q5" t="s">
        <v>66</v>
      </c>
    </row>
    <row r="6" spans="1:17" x14ac:dyDescent="0.25">
      <c r="A6" t="s">
        <v>8</v>
      </c>
      <c r="B6">
        <v>52</v>
      </c>
      <c r="C6">
        <v>47</v>
      </c>
      <c r="D6">
        <v>2.75</v>
      </c>
      <c r="E6">
        <v>0</v>
      </c>
      <c r="K6">
        <f>0.007*C6</f>
        <v>0.32900000000000001</v>
      </c>
      <c r="L6">
        <v>0</v>
      </c>
      <c r="M6">
        <v>0</v>
      </c>
      <c r="N6">
        <v>1</v>
      </c>
      <c r="O6">
        <f t="shared" si="0"/>
        <v>0</v>
      </c>
      <c r="Q6" t="s">
        <v>31</v>
      </c>
    </row>
    <row r="7" spans="1:17" x14ac:dyDescent="0.25">
      <c r="A7" t="s">
        <v>9</v>
      </c>
      <c r="B7">
        <v>45.6</v>
      </c>
      <c r="C7">
        <v>38.6</v>
      </c>
      <c r="D7">
        <f>G7*(44/12)</f>
        <v>3.1533333333333333</v>
      </c>
      <c r="E7">
        <v>0</v>
      </c>
      <c r="G7">
        <v>0.86</v>
      </c>
      <c r="K7">
        <v>0.438</v>
      </c>
      <c r="L7">
        <v>0</v>
      </c>
      <c r="M7">
        <v>0</v>
      </c>
      <c r="N7">
        <v>1</v>
      </c>
      <c r="O7">
        <f t="shared" si="0"/>
        <v>0</v>
      </c>
      <c r="Q7" t="s">
        <v>31</v>
      </c>
    </row>
    <row r="8" spans="1:17" x14ac:dyDescent="0.25">
      <c r="A8" t="s">
        <v>10</v>
      </c>
      <c r="B8">
        <v>16.2</v>
      </c>
      <c r="C8">
        <v>15.4</v>
      </c>
      <c r="D8">
        <v>1.8</v>
      </c>
      <c r="E8">
        <v>0</v>
      </c>
      <c r="K8" s="5">
        <v>0.1</v>
      </c>
      <c r="L8">
        <v>2</v>
      </c>
      <c r="M8" s="1">
        <v>1.25</v>
      </c>
      <c r="N8" s="1">
        <v>0</v>
      </c>
      <c r="O8">
        <f t="shared" si="0"/>
        <v>1</v>
      </c>
    </row>
    <row r="9" spans="1:17" x14ac:dyDescent="0.25">
      <c r="A9" t="s">
        <v>12</v>
      </c>
      <c r="B9">
        <v>2.77</v>
      </c>
      <c r="C9">
        <v>2.77</v>
      </c>
      <c r="D9">
        <v>0</v>
      </c>
      <c r="E9">
        <v>1</v>
      </c>
      <c r="L9">
        <v>0</v>
      </c>
      <c r="M9">
        <v>0</v>
      </c>
      <c r="N9">
        <v>1</v>
      </c>
      <c r="O9">
        <f t="shared" si="0"/>
        <v>0</v>
      </c>
    </row>
    <row r="10" spans="1:17" x14ac:dyDescent="0.25">
      <c r="A10" t="s">
        <v>13</v>
      </c>
      <c r="B10">
        <v>29.01</v>
      </c>
      <c r="C10">
        <v>29.01</v>
      </c>
      <c r="D10">
        <f>G10*(44/12)</f>
        <v>3.2284999999999995</v>
      </c>
      <c r="E10">
        <f>18/2*H10</f>
        <v>9.0000000000000011E-3</v>
      </c>
      <c r="F10">
        <v>0.04</v>
      </c>
      <c r="G10">
        <v>0.88049999999999995</v>
      </c>
      <c r="H10">
        <v>1E-3</v>
      </c>
      <c r="I10">
        <v>6.0000000000000001E-3</v>
      </c>
      <c r="J10">
        <f>1-SUM(G10:I10)</f>
        <v>0.11250000000000004</v>
      </c>
      <c r="L10">
        <v>0</v>
      </c>
      <c r="M10">
        <v>0</v>
      </c>
      <c r="N10">
        <v>1</v>
      </c>
      <c r="O10">
        <f t="shared" si="0"/>
        <v>0</v>
      </c>
      <c r="Q10" t="s">
        <v>20</v>
      </c>
    </row>
    <row r="11" spans="1:17" x14ac:dyDescent="0.25">
      <c r="A11" t="s">
        <v>19</v>
      </c>
      <c r="B11">
        <v>31</v>
      </c>
      <c r="C11">
        <v>31</v>
      </c>
      <c r="D11">
        <f>G11*(44/12)</f>
        <v>2.8911666666666664</v>
      </c>
      <c r="E11">
        <f>18/2*H11</f>
        <v>0.40590000000000004</v>
      </c>
      <c r="F11">
        <v>0.08</v>
      </c>
      <c r="G11">
        <v>0.78849999999999998</v>
      </c>
      <c r="H11">
        <v>4.5100000000000001E-2</v>
      </c>
      <c r="I11">
        <v>0</v>
      </c>
      <c r="J11">
        <f>1-SUM(G11:I11)</f>
        <v>0.16639999999999999</v>
      </c>
      <c r="L11">
        <v>0</v>
      </c>
      <c r="M11">
        <v>0</v>
      </c>
      <c r="N11">
        <v>1</v>
      </c>
      <c r="O11">
        <f t="shared" si="0"/>
        <v>0</v>
      </c>
      <c r="Q11" t="s">
        <v>20</v>
      </c>
    </row>
    <row r="12" spans="1:17" x14ac:dyDescent="0.25">
      <c r="A12" t="s">
        <v>23</v>
      </c>
      <c r="B12">
        <v>33.369999999999997</v>
      </c>
      <c r="C12">
        <v>33.369999999999997</v>
      </c>
      <c r="D12">
        <f>G12*(44/12)</f>
        <v>3.19</v>
      </c>
      <c r="E12">
        <f>18/2*H12</f>
        <v>0.36270000000000002</v>
      </c>
      <c r="F12">
        <v>0.01</v>
      </c>
      <c r="G12">
        <v>0.87</v>
      </c>
      <c r="H12">
        <v>4.0300000000000002E-2</v>
      </c>
      <c r="I12">
        <v>0</v>
      </c>
      <c r="J12">
        <f>1-SUM(G12:I12)</f>
        <v>8.9700000000000002E-2</v>
      </c>
      <c r="L12">
        <v>0</v>
      </c>
      <c r="M12">
        <v>0</v>
      </c>
      <c r="N12">
        <v>1</v>
      </c>
      <c r="O12">
        <f t="shared" si="0"/>
        <v>0</v>
      </c>
      <c r="Q12" t="s">
        <v>24</v>
      </c>
    </row>
    <row r="13" spans="1:17" x14ac:dyDescent="0.25">
      <c r="A13" t="s">
        <v>36</v>
      </c>
      <c r="B13">
        <v>1</v>
      </c>
      <c r="C13">
        <v>1</v>
      </c>
      <c r="D13">
        <v>0.11</v>
      </c>
      <c r="E13">
        <v>0</v>
      </c>
      <c r="L13">
        <v>0</v>
      </c>
      <c r="M13">
        <v>0</v>
      </c>
      <c r="N13">
        <v>1</v>
      </c>
      <c r="O13">
        <f>1-N13</f>
        <v>0</v>
      </c>
      <c r="Q13" t="s">
        <v>16</v>
      </c>
    </row>
    <row r="14" spans="1:17" x14ac:dyDescent="0.25">
      <c r="A14" t="s">
        <v>38</v>
      </c>
      <c r="B14">
        <v>1</v>
      </c>
      <c r="C14">
        <v>1</v>
      </c>
      <c r="D14">
        <v>5.5E-2</v>
      </c>
      <c r="E14">
        <v>0</v>
      </c>
      <c r="L14">
        <v>0</v>
      </c>
      <c r="M14">
        <v>0</v>
      </c>
      <c r="N14">
        <v>1</v>
      </c>
      <c r="O14">
        <f>1-N14</f>
        <v>0</v>
      </c>
      <c r="Q14" t="s">
        <v>16</v>
      </c>
    </row>
    <row r="15" spans="1:17" x14ac:dyDescent="0.25">
      <c r="A15" t="s">
        <v>37</v>
      </c>
      <c r="B15">
        <v>1</v>
      </c>
      <c r="C15">
        <v>1</v>
      </c>
      <c r="D15">
        <v>0</v>
      </c>
      <c r="E15">
        <v>0</v>
      </c>
      <c r="L15">
        <v>0</v>
      </c>
      <c r="M15">
        <v>0</v>
      </c>
      <c r="N15">
        <v>1</v>
      </c>
      <c r="O15">
        <f>1-N15</f>
        <v>0</v>
      </c>
      <c r="Q15" t="s">
        <v>16</v>
      </c>
    </row>
    <row r="16" spans="1:17" x14ac:dyDescent="0.25">
      <c r="A16" t="s">
        <v>39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t="s">
        <v>40</v>
      </c>
    </row>
    <row r="17" spans="1:17" x14ac:dyDescent="0.25">
      <c r="A17" t="s">
        <v>46</v>
      </c>
      <c r="B17">
        <v>26.34</v>
      </c>
      <c r="C17">
        <v>26.34</v>
      </c>
      <c r="D17">
        <f>(0.02657*C17)*(44/12)</f>
        <v>2.5661305999999997</v>
      </c>
      <c r="K17" s="5">
        <v>0.1</v>
      </c>
      <c r="M17">
        <v>0</v>
      </c>
      <c r="N17">
        <v>1</v>
      </c>
      <c r="O17">
        <f t="shared" ref="O17:O35" si="1">1-N17</f>
        <v>0</v>
      </c>
    </row>
    <row r="18" spans="1:17" x14ac:dyDescent="0.25">
      <c r="A18" t="s">
        <v>47</v>
      </c>
      <c r="B18">
        <v>28.434999999999999</v>
      </c>
      <c r="C18">
        <v>28.434999999999999</v>
      </c>
      <c r="D18">
        <f>(0.02677*C18)*(44/12)</f>
        <v>2.791084816666666</v>
      </c>
      <c r="K18" s="5">
        <v>0.1</v>
      </c>
      <c r="M18">
        <v>0</v>
      </c>
      <c r="N18">
        <v>1</v>
      </c>
      <c r="O18">
        <f t="shared" si="1"/>
        <v>0</v>
      </c>
    </row>
    <row r="19" spans="1:17" x14ac:dyDescent="0.25">
      <c r="A19" t="s">
        <v>65</v>
      </c>
      <c r="B19">
        <v>1</v>
      </c>
      <c r="C19">
        <v>1</v>
      </c>
      <c r="D19">
        <f>(2.9/127.8)*(44/12)</f>
        <v>8.3202921231090243E-2</v>
      </c>
      <c r="K19" s="5">
        <v>0.1</v>
      </c>
      <c r="M19">
        <v>0</v>
      </c>
      <c r="N19">
        <v>1</v>
      </c>
      <c r="O19">
        <f t="shared" si="1"/>
        <v>0</v>
      </c>
    </row>
    <row r="20" spans="1:17" x14ac:dyDescent="0.25">
      <c r="A20" t="s">
        <v>48</v>
      </c>
      <c r="B20">
        <v>31.7</v>
      </c>
      <c r="C20">
        <v>30.2</v>
      </c>
      <c r="D20">
        <f>0.094*C20</f>
        <v>2.8388</v>
      </c>
      <c r="K20" s="5">
        <v>0.1</v>
      </c>
      <c r="M20">
        <v>0</v>
      </c>
      <c r="N20">
        <v>1</v>
      </c>
      <c r="O20">
        <f t="shared" si="1"/>
        <v>0</v>
      </c>
      <c r="Q20" t="s">
        <v>42</v>
      </c>
    </row>
    <row r="21" spans="1:17" x14ac:dyDescent="0.25">
      <c r="A21" t="s">
        <v>49</v>
      </c>
      <c r="B21">
        <v>27.1</v>
      </c>
      <c r="C21">
        <v>25.8</v>
      </c>
      <c r="D21">
        <f>0.096*C21</f>
        <v>2.4768000000000003</v>
      </c>
      <c r="K21" s="5">
        <v>0.1</v>
      </c>
      <c r="M21">
        <v>0</v>
      </c>
      <c r="N21">
        <v>1</v>
      </c>
      <c r="O21">
        <f t="shared" si="1"/>
        <v>0</v>
      </c>
      <c r="Q21" t="s">
        <v>42</v>
      </c>
    </row>
    <row r="22" spans="1:17" x14ac:dyDescent="0.25">
      <c r="A22" t="s">
        <v>50</v>
      </c>
      <c r="K22" s="5">
        <v>0.1</v>
      </c>
      <c r="M22">
        <v>0</v>
      </c>
      <c r="N22">
        <v>1</v>
      </c>
      <c r="O22">
        <f t="shared" si="1"/>
        <v>0</v>
      </c>
    </row>
    <row r="23" spans="1:17" ht="16.5" customHeight="1" x14ac:dyDescent="0.25">
      <c r="A23" t="s">
        <v>51</v>
      </c>
      <c r="B23">
        <v>30</v>
      </c>
      <c r="C23">
        <v>29.8</v>
      </c>
      <c r="D23">
        <f>0.109*C23</f>
        <v>3.2482000000000002</v>
      </c>
      <c r="K23" s="5">
        <v>0.1</v>
      </c>
      <c r="M23">
        <v>0</v>
      </c>
      <c r="N23">
        <v>1</v>
      </c>
      <c r="O23">
        <f t="shared" si="1"/>
        <v>0</v>
      </c>
      <c r="Q23" t="s">
        <v>42</v>
      </c>
    </row>
    <row r="24" spans="1:17" x14ac:dyDescent="0.25">
      <c r="A24" t="s">
        <v>52</v>
      </c>
      <c r="B24">
        <v>25.16</v>
      </c>
      <c r="C24">
        <v>25.16</v>
      </c>
      <c r="D24">
        <f>93.99/C24</f>
        <v>3.7356915739268679</v>
      </c>
      <c r="K24" s="5">
        <v>0.1</v>
      </c>
      <c r="M24">
        <v>0</v>
      </c>
      <c r="N24">
        <v>1</v>
      </c>
      <c r="O24">
        <f t="shared" si="1"/>
        <v>0</v>
      </c>
      <c r="Q24" t="s">
        <v>41</v>
      </c>
    </row>
    <row r="25" spans="1:17" x14ac:dyDescent="0.25">
      <c r="A25" t="s">
        <v>53</v>
      </c>
      <c r="B25">
        <f>40.36*(1/0.554)</f>
        <v>72.851985559566785</v>
      </c>
      <c r="C25">
        <f>36.4/0.7</f>
        <v>52</v>
      </c>
      <c r="D25">
        <f>55.2*C25/1000</f>
        <v>2.8704000000000001</v>
      </c>
      <c r="K25" s="5">
        <v>0.1</v>
      </c>
      <c r="M25">
        <v>0</v>
      </c>
      <c r="N25">
        <v>1</v>
      </c>
      <c r="O25">
        <f t="shared" si="1"/>
        <v>0</v>
      </c>
      <c r="Q25" t="s">
        <v>44</v>
      </c>
    </row>
    <row r="26" spans="1:17" x14ac:dyDescent="0.25">
      <c r="A26" t="s">
        <v>54</v>
      </c>
      <c r="B26">
        <v>28.2</v>
      </c>
      <c r="C26">
        <v>28.2</v>
      </c>
      <c r="D26">
        <f>C26*29.2*(44/12)/1000</f>
        <v>3.0192799999999997</v>
      </c>
      <c r="K26" s="5">
        <v>0.2</v>
      </c>
      <c r="M26">
        <v>0</v>
      </c>
      <c r="N26">
        <v>1</v>
      </c>
      <c r="O26">
        <f t="shared" si="1"/>
        <v>0</v>
      </c>
    </row>
    <row r="27" spans="1:17" x14ac:dyDescent="0.25">
      <c r="A27" t="s">
        <v>55</v>
      </c>
      <c r="C27">
        <f>13500/430</f>
        <v>31.395348837209301</v>
      </c>
      <c r="D27">
        <f>94.6/C27</f>
        <v>3.013185185185185</v>
      </c>
      <c r="K27" s="5">
        <v>0.1</v>
      </c>
      <c r="M27">
        <v>0</v>
      </c>
      <c r="N27">
        <v>1</v>
      </c>
      <c r="O27">
        <f t="shared" si="1"/>
        <v>0</v>
      </c>
      <c r="Q27" t="s">
        <v>45</v>
      </c>
    </row>
    <row r="28" spans="1:17" x14ac:dyDescent="0.25">
      <c r="A28" t="s">
        <v>56</v>
      </c>
      <c r="C28">
        <f>13000/430</f>
        <v>30.232558139534884</v>
      </c>
      <c r="D28">
        <f>C28*29.2*(44/12)/1000</f>
        <v>3.2368992248062014</v>
      </c>
      <c r="K28" s="5">
        <v>0.1</v>
      </c>
      <c r="M28">
        <v>0</v>
      </c>
      <c r="N28">
        <v>1</v>
      </c>
      <c r="O28">
        <f t="shared" si="1"/>
        <v>0</v>
      </c>
      <c r="Q28" t="s">
        <v>45</v>
      </c>
    </row>
    <row r="29" spans="1:17" x14ac:dyDescent="0.25">
      <c r="A29" t="s">
        <v>57</v>
      </c>
      <c r="C29">
        <v>47.1</v>
      </c>
      <c r="D29">
        <f>56.1*C29/1000</f>
        <v>2.6423100000000002</v>
      </c>
      <c r="K29" s="5">
        <v>0.1</v>
      </c>
      <c r="M29">
        <v>0</v>
      </c>
      <c r="N29">
        <v>1</v>
      </c>
      <c r="O29">
        <f t="shared" si="1"/>
        <v>0</v>
      </c>
      <c r="Q29" t="s">
        <v>45</v>
      </c>
    </row>
    <row r="30" spans="1:17" x14ac:dyDescent="0.25">
      <c r="A30" t="s">
        <v>58</v>
      </c>
      <c r="B30">
        <v>28.94</v>
      </c>
      <c r="C30">
        <v>26.68</v>
      </c>
      <c r="D30">
        <f>(((44/12)*26.5)*C30)/1000</f>
        <v>2.5924066666666663</v>
      </c>
      <c r="K30" s="5">
        <v>0.1</v>
      </c>
      <c r="M30">
        <v>0</v>
      </c>
      <c r="N30">
        <v>1</v>
      </c>
      <c r="O30">
        <f t="shared" si="1"/>
        <v>0</v>
      </c>
      <c r="Q30" t="s">
        <v>43</v>
      </c>
    </row>
    <row r="31" spans="1:17" x14ac:dyDescent="0.25">
      <c r="A31" t="s">
        <v>59</v>
      </c>
      <c r="B31">
        <v>28.01</v>
      </c>
      <c r="C31">
        <v>25.74</v>
      </c>
      <c r="D31">
        <f>(((44/12)*27.27)*C31)/1000</f>
        <v>2.5737425999999997</v>
      </c>
      <c r="K31" s="5">
        <v>0.1</v>
      </c>
      <c r="M31">
        <v>0</v>
      </c>
      <c r="N31">
        <v>1</v>
      </c>
      <c r="O31">
        <f t="shared" si="1"/>
        <v>0</v>
      </c>
      <c r="Q31" t="s">
        <v>43</v>
      </c>
    </row>
    <row r="32" spans="1:17" x14ac:dyDescent="0.25">
      <c r="A32" t="s">
        <v>60</v>
      </c>
      <c r="B32">
        <v>25.97</v>
      </c>
      <c r="C32">
        <v>24.66</v>
      </c>
      <c r="D32">
        <f>(((44/12)*25.68)*C32)/1000</f>
        <v>2.3219856000000001</v>
      </c>
      <c r="K32" s="5">
        <v>0.1</v>
      </c>
      <c r="M32">
        <v>0</v>
      </c>
      <c r="N32">
        <v>1</v>
      </c>
      <c r="O32">
        <f t="shared" si="1"/>
        <v>0</v>
      </c>
      <c r="Q32" t="s">
        <v>43</v>
      </c>
    </row>
    <row r="33" spans="1:17" x14ac:dyDescent="0.25">
      <c r="A33" t="s">
        <v>61</v>
      </c>
      <c r="B33">
        <v>29.18</v>
      </c>
      <c r="C33">
        <v>28.81</v>
      </c>
      <c r="D33">
        <f>(((44/12)*30.6)*C33)/1000</f>
        <v>3.2324820000000001</v>
      </c>
      <c r="K33" s="5">
        <v>0.1</v>
      </c>
      <c r="M33">
        <v>0</v>
      </c>
      <c r="N33">
        <v>1</v>
      </c>
      <c r="O33">
        <f t="shared" si="1"/>
        <v>0</v>
      </c>
      <c r="Q33" t="s">
        <v>43</v>
      </c>
    </row>
    <row r="34" spans="1:17" x14ac:dyDescent="0.25">
      <c r="A34" t="s">
        <v>62</v>
      </c>
      <c r="B34">
        <v>28.2</v>
      </c>
      <c r="C34">
        <v>28.2</v>
      </c>
      <c r="D34">
        <f>94.6/C34</f>
        <v>3.354609929078014</v>
      </c>
      <c r="K34" s="5">
        <v>0.1</v>
      </c>
      <c r="M34">
        <v>0</v>
      </c>
      <c r="N34">
        <v>1</v>
      </c>
      <c r="O34">
        <f t="shared" si="1"/>
        <v>0</v>
      </c>
      <c r="Q34" t="s">
        <v>41</v>
      </c>
    </row>
    <row r="35" spans="1:17" x14ac:dyDescent="0.25">
      <c r="A35" t="s">
        <v>63</v>
      </c>
      <c r="B35">
        <v>48</v>
      </c>
      <c r="C35">
        <v>48</v>
      </c>
      <c r="D35">
        <f>C35*15.3/1000*(44/12)</f>
        <v>2.6928000000000001</v>
      </c>
      <c r="K35" s="5">
        <v>0.1</v>
      </c>
      <c r="M35">
        <v>0</v>
      </c>
      <c r="N35">
        <v>1</v>
      </c>
      <c r="O35">
        <f t="shared" si="1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2019-04-30T17:03:22Z</dcterms:modified>
</cp:coreProperties>
</file>