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1283B08D-4FFA-7C46-B4D2-AB95B87674B4}" xr6:coauthVersionLast="36" xr6:coauthVersionMax="36" xr10:uidLastSave="{00000000-0000-0000-0000-000000000000}"/>
  <bookViews>
    <workbookView xWindow="8920" yWindow="460" windowWidth="17600" windowHeight="17540" activeTab="4" xr2:uid="{00000000-000D-0000-FFFF-FFFF00000000}"/>
  </bookViews>
  <sheets>
    <sheet name="Coke" sheetId="1" r:id="rId1"/>
    <sheet name="Lime" sheetId="2" r:id="rId2"/>
    <sheet name="Pellets" sheetId="3" r:id="rId3"/>
    <sheet name="Sinter" sheetId="4" r:id="rId4"/>
    <sheet name="Iron" sheetId="5" r:id="rId5"/>
    <sheet name="Steel" sheetId="6" r:id="rId6"/>
    <sheet name="Oxygen" sheetId="8" r:id="rId7"/>
    <sheet name="Electricity" sheetId="9" r:id="rId8"/>
    <sheet name="Fuel" sheetId="10" r:id="rId9"/>
    <sheet name="Ref" sheetId="7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B5" i="6" l="1"/>
  <c r="B7" i="6"/>
  <c r="B6" i="6"/>
  <c r="C7" i="6" l="1"/>
  <c r="H7" i="6"/>
  <c r="B7" i="1"/>
  <c r="G6" i="4" l="1"/>
  <c r="B19" i="7"/>
  <c r="C7" i="7" s="1"/>
  <c r="B18" i="7"/>
  <c r="I6" i="6" s="1"/>
  <c r="B10" i="7"/>
  <c r="C6" i="7" l="1"/>
  <c r="C10" i="7"/>
  <c r="M6" i="5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<sst xmlns="http://schemas.openxmlformats.org/spreadsheetml/2006/main" count="184" uniqueCount="81">
  <si>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</si>
  <si>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</si>
  <si>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</si>
  <si>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</si>
  <si>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</si>
  <si>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</si>
  <si>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</si>
  <si>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</si>
  <si>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</si>
  <si>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</si>
  <si>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</si>
  <si>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</si>
  <si>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</si>
  <si>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</si>
  <si>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</si>
  <si>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</si>
  <si>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</si>
  <si>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</si>
  <si>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</si>
  <si>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</si>
  <si>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</si>
  <si>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</si>
  <si>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</si>
  <si>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china-HeEtAl2017</t>
  </si>
  <si>
    <t>coke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</si>
  <si>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</si>
  <si>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</si>
  <si>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</si>
  <si>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</si>
  <si>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</si>
  <si>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</si>
  <si>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</si>
  <si>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</si>
  <si>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</si>
  <si>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</si>
  <si>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</si>
  <si>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</si>
  <si>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</si>
  <si>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</si>
  <si>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</si>
  <si>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</si>
  <si>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</si>
  <si>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</si>
  <si>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</si>
  <si>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</si>
  <si>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</si>
  <si>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</si>
  <si>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</si>
  <si>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</si>
  <si>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</si>
  <si>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</si>
  <si>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</si>
  <si>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</si>
  <si>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</si>
  <si>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</si>
  <si>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</si>
  <si>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</si>
  <si>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</si>
  <si>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</si>
  <si>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</si>
  <si>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</si>
  <si>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</si>
  <si>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</si>
  <si>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</si>
  <si>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</si>
  <si>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ieaghg-reference</t>
  </si>
  <si>
    <t>Remainder is lost to coal gas</t>
  </si>
  <si>
    <t>GJ/t coke out</t>
  </si>
  <si>
    <t>t CO2 in slag/t CO2 in CaCO3</t>
  </si>
  <si>
    <t>GJ/t CaO</t>
  </si>
  <si>
    <t>natural gas</t>
  </si>
  <si>
    <t>coal</t>
  </si>
  <si>
    <t>GJ electricity/GJ fuel</t>
  </si>
  <si>
    <t>wood</t>
  </si>
  <si>
    <t>oxygen demand</t>
  </si>
  <si>
    <t>PCI coal</t>
  </si>
  <si>
    <t>t scrap/t crude steel</t>
  </si>
  <si>
    <t>t O2/t crude steel</t>
  </si>
  <si>
    <t>GJ/t crude steel</t>
  </si>
  <si>
    <t>hot metal demand</t>
  </si>
  <si>
    <t>t hot metal / t crude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</si>
</sst>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0" fillId="0" borderId="0" xfId="0" applyAlignment="1">
      <alignment wrapText="1"/>
    </xf>
    <xf numFmtId="0" fontId="7" fillId="0" borderId="0" xfId="0" applyFont="1"/>
    <xf numFmtId="166" fontId="0" fillId="0" borderId="0" xfId="0" applyNumberFormat="1"/>
    <xf numFmtId="166" fontId="0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9" sqref="C9"/>
    </sheetView>
  </sheetViews>
  <sheetFormatPr baseColWidth="10" defaultColWidth="8.83203125" defaultRowHeight="15" x14ac:dyDescent="0.2"/>
  <cols>
    <col min="2" max="2" width="18" bestFit="1" customWidth="1"/>
    <col min="3" max="3" width="17.83203125" bestFit="1" customWidth="1"/>
  </cols>
  <sheetData>
    <row r="1" spans="1:4" x14ac:dyDescent="0.2">
      <c r="A1" s="1" t="s">
        <v>0</v>
      </c>
      <c r="B1" t="s">
        <v>5</v>
      </c>
      <c r="C1" t="s">
        <v>7</v>
      </c>
      <c r="D1" t="s">
        <v>63</v>
      </c>
    </row>
    <row r="2" spans="1:4" s="2" customFormat="1" x14ac:dyDescent="0.2">
      <c r="A2" s="2" t="s">
        <v>1</v>
      </c>
      <c r="B2" s="2" t="s">
        <v>6</v>
      </c>
      <c r="C2" s="2" t="s">
        <v>67</v>
      </c>
    </row>
    <row r="3" spans="1:4" s="2" customFormat="1" x14ac:dyDescent="0.2">
      <c r="A3" s="2" t="s">
        <v>2</v>
      </c>
      <c r="B3" s="2" t="s">
        <v>66</v>
      </c>
    </row>
    <row r="4" spans="1:4" x14ac:dyDescent="0.2">
      <c r="A4" t="s">
        <v>3</v>
      </c>
    </row>
    <row r="5" spans="1:4" x14ac:dyDescent="0.2">
      <c r="A5" t="s">
        <v>58</v>
      </c>
      <c r="B5">
        <v>0.8</v>
      </c>
      <c r="D5" t="s">
        <v>59</v>
      </c>
    </row>
    <row r="6" spans="1:4" x14ac:dyDescent="0.2">
      <c r="A6" t="s">
        <v>23</v>
      </c>
      <c r="B6">
        <v>0.754</v>
      </c>
      <c r="C6">
        <v>0</v>
      </c>
    </row>
    <row r="7" spans="1:4" x14ac:dyDescent="0.2">
      <c r="A7" t="s">
        <v>65</v>
      </c>
      <c r="B7" s="25">
        <f>1/1.2852</f>
        <v>0.77808901338313108</v>
      </c>
      <c r="C7">
        <v>0.126</v>
      </c>
      <c r="D7" t="s">
        <v>59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9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1.83203125" bestFit="1" customWidth="1"/>
  </cols>
  <sheetData>
    <row r="1" spans="1:3" x14ac:dyDescent="0.2">
      <c r="A1" s="4" t="s">
        <v>30</v>
      </c>
      <c r="B1" s="5"/>
      <c r="C1" s="5"/>
    </row>
    <row r="2" spans="1:3" x14ac:dyDescent="0.2">
      <c r="A2" s="4" t="s">
        <v>31</v>
      </c>
      <c r="B2" s="5"/>
      <c r="C2" s="5"/>
    </row>
    <row r="3" spans="1:3" x14ac:dyDescent="0.2">
      <c r="A3" s="6"/>
      <c r="B3" s="7" t="s">
        <v>32</v>
      </c>
      <c r="C3" s="8" t="s">
        <v>33</v>
      </c>
    </row>
    <row r="4" spans="1:3" x14ac:dyDescent="0.2">
      <c r="A4" s="9" t="s">
        <v>34</v>
      </c>
      <c r="B4" s="10">
        <v>12</v>
      </c>
      <c r="C4" s="11">
        <f>(B4*$B$19)/1000/1000</f>
        <v>5.3537967341839917E-4</v>
      </c>
    </row>
    <row r="5" spans="1:3" x14ac:dyDescent="0.2">
      <c r="A5" s="9" t="s">
        <v>35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36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37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38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39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40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41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42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43</v>
      </c>
      <c r="B15" s="15"/>
      <c r="C15" s="15"/>
    </row>
    <row r="16" spans="1:3" x14ac:dyDescent="0.2">
      <c r="A16" s="6"/>
      <c r="B16" s="16" t="s">
        <v>44</v>
      </c>
      <c r="C16" s="17"/>
    </row>
    <row r="17" spans="1:3" x14ac:dyDescent="0.2">
      <c r="A17" s="9" t="s">
        <v>45</v>
      </c>
      <c r="B17" s="18">
        <v>3.6</v>
      </c>
      <c r="C17" s="10"/>
    </row>
    <row r="18" spans="1:3" x14ac:dyDescent="0.2">
      <c r="A18" s="9" t="s">
        <v>46</v>
      </c>
      <c r="B18" s="19">
        <f>B17/1000</f>
        <v>3.5999999999999999E-3</v>
      </c>
      <c r="C18" s="10"/>
    </row>
    <row r="19" spans="1:3" x14ac:dyDescent="0.2">
      <c r="A19" s="12" t="s">
        <v>47</v>
      </c>
      <c r="B19" s="14">
        <f>1/0.022414</f>
        <v>44.614972784866602</v>
      </c>
      <c r="C19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15" sqref="C15"/>
    </sheetView>
  </sheetViews>
  <sheetFormatPr baseColWidth="10" defaultColWidth="8.83203125" defaultRowHeight="15" x14ac:dyDescent="0.2"/>
  <cols>
    <col min="2" max="2" width="8.5" bestFit="1" customWidth="1"/>
  </cols>
  <sheetData>
    <row r="1" spans="1:3" x14ac:dyDescent="0.2">
      <c r="A1" s="1" t="s">
        <v>0</v>
      </c>
      <c r="B1" t="s">
        <v>8</v>
      </c>
      <c r="C1" t="s">
        <v>9</v>
      </c>
    </row>
    <row r="2" spans="1:3" x14ac:dyDescent="0.2">
      <c r="A2" s="2" t="s">
        <v>1</v>
      </c>
      <c r="B2" t="s">
        <v>68</v>
      </c>
      <c r="C2" t="s">
        <v>69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58</v>
      </c>
      <c r="B5">
        <v>0.1</v>
      </c>
    </row>
    <row r="6" spans="1:3" x14ac:dyDescent="0.2">
      <c r="A6" t="s">
        <v>65</v>
      </c>
      <c r="B6">
        <v>7.0000000000000007E-2</v>
      </c>
      <c r="C6">
        <v>0.108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D17" sqref="D17"/>
    </sheetView>
  </sheetViews>
  <sheetFormatPr baseColWidth="10" defaultColWidth="8.83203125" defaultRowHeight="15" x14ac:dyDescent="0.2"/>
  <cols>
    <col min="2" max="2" width="12.33203125" bestFit="1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">
      <c r="A2" s="2" t="s">
        <v>1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58</v>
      </c>
      <c r="B5">
        <v>0.01</v>
      </c>
      <c r="C5" t="s">
        <v>24</v>
      </c>
      <c r="D5">
        <v>0</v>
      </c>
      <c r="E5" t="s">
        <v>25</v>
      </c>
      <c r="F5">
        <v>0</v>
      </c>
      <c r="G5">
        <v>0.1</v>
      </c>
    </row>
    <row r="6" spans="1:7" x14ac:dyDescent="0.2">
      <c r="A6" t="s">
        <v>23</v>
      </c>
      <c r="B6">
        <v>0</v>
      </c>
      <c r="C6" t="s">
        <v>24</v>
      </c>
      <c r="D6">
        <v>0</v>
      </c>
      <c r="E6" t="s">
        <v>25</v>
      </c>
      <c r="F6">
        <v>0</v>
      </c>
      <c r="G6">
        <v>0</v>
      </c>
    </row>
    <row r="7" spans="1:7" x14ac:dyDescent="0.2">
      <c r="A7" t="s">
        <v>65</v>
      </c>
      <c r="B7">
        <v>0</v>
      </c>
      <c r="C7" t="s">
        <v>24</v>
      </c>
      <c r="D7">
        <v>0</v>
      </c>
      <c r="E7" t="s">
        <v>25</v>
      </c>
      <c r="F7">
        <v>0</v>
      </c>
      <c r="G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6.5" bestFit="1" customWidth="1"/>
    <col min="2" max="2" width="17.83203125" bestFit="1" customWidth="1"/>
    <col min="3" max="3" width="9" bestFit="1" customWidth="1"/>
    <col min="4" max="4" width="17.83203125" bestFit="1" customWidth="1"/>
    <col min="5" max="5" width="11.83203125" bestFit="1" customWidth="1"/>
    <col min="6" max="6" width="12.664062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</row>
    <row r="2" spans="1:7" x14ac:dyDescent="0.2">
      <c r="A2" s="2" t="s">
        <v>1</v>
      </c>
      <c r="B2" t="s">
        <v>26</v>
      </c>
      <c r="D2" t="s">
        <v>26</v>
      </c>
      <c r="F2" t="s">
        <v>27</v>
      </c>
      <c r="G2" t="s">
        <v>48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58</v>
      </c>
      <c r="B5">
        <v>0.04</v>
      </c>
      <c r="C5" t="s">
        <v>24</v>
      </c>
      <c r="D5">
        <v>0</v>
      </c>
      <c r="E5" t="s">
        <v>25</v>
      </c>
      <c r="F5">
        <v>0.1</v>
      </c>
      <c r="G5">
        <v>0.14000000000000001</v>
      </c>
    </row>
    <row r="6" spans="1:7" x14ac:dyDescent="0.2">
      <c r="A6" t="s">
        <v>23</v>
      </c>
      <c r="B6">
        <v>5.1040000000000002E-2</v>
      </c>
      <c r="C6" t="s">
        <v>24</v>
      </c>
      <c r="D6">
        <v>0</v>
      </c>
      <c r="E6" t="s">
        <v>25</v>
      </c>
      <c r="F6">
        <v>0.14069999999999999</v>
      </c>
      <c r="G6">
        <f>4.93*Ref!B18</f>
        <v>1.7748E-2</v>
      </c>
    </row>
    <row r="7" spans="1:7" x14ac:dyDescent="0.2">
      <c r="A7" t="s">
        <v>65</v>
      </c>
      <c r="B7">
        <v>0.05</v>
      </c>
      <c r="C7" t="s">
        <v>24</v>
      </c>
      <c r="D7">
        <v>0</v>
      </c>
      <c r="E7" t="s">
        <v>25</v>
      </c>
      <c r="F7">
        <v>9.4E-2</v>
      </c>
      <c r="G7">
        <v>1.1520000000000001E-2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tabSelected="1" topLeftCell="C1" workbookViewId="0">
      <selection activeCell="D6" sqref="D6"/>
    </sheetView>
  </sheetViews>
  <sheetFormatPr baseColWidth="10" defaultColWidth="8.83203125" defaultRowHeight="15" x14ac:dyDescent="0.2"/>
  <cols>
    <col min="1" max="1" width="14.83203125" bestFit="1" customWidth="1"/>
    <col min="2" max="2" width="14" bestFit="1" customWidth="1"/>
    <col min="3" max="3" width="14.1640625" bestFit="1" customWidth="1"/>
    <col min="4" max="4" width="12.33203125" style="3" bestFit="1" customWidth="1"/>
    <col min="5" max="5" width="19.83203125" bestFit="1" customWidth="1"/>
    <col min="6" max="6" width="16.5" bestFit="1" customWidth="1"/>
    <col min="7" max="7" width="14.5" bestFit="1" customWidth="1"/>
    <col min="9" max="9" width="22.1640625" bestFit="1" customWidth="1"/>
    <col min="10" max="10" width="18.6640625" bestFit="1" customWidth="1"/>
    <col min="11" max="11" width="19.5" bestFit="1" customWidth="1"/>
    <col min="12" max="12" width="21.6640625" bestFit="1" customWidth="1"/>
    <col min="13" max="13" width="17.83203125" bestFit="1" customWidth="1"/>
  </cols>
  <sheetData>
    <row r="1" spans="1:13" x14ac:dyDescent="0.2">
      <c r="A1" s="1" t="s">
        <v>0</v>
      </c>
      <c r="B1" s="3" t="s">
        <v>28</v>
      </c>
      <c r="C1" s="3" t="s">
        <v>29</v>
      </c>
      <c r="D1" s="3" t="s">
        <v>19</v>
      </c>
      <c r="E1" t="s">
        <v>53</v>
      </c>
      <c r="F1" t="s">
        <v>54</v>
      </c>
      <c r="G1" t="s">
        <v>55</v>
      </c>
      <c r="H1" t="s">
        <v>12</v>
      </c>
      <c r="I1" s="22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">
      <c r="A2" s="2" t="s">
        <v>1</v>
      </c>
      <c r="B2" s="2" t="s">
        <v>49</v>
      </c>
      <c r="C2" s="2" t="s">
        <v>50</v>
      </c>
      <c r="D2" s="2" t="s">
        <v>51</v>
      </c>
      <c r="E2" s="2" t="s">
        <v>52</v>
      </c>
      <c r="G2" s="2" t="s">
        <v>56</v>
      </c>
      <c r="I2" s="2" t="s">
        <v>57</v>
      </c>
      <c r="K2" t="s">
        <v>56</v>
      </c>
      <c r="M2" t="s">
        <v>60</v>
      </c>
    </row>
    <row r="3" spans="1:13" x14ac:dyDescent="0.2">
      <c r="A3" s="2" t="s">
        <v>2</v>
      </c>
      <c r="B3" s="2"/>
      <c r="C3" s="2"/>
      <c r="D3" s="2"/>
    </row>
    <row r="4" spans="1:13" x14ac:dyDescent="0.2">
      <c r="A4" t="s">
        <v>3</v>
      </c>
    </row>
    <row r="5" spans="1:13" x14ac:dyDescent="0.2">
      <c r="A5" t="s">
        <v>58</v>
      </c>
      <c r="B5">
        <v>1.1499999999999999</v>
      </c>
      <c r="C5">
        <v>0.15</v>
      </c>
      <c r="D5" s="3">
        <v>0.15</v>
      </c>
      <c r="E5" s="3">
        <v>0.3</v>
      </c>
      <c r="F5" t="s">
        <v>24</v>
      </c>
      <c r="G5">
        <v>0</v>
      </c>
      <c r="H5" t="s">
        <v>25</v>
      </c>
      <c r="I5">
        <v>0.2</v>
      </c>
      <c r="J5" t="s">
        <v>75</v>
      </c>
      <c r="K5">
        <v>0</v>
      </c>
      <c r="L5" t="s">
        <v>25</v>
      </c>
      <c r="M5">
        <v>0.24</v>
      </c>
    </row>
    <row r="6" spans="1:13" x14ac:dyDescent="0.2">
      <c r="A6" t="s">
        <v>23</v>
      </c>
      <c r="B6">
        <v>1.3141700000000001</v>
      </c>
      <c r="C6">
        <v>0</v>
      </c>
      <c r="D6" s="3">
        <v>0</v>
      </c>
      <c r="E6">
        <v>0.28799999999999998</v>
      </c>
      <c r="F6" t="s">
        <v>24</v>
      </c>
      <c r="G6">
        <v>0</v>
      </c>
      <c r="H6" t="s">
        <v>25</v>
      </c>
      <c r="I6">
        <v>0.20499999999999999</v>
      </c>
      <c r="J6" t="s">
        <v>75</v>
      </c>
      <c r="K6">
        <v>0</v>
      </c>
      <c r="L6" t="s">
        <v>25</v>
      </c>
      <c r="M6">
        <f>110*Ref!B18</f>
        <v>0.39599999999999996</v>
      </c>
    </row>
    <row r="7" spans="1:13" x14ac:dyDescent="0.2">
      <c r="A7" t="s">
        <v>65</v>
      </c>
      <c r="B7">
        <v>1.1200000000000001</v>
      </c>
      <c r="C7">
        <v>0</v>
      </c>
      <c r="D7" s="26">
        <f>0.013*(56/100)</f>
        <v>7.28E-3</v>
      </c>
      <c r="E7">
        <v>0.3548</v>
      </c>
      <c r="F7" t="s">
        <v>24</v>
      </c>
      <c r="G7">
        <v>0</v>
      </c>
      <c r="H7" t="s">
        <v>25</v>
      </c>
      <c r="I7">
        <v>0.152</v>
      </c>
      <c r="J7" t="s">
        <v>75</v>
      </c>
      <c r="K7">
        <v>0</v>
      </c>
      <c r="L7" t="s">
        <v>25</v>
      </c>
      <c r="M7" s="25">
        <v>0.10444000000000001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14.83203125" bestFit="1" customWidth="1"/>
    <col min="2" max="2" width="11.6640625" customWidth="1"/>
    <col min="3" max="3" width="13.5" bestFit="1" customWidth="1"/>
    <col min="4" max="4" width="17.6640625" bestFit="1" customWidth="1"/>
    <col min="5" max="5" width="14.33203125" bestFit="1" customWidth="1"/>
    <col min="6" max="6" width="18.1640625" bestFit="1" customWidth="1"/>
    <col min="7" max="7" width="11.83203125" bestFit="1" customWidth="1"/>
    <col min="8" max="8" width="12.33203125" bestFit="1" customWidth="1"/>
    <col min="9" max="9" width="17.83203125" bestFit="1" customWidth="1"/>
  </cols>
  <sheetData>
    <row r="1" spans="1:10" x14ac:dyDescent="0.2">
      <c r="A1" s="1" t="s">
        <v>0</v>
      </c>
      <c r="B1" s="3" t="s">
        <v>79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74</v>
      </c>
    </row>
    <row r="2" spans="1:10" x14ac:dyDescent="0.2">
      <c r="A2" s="2" t="s">
        <v>1</v>
      </c>
      <c r="B2" s="2" t="s">
        <v>80</v>
      </c>
      <c r="C2" t="s">
        <v>76</v>
      </c>
      <c r="I2" t="s">
        <v>78</v>
      </c>
      <c r="J2" t="s">
        <v>77</v>
      </c>
    </row>
    <row r="3" spans="1:10" x14ac:dyDescent="0.2">
      <c r="A3" s="2" t="s">
        <v>2</v>
      </c>
      <c r="B3" s="2"/>
    </row>
    <row r="4" spans="1:10" x14ac:dyDescent="0.2">
      <c r="A4" t="s">
        <v>3</v>
      </c>
    </row>
    <row r="5" spans="1:10" x14ac:dyDescent="0.2">
      <c r="A5" t="s">
        <v>58</v>
      </c>
      <c r="B5">
        <f>0.95</f>
        <v>0.95</v>
      </c>
      <c r="C5">
        <v>0.155</v>
      </c>
      <c r="D5">
        <v>0.01</v>
      </c>
      <c r="E5" t="s">
        <v>24</v>
      </c>
      <c r="F5">
        <v>0</v>
      </c>
      <c r="G5" t="s">
        <v>25</v>
      </c>
      <c r="H5">
        <v>0.1</v>
      </c>
      <c r="I5">
        <v>0.1</v>
      </c>
      <c r="J5">
        <v>7.0000000000000007E-2</v>
      </c>
    </row>
    <row r="6" spans="1:10" x14ac:dyDescent="0.2">
      <c r="A6" t="s">
        <v>23</v>
      </c>
      <c r="B6">
        <f>0.95</f>
        <v>0.95</v>
      </c>
      <c r="C6">
        <v>0.14000000000000001</v>
      </c>
      <c r="D6">
        <v>0</v>
      </c>
      <c r="E6" t="s">
        <v>24</v>
      </c>
      <c r="F6">
        <v>0</v>
      </c>
      <c r="G6" t="s">
        <v>25</v>
      </c>
      <c r="I6">
        <f>35.5*Ref!B18</f>
        <v>0.1278</v>
      </c>
      <c r="J6">
        <f>51.08*Ref!C12</f>
        <v>7.2923115195859714E-2</v>
      </c>
    </row>
    <row r="7" spans="1:10" x14ac:dyDescent="0.2">
      <c r="A7" t="s">
        <v>65</v>
      </c>
      <c r="B7">
        <f>0.9058</f>
        <v>0.90580000000000005</v>
      </c>
      <c r="C7">
        <f>0.1169+0.0731</f>
        <v>0.19</v>
      </c>
      <c r="D7">
        <v>0</v>
      </c>
      <c r="E7" t="s">
        <v>24</v>
      </c>
      <c r="F7">
        <v>0</v>
      </c>
      <c r="G7" t="s">
        <v>25</v>
      </c>
      <c r="H7" s="25">
        <f>0.9136*0.0757</f>
        <v>6.9159520000000002E-2</v>
      </c>
      <c r="I7">
        <v>7.1999999999999995E-2</v>
      </c>
      <c r="J7">
        <v>7.4236999999999997E-2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B1" sqref="B1"/>
    </sheetView>
  </sheetViews>
  <sheetFormatPr baseColWidth="10" defaultColWidth="10.1640625" defaultRowHeight="15" x14ac:dyDescent="0.2"/>
  <cols>
    <col min="1" max="1" width="14.83203125" bestFit="1" customWidth="1"/>
    <col min="2" max="2" width="21.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3" s="1" customFormat="1" x14ac:dyDescent="0.2">
      <c r="A1" s="1" t="s">
        <v>0</v>
      </c>
      <c r="B1" s="22" t="s">
        <v>62</v>
      </c>
      <c r="C1" s="21" t="s">
        <v>9</v>
      </c>
    </row>
    <row r="2" spans="1:3" x14ac:dyDescent="0.2">
      <c r="A2" s="2" t="s">
        <v>1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58</v>
      </c>
    </row>
    <row r="6" spans="1:3" x14ac:dyDescent="0.2">
      <c r="A6" t="s">
        <v>23</v>
      </c>
    </row>
    <row r="7" spans="1:3" x14ac:dyDescent="0.2">
      <c r="A7" t="s">
        <v>65</v>
      </c>
      <c r="B7" s="5">
        <v>0.87</v>
      </c>
      <c r="C7" s="5">
        <v>1.3869199999999999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G32" sqref="G32"/>
    </sheetView>
  </sheetViews>
  <sheetFormatPr baseColWidth="10" defaultColWidth="10.1640625" defaultRowHeight="15" x14ac:dyDescent="0.2"/>
  <cols>
    <col min="1" max="1" width="14.83203125" bestFit="1" customWidth="1"/>
    <col min="2" max="2" width="13.1640625" style="5" bestFit="1" customWidth="1"/>
    <col min="3" max="3" width="15.83203125" style="5" bestFit="1" customWidth="1"/>
    <col min="4" max="4" width="19" style="5" bestFit="1" customWidth="1"/>
    <col min="5" max="5" width="17.83203125" style="5" bestFit="1" customWidth="1"/>
    <col min="6" max="6" width="28.5" style="5" bestFit="1" customWidth="1"/>
    <col min="7" max="7" width="20.5" style="5" bestFit="1" customWidth="1"/>
    <col min="8" max="8" width="11" style="5" bestFit="1" customWidth="1"/>
    <col min="9" max="16384" width="10.1640625" style="5"/>
  </cols>
  <sheetData>
    <row r="1" spans="1:9" x14ac:dyDescent="0.2">
      <c r="A1" s="1" t="s">
        <v>0</v>
      </c>
      <c r="B1" s="20" t="s">
        <v>61</v>
      </c>
      <c r="C1" s="1" t="s">
        <v>63</v>
      </c>
      <c r="D1" s="1"/>
      <c r="E1" s="1"/>
      <c r="F1" s="1"/>
      <c r="G1" s="1"/>
      <c r="H1" s="1"/>
      <c r="I1" s="1"/>
    </row>
    <row r="2" spans="1:9" x14ac:dyDescent="0.2">
      <c r="A2" s="2" t="s">
        <v>1</v>
      </c>
      <c r="B2" s="22" t="s">
        <v>72</v>
      </c>
      <c r="F2" s="20"/>
    </row>
    <row r="3" spans="1:9" x14ac:dyDescent="0.2">
      <c r="A3" s="2" t="s">
        <v>2</v>
      </c>
    </row>
    <row r="4" spans="1:9" x14ac:dyDescent="0.2">
      <c r="A4" t="s">
        <v>3</v>
      </c>
    </row>
    <row r="5" spans="1:9" x14ac:dyDescent="0.2">
      <c r="A5" t="s">
        <v>58</v>
      </c>
    </row>
    <row r="6" spans="1:9" x14ac:dyDescent="0.2">
      <c r="A6" t="s">
        <v>23</v>
      </c>
      <c r="B6" s="5">
        <v>0.32</v>
      </c>
      <c r="C6" s="22" t="s">
        <v>71</v>
      </c>
    </row>
    <row r="7" spans="1:9" x14ac:dyDescent="0.2">
      <c r="A7" t="s">
        <v>65</v>
      </c>
      <c r="B7" s="5">
        <v>0.32</v>
      </c>
      <c r="C7" s="22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4.83203125" bestFit="1" customWidth="1"/>
    <col min="2" max="2" width="8.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4" t="s">
        <v>63</v>
      </c>
      <c r="C1" s="24" t="s">
        <v>12</v>
      </c>
      <c r="D1" s="24" t="s">
        <v>64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x14ac:dyDescent="0.2">
      <c r="A5" t="s">
        <v>58</v>
      </c>
    </row>
    <row r="6" spans="1:4" x14ac:dyDescent="0.2">
      <c r="A6" t="s">
        <v>23</v>
      </c>
      <c r="B6" s="23"/>
    </row>
    <row r="7" spans="1:4" ht="16" x14ac:dyDescent="0.2">
      <c r="A7" t="s">
        <v>65</v>
      </c>
      <c r="B7" s="23" t="s">
        <v>71</v>
      </c>
      <c r="C7" t="s">
        <v>25</v>
      </c>
      <c r="D7" t="s">
        <v>73</v>
      </c>
    </row>
    <row r="8" spans="1:4" x14ac:dyDescent="0.2">
      <c r="B8" s="23"/>
    </row>
    <row r="10" spans="1:4" x14ac:dyDescent="0.2">
      <c r="B10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2019-04-23T15:41:39Z</dcterms:modified>
</cp:coreProperties>
</file>