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6A06CA14-EBC4-7B4B-AF31-B662BE049896}" xr6:coauthVersionLast="43" xr6:coauthVersionMax="43" xr10:uidLastSave="{00000000-0000-0000-0000-000000000000}"/>
  <bookViews>
    <workbookView xWindow="2380" yWindow="460" windowWidth="18540" windowHeight="17540" tabRatio="598" firstSheet="4" activeTab="8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Storage" sheetId="13" r:id="rId16"/>
    <sheet name="Ref" sheetId="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5" l="1"/>
  <c r="S11" i="15"/>
  <c r="F19" i="21" l="1"/>
  <c r="F18" i="21"/>
  <c r="F16" i="21"/>
  <c r="F15" i="21"/>
  <c r="F13" i="21"/>
  <c r="F12" i="21"/>
  <c r="F10" i="21"/>
  <c r="F9" i="21"/>
  <c r="F7" i="21"/>
  <c r="F6" i="21"/>
  <c r="K19" i="22" l="1"/>
  <c r="J19" i="22"/>
  <c r="H19" i="22"/>
  <c r="G19" i="22"/>
  <c r="F19" i="22"/>
  <c r="E19" i="22"/>
  <c r="D19" i="22"/>
  <c r="C19" i="22"/>
  <c r="B19" i="22"/>
  <c r="K18" i="22"/>
  <c r="J18" i="22"/>
  <c r="H18" i="22"/>
  <c r="G18" i="22"/>
  <c r="F18" i="22"/>
  <c r="E18" i="22"/>
  <c r="D18" i="22"/>
  <c r="C18" i="22"/>
  <c r="B18" i="22"/>
  <c r="K17" i="22"/>
  <c r="J17" i="22"/>
  <c r="H17" i="22"/>
  <c r="G17" i="22"/>
  <c r="F17" i="22"/>
  <c r="E17" i="22"/>
  <c r="D17" i="22"/>
  <c r="C17" i="22"/>
  <c r="B17" i="22"/>
  <c r="K16" i="22"/>
  <c r="J16" i="22"/>
  <c r="H16" i="22"/>
  <c r="G16" i="22"/>
  <c r="F16" i="22"/>
  <c r="E16" i="22"/>
  <c r="D16" i="22"/>
  <c r="C16" i="22"/>
  <c r="B16" i="22"/>
  <c r="K15" i="22"/>
  <c r="J15" i="22"/>
  <c r="H15" i="22"/>
  <c r="G15" i="22"/>
  <c r="F15" i="22"/>
  <c r="E15" i="22"/>
  <c r="D15" i="22"/>
  <c r="C15" i="22"/>
  <c r="B15" i="22"/>
  <c r="K14" i="22"/>
  <c r="J14" i="22"/>
  <c r="H14" i="22"/>
  <c r="G14" i="22"/>
  <c r="F14" i="22"/>
  <c r="E14" i="22"/>
  <c r="D14" i="22"/>
  <c r="C14" i="22"/>
  <c r="B14" i="22"/>
  <c r="D10" i="18" l="1"/>
  <c r="D7" i="18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3" i="22" l="1"/>
  <c r="F12" i="22"/>
  <c r="F11" i="22"/>
  <c r="J9" i="22"/>
  <c r="D9" i="22"/>
  <c r="J8" i="22"/>
  <c r="D8" i="22"/>
  <c r="C5" i="22"/>
  <c r="C10" i="22" s="1"/>
  <c r="J13" i="22" l="1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E8" i="12" l="1"/>
  <c r="E14" i="12"/>
  <c r="B17" i="3"/>
  <c r="B14" i="3"/>
  <c r="D11" i="12" l="1"/>
  <c r="F14" i="12"/>
  <c r="F8" i="12"/>
  <c r="F5" i="12"/>
  <c r="J11" i="20" l="1"/>
  <c r="J8" i="20"/>
  <c r="D11" i="15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4" i="9" s="1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L7" i="22" l="1"/>
  <c r="L6" i="22"/>
  <c r="K4" i="22"/>
  <c r="D14" i="12"/>
  <c r="K8" i="20"/>
  <c r="K11" i="20"/>
  <c r="D17" i="12"/>
  <c r="D8" i="12"/>
  <c r="D9" i="12" s="1"/>
  <c r="D5" i="12"/>
  <c r="E4" i="13"/>
  <c r="E5" i="13" s="1"/>
  <c r="H17" i="3"/>
  <c r="H14" i="18"/>
  <c r="G11" i="4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H8" i="3"/>
  <c r="C8" i="2"/>
  <c r="H5" i="3"/>
  <c r="C5" i="2"/>
  <c r="H11" i="3"/>
  <c r="C11" i="2"/>
  <c r="C6" i="19"/>
  <c r="C7" i="19" s="1"/>
  <c r="C8" i="19"/>
  <c r="C6" i="16"/>
  <c r="C5" i="16"/>
  <c r="C7" i="16"/>
  <c r="C11" i="17"/>
  <c r="C12" i="17" s="1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C10" i="16" l="1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0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<sst xmlns="http://schemas.openxmlformats.org/spreadsheetml/2006/main" count="658" uniqueCount="210">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</sst>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topLeftCell="B1" workbookViewId="0">
      <selection activeCell="B2" sqref="A2:XFD2"/>
    </sheetView>
  </sheetViews>
  <sheetFormatPr baseColWidth="10" defaultColWidth="8.83203125" defaultRowHeight="15" x14ac:dyDescent="0.2"/>
  <cols>
    <col min="1" max="1" width="24.83203125" customWidth="1"/>
    <col min="2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6" x14ac:dyDescent="0.2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  <c r="F1" t="s">
        <v>208</v>
      </c>
    </row>
    <row r="2" spans="1:6" x14ac:dyDescent="0.2">
      <c r="A2" s="55" t="s">
        <v>1</v>
      </c>
      <c r="C2" s="54" t="s">
        <v>70</v>
      </c>
      <c r="E2" t="s">
        <v>164</v>
      </c>
    </row>
    <row r="3" spans="1:6" x14ac:dyDescent="0.2">
      <c r="A3" s="55" t="s">
        <v>2</v>
      </c>
    </row>
    <row r="4" spans="1:6" s="30" customFormat="1" ht="16" thickBot="1" x14ac:dyDescent="0.25">
      <c r="A4" s="30" t="s">
        <v>3</v>
      </c>
      <c r="B4" s="45"/>
      <c r="C4" s="45"/>
      <c r="D4" s="45"/>
    </row>
    <row r="5" spans="1:6" ht="16" x14ac:dyDescent="0.2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  <c r="F5" t="s">
        <v>209</v>
      </c>
    </row>
    <row r="6" spans="1:6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ht="16" x14ac:dyDescent="0.2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  <c r="F8" t="s">
        <v>209</v>
      </c>
    </row>
    <row r="9" spans="1:6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ht="16" x14ac:dyDescent="0.2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  <c r="F11" t="s">
        <v>209</v>
      </c>
    </row>
    <row r="12" spans="1:6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  <c r="F14" t="s">
        <v>209</v>
      </c>
    </row>
    <row r="15" spans="1:6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  <c r="F17" t="s">
        <v>209</v>
      </c>
    </row>
    <row r="18" spans="1:6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E24" sqref="E24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ht="16" x14ac:dyDescent="0.2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workbookViewId="0">
      <selection activeCell="B1" sqref="B1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9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6" thickBot="1" x14ac:dyDescent="0.25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ht="16" x14ac:dyDescent="0.2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ht="16" x14ac:dyDescent="0.2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ht="16" x14ac:dyDescent="0.2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ht="16" x14ac:dyDescent="0.2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2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2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7"/>
  <sheetViews>
    <sheetView workbookViewId="0">
      <selection activeCell="A7" sqref="A7:XFD7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7" width="15.83203125" style="20" customWidth="1"/>
    <col min="8" max="8" width="15.83203125" style="54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">
      <c r="A3" s="55" t="s">
        <v>2</v>
      </c>
    </row>
    <row r="4" spans="1:10" s="30" customFormat="1" ht="16" thickBot="1" x14ac:dyDescent="0.25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42">
        <v>0</v>
      </c>
      <c r="F5" s="27" t="s">
        <v>113</v>
      </c>
      <c r="H5" s="90">
        <f>(25.3/4.6668)*Ref!B$18</f>
        <v>1.9516585240421703E-2</v>
      </c>
    </row>
    <row r="6" spans="1:10" ht="16" x14ac:dyDescent="0.2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51">
        <v>1</v>
      </c>
      <c r="F6" s="27" t="s">
        <v>113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21" t="str">
        <f>D6</f>
        <v>natural gas - IPCC</v>
      </c>
      <c r="E7" s="51">
        <v>1</v>
      </c>
      <c r="F7" s="27" t="s">
        <v>113</v>
      </c>
      <c r="H7" s="78">
        <f>H5</f>
        <v>1.9516585240421703E-2</v>
      </c>
    </row>
    <row r="8" spans="1:10" ht="15" customHeight="1" x14ac:dyDescent="0.2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42">
        <v>0</v>
      </c>
      <c r="F8" s="27" t="s">
        <v>113</v>
      </c>
      <c r="G8" s="42"/>
      <c r="H8" s="90">
        <f>(25.3/4.6668)*Ref!B$18</f>
        <v>1.9516585240421703E-2</v>
      </c>
    </row>
    <row r="9" spans="1:10" s="42" customFormat="1" ht="16" x14ac:dyDescent="0.2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51">
        <v>1</v>
      </c>
      <c r="F9" s="27" t="s">
        <v>113</v>
      </c>
      <c r="G9" s="21"/>
      <c r="H9" s="90">
        <f>H8</f>
        <v>1.9516585240421703E-2</v>
      </c>
      <c r="I9" s="20"/>
      <c r="J9" s="20"/>
    </row>
    <row r="10" spans="1:10" s="30" customFormat="1" ht="17" thickBot="1" x14ac:dyDescent="0.25">
      <c r="A10" s="63" t="s">
        <v>155</v>
      </c>
      <c r="B10" s="45">
        <f>B8</f>
        <v>0.9</v>
      </c>
      <c r="C10" s="46">
        <f>C8</f>
        <v>0.69699077294014</v>
      </c>
      <c r="D10" s="21" t="str">
        <f>D9</f>
        <v>natural gas - IPCC</v>
      </c>
      <c r="E10" s="51">
        <v>1</v>
      </c>
      <c r="F10" s="27" t="s">
        <v>113</v>
      </c>
      <c r="G10" s="38"/>
      <c r="H10" s="78">
        <f>H8</f>
        <v>1.9516585240421703E-2</v>
      </c>
      <c r="I10" s="45"/>
      <c r="J10" s="45"/>
    </row>
    <row r="11" spans="1:10" ht="16" x14ac:dyDescent="0.2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27" t="s">
        <v>113</v>
      </c>
      <c r="G11" s="42"/>
      <c r="H11" s="90">
        <f>(25.3/4.6668)*Ref!B$18</f>
        <v>1.9516585240421703E-2</v>
      </c>
    </row>
    <row r="12" spans="1:10" ht="16.5" customHeight="1" x14ac:dyDescent="0.2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27" t="s">
        <v>113</v>
      </c>
      <c r="G12" s="27"/>
      <c r="H12" s="90">
        <f>H11</f>
        <v>1.9516585240421703E-2</v>
      </c>
    </row>
    <row r="13" spans="1:10" s="70" customFormat="1" ht="17" thickBot="1" x14ac:dyDescent="0.25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27" t="s">
        <v>113</v>
      </c>
      <c r="G13" s="38"/>
      <c r="H13" s="78">
        <f>H11</f>
        <v>1.9516585240421703E-2</v>
      </c>
      <c r="I13" s="45"/>
      <c r="J13" s="45"/>
    </row>
    <row r="14" spans="1:10" x14ac:dyDescent="0.2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27" t="s">
        <v>113</v>
      </c>
      <c r="G14" s="42"/>
      <c r="H14" s="90">
        <f>(25.3/4.6668)*Ref!B$18</f>
        <v>1.9516585240421703E-2</v>
      </c>
      <c r="I14" s="21"/>
      <c r="J14" s="21"/>
    </row>
    <row r="15" spans="1:10" x14ac:dyDescent="0.2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27" t="s">
        <v>113</v>
      </c>
      <c r="G15" s="21"/>
      <c r="H15" s="90">
        <f>H14</f>
        <v>1.9516585240421703E-2</v>
      </c>
    </row>
    <row r="16" spans="1:10" s="30" customFormat="1" ht="16" thickBot="1" x14ac:dyDescent="0.25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27" t="s">
        <v>113</v>
      </c>
      <c r="G16" s="38"/>
      <c r="H16" s="78">
        <f>H14</f>
        <v>1.9516585240421703E-2</v>
      </c>
      <c r="I16" s="45"/>
      <c r="J16" s="45"/>
    </row>
    <row r="17" spans="1:10" s="42" customFormat="1" x14ac:dyDescent="0.2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27" t="s">
        <v>113</v>
      </c>
      <c r="H17" s="90">
        <f>(25.3/4.6668)*Ref!B$18</f>
        <v>1.9516585240421703E-2</v>
      </c>
      <c r="I17" s="20"/>
      <c r="J17" s="20"/>
    </row>
    <row r="18" spans="1:10" x14ac:dyDescent="0.2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27" t="s">
        <v>113</v>
      </c>
      <c r="G18" s="21"/>
      <c r="H18" s="90">
        <f>H17</f>
        <v>1.9516585240421703E-2</v>
      </c>
    </row>
    <row r="19" spans="1:10" s="30" customFormat="1" ht="16" thickBot="1" x14ac:dyDescent="0.25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27" t="s">
        <v>113</v>
      </c>
      <c r="G19" s="38"/>
      <c r="H19" s="78">
        <f>H17</f>
        <v>1.9516585240421703E-2</v>
      </c>
      <c r="I19" s="45"/>
      <c r="J19" s="45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107">
        <v>1</v>
      </c>
      <c r="C8" s="107">
        <v>0.9</v>
      </c>
      <c r="D8" s="47">
        <f>151.9/1.119*Ref!$B$18</f>
        <v>0.48868632707774806</v>
      </c>
      <c r="E8" s="107">
        <f>2.02/0.86</f>
        <v>2.3488372093023258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2.3488372093023258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2.3488372093023258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0.46+0.22</f>
        <v>0.68</v>
      </c>
      <c r="E11" s="47">
        <v>0</v>
      </c>
      <c r="F11" s="57">
        <v>0</v>
      </c>
      <c r="G11" s="21" t="s">
        <v>185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0.68</v>
      </c>
      <c r="E12" s="41">
        <f t="shared" si="4"/>
        <v>0</v>
      </c>
      <c r="F12" s="5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0.68</v>
      </c>
      <c r="E13" s="40">
        <f t="shared" si="5"/>
        <v>0</v>
      </c>
      <c r="F13" s="114">
        <f>F11</f>
        <v>0</v>
      </c>
      <c r="G13" s="30"/>
    </row>
    <row r="14" spans="1:7" x14ac:dyDescent="0.2">
      <c r="A14" s="21" t="s">
        <v>141</v>
      </c>
      <c r="B14" s="107">
        <v>1</v>
      </c>
      <c r="C14" s="107">
        <v>0.9</v>
      </c>
      <c r="D14" s="47">
        <f>151.9/1.119*Ref!$B$18</f>
        <v>0.48868632707774806</v>
      </c>
      <c r="E14" s="107">
        <f>2.02/0.86</f>
        <v>2.3488372093023258</v>
      </c>
      <c r="F14" s="22">
        <f>0.001</f>
        <v>1E-3</v>
      </c>
      <c r="G14" s="105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2.3488372093023258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2.3488372093023258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90*Ref!B$18</f>
        <v>0.32400000000000001</v>
      </c>
      <c r="E17" s="47">
        <v>0</v>
      </c>
      <c r="F17" s="42">
        <v>0</v>
      </c>
      <c r="G17" s="21" t="s">
        <v>187</v>
      </c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0.32400000000000001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0.32400000000000001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R33" sqref="R33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5" x14ac:dyDescent="0.2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">
      <c r="A3" s="103" t="s">
        <v>2</v>
      </c>
    </row>
    <row r="4" spans="1:5" s="30" customFormat="1" ht="16" thickBot="1" x14ac:dyDescent="0.25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ht="16" x14ac:dyDescent="0.2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ht="16" x14ac:dyDescent="0.2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7" thickBot="1" x14ac:dyDescent="0.25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ht="16" x14ac:dyDescent="0.2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ht="16" x14ac:dyDescent="0.2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7" thickBot="1" x14ac:dyDescent="0.25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ht="16" x14ac:dyDescent="0.2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ht="16" x14ac:dyDescent="0.2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7" thickBot="1" x14ac:dyDescent="0.25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6" thickBot="1" x14ac:dyDescent="0.25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6" thickBot="1" x14ac:dyDescent="0.25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">
      <c r="A23" s="21"/>
      <c r="B23" s="21"/>
      <c r="C23" s="21"/>
    </row>
    <row r="27" spans="1:5" s="42" customFormat="1" x14ac:dyDescent="0.2">
      <c r="A27" s="21"/>
      <c r="B27" s="21"/>
      <c r="C27" s="21"/>
    </row>
    <row r="31" spans="1:5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8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1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0.05</v>
      </c>
      <c r="C11" s="57">
        <f>30*Ref!$B$18</f>
        <v>0.108</v>
      </c>
    </row>
    <row r="12" spans="1:6" ht="16" x14ac:dyDescent="0.2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1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5" t="s">
        <v>158</v>
      </c>
      <c r="H2" s="21" t="s">
        <v>109</v>
      </c>
    </row>
    <row r="3" spans="1:9" x14ac:dyDescent="0.2">
      <c r="A3" s="55" t="s">
        <v>2</v>
      </c>
      <c r="B3" s="85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ht="16" x14ac:dyDescent="0.2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7" thickBot="1" x14ac:dyDescent="0.25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8" sqref="G8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29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1" hidden="1" customWidth="1"/>
    <col min="18" max="18" width="0" style="81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">
      <c r="A3" s="55" t="s">
        <v>2</v>
      </c>
      <c r="B3" s="55"/>
      <c r="C3" s="55"/>
      <c r="D3" s="55"/>
      <c r="E3" s="125"/>
      <c r="F3" s="125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15.738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15.738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15.738</v>
      </c>
      <c r="T13" s="21"/>
    </row>
    <row r="14" spans="1:20" x14ac:dyDescent="0.2">
      <c r="H14" s="21"/>
      <c r="S14" s="118"/>
    </row>
    <row r="17" spans="1:20" s="42" customFormat="1" x14ac:dyDescent="0.2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18" spans="1:20" x14ac:dyDescent="0.2">
      <c r="H18" s="27">
        <f>H11/Ref!C12</f>
        <v>749.37546149359912</v>
      </c>
    </row>
    <row r="21" spans="1:20" s="42" customFormat="1" x14ac:dyDescent="0.2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">
      <c r="E29" s="124"/>
      <c r="F29" s="124"/>
      <c r="Q29" s="116"/>
      <c r="R29" s="116"/>
      <c r="S29" s="64"/>
    </row>
    <row r="33" spans="1:20" s="26" customFormat="1" x14ac:dyDescent="0.2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1" customWidth="1"/>
    <col min="4" max="4" width="14.1640625" style="21" bestFit="1" customWidth="1"/>
    <col min="5" max="5" width="14.83203125" style="81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5"/>
    </row>
    <row r="4" spans="1:13" s="30" customFormat="1" ht="16" thickBot="1" x14ac:dyDescent="0.25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topLeftCell="B1" zoomScaleNormal="100" workbookViewId="0">
      <selection activeCell="E26" sqref="E26"/>
    </sheetView>
  </sheetViews>
  <sheetFormatPr baseColWidth="10" defaultColWidth="8.83203125" defaultRowHeight="15" x14ac:dyDescent="0.2"/>
  <cols>
    <col min="1" max="1" width="21.5" style="21" customWidth="1"/>
    <col min="2" max="2" width="14.33203125" bestFit="1" customWidth="1"/>
    <col min="3" max="3" width="19.1640625" bestFit="1" customWidth="1"/>
    <col min="4" max="4" width="17.6640625" bestFit="1" customWidth="1"/>
    <col min="5" max="5" width="14.33203125" bestFit="1" customWidth="1"/>
    <col min="6" max="6" width="14.33203125" customWidth="1"/>
    <col min="7" max="8" width="8.83203125" style="36"/>
    <col min="9" max="9" width="9.1640625" style="36"/>
    <col min="12" max="15" width="8.83203125" style="36"/>
  </cols>
  <sheetData>
    <row r="1" spans="1:16" x14ac:dyDescent="0.2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204</v>
      </c>
      <c r="G1" s="36" t="s">
        <v>201</v>
      </c>
      <c r="H1" s="36" t="s">
        <v>195</v>
      </c>
      <c r="I1" s="36" t="s">
        <v>202</v>
      </c>
      <c r="J1" t="s">
        <v>196</v>
      </c>
      <c r="K1" t="s">
        <v>7</v>
      </c>
      <c r="L1" s="36" t="s">
        <v>203</v>
      </c>
      <c r="M1" s="36" t="s">
        <v>172</v>
      </c>
      <c r="N1" s="36" t="s">
        <v>174</v>
      </c>
      <c r="O1" s="36" t="s">
        <v>193</v>
      </c>
      <c r="P1" t="s">
        <v>2</v>
      </c>
    </row>
    <row r="2" spans="1:16" s="2" customFormat="1" x14ac:dyDescent="0.2">
      <c r="A2" s="2" t="s">
        <v>1</v>
      </c>
      <c r="C2" s="2" t="s">
        <v>190</v>
      </c>
      <c r="D2" s="2" t="s">
        <v>188</v>
      </c>
      <c r="F2" s="2" t="s">
        <v>189</v>
      </c>
      <c r="G2" s="137" t="s">
        <v>189</v>
      </c>
      <c r="H2" s="137" t="s">
        <v>189</v>
      </c>
      <c r="I2" s="137" t="s">
        <v>189</v>
      </c>
      <c r="J2" s="2" t="s">
        <v>189</v>
      </c>
      <c r="K2" s="2" t="s">
        <v>175</v>
      </c>
      <c r="L2" s="137"/>
      <c r="M2" s="137" t="s">
        <v>173</v>
      </c>
      <c r="N2" s="137" t="s">
        <v>173</v>
      </c>
      <c r="O2" s="137" t="s">
        <v>194</v>
      </c>
    </row>
    <row r="3" spans="1:16" x14ac:dyDescent="0.2">
      <c r="A3" s="55" t="s">
        <v>2</v>
      </c>
    </row>
    <row r="4" spans="1:16" x14ac:dyDescent="0.2">
      <c r="A4" s="26" t="s">
        <v>191</v>
      </c>
      <c r="B4" t="s">
        <v>200</v>
      </c>
      <c r="C4">
        <v>0</v>
      </c>
      <c r="D4">
        <f>0.0102+0.10641+2.406035</f>
        <v>2.5226450000000002</v>
      </c>
      <c r="E4" t="s">
        <v>192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">
      <c r="A5" s="21" t="s">
        <v>199</v>
      </c>
      <c r="B5" t="s">
        <v>200</v>
      </c>
      <c r="C5">
        <f>13.1*28.6/1000</f>
        <v>0.37466000000000005</v>
      </c>
      <c r="D5">
        <f>3.7*1.31/1.4</f>
        <v>3.4621428571428576</v>
      </c>
      <c r="E5" t="s">
        <v>192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">
      <c r="A6" s="26" t="s">
        <v>197</v>
      </c>
      <c r="B6" t="s">
        <v>200</v>
      </c>
      <c r="C6">
        <v>0</v>
      </c>
      <c r="D6">
        <f>3.7/1.3</f>
        <v>2.8461538461538463</v>
      </c>
      <c r="E6" t="s">
        <v>192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205</v>
      </c>
    </row>
    <row r="7" spans="1:16" x14ac:dyDescent="0.2">
      <c r="A7" s="26" t="s">
        <v>198</v>
      </c>
      <c r="B7" t="s">
        <v>200</v>
      </c>
      <c r="C7">
        <v>0</v>
      </c>
      <c r="D7">
        <f>3.7/1.3</f>
        <v>2.8461538461538463</v>
      </c>
      <c r="E7" t="s">
        <v>192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205</v>
      </c>
    </row>
    <row r="8" spans="1:16" x14ac:dyDescent="0.2">
      <c r="A8" s="139" t="s">
        <v>206</v>
      </c>
      <c r="B8" t="s">
        <v>200</v>
      </c>
      <c r="C8">
        <v>0</v>
      </c>
      <c r="D8">
        <f>1/0.364</f>
        <v>2.7472527472527473</v>
      </c>
      <c r="E8" t="s">
        <v>192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">
      <c r="A9" s="139" t="s">
        <v>207</v>
      </c>
      <c r="B9" t="s">
        <v>200</v>
      </c>
      <c r="C9">
        <v>0</v>
      </c>
      <c r="D9">
        <f>1/0.341</f>
        <v>2.9325513196480935</v>
      </c>
      <c r="E9" t="s">
        <v>192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6" thickBot="1" x14ac:dyDescent="0.25">
      <c r="A10" s="30" t="s">
        <v>3</v>
      </c>
      <c r="B10" s="30" t="s">
        <v>200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ht="16" x14ac:dyDescent="0.2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ht="16" x14ac:dyDescent="0.2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7" thickBot="1" x14ac:dyDescent="0.25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ht="16" x14ac:dyDescent="0.2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ht="16" x14ac:dyDescent="0.2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7" thickBot="1" x14ac:dyDescent="0.25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ht="16" x14ac:dyDescent="0.2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ht="16" x14ac:dyDescent="0.2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7" thickBot="1" x14ac:dyDescent="0.25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2019-10-02T21:51:22Z</dcterms:modified>
</cp:coreProperties>
</file>