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B0CA83DC-4E31-1C4E-9EE5-1356F3A8420F}" xr6:coauthVersionLast="36" xr6:coauthVersionMax="36" xr10:uidLastSave="{00000000-0000-0000-0000-000000000000}"/>
  <bookViews>
    <workbookView xWindow="0" yWindow="460" windowWidth="21700" windowHeight="12940" activeTab="2" xr2:uid="{00000000-000D-0000-FFFF-FFFF00000000}"/>
  </bookViews>
  <sheets>
    <sheet name="CO2 Capture" sheetId="1" r:id="rId1"/>
    <sheet name="CO2 Compression" sheetId="3" r:id="rId2"/>
    <sheet name="CO2 Cap-Compress" sheetId="2" r:id="rId3"/>
    <sheet name="bb CO2 storage" sheetId="5" r:id="rId4"/>
    <sheet name="Reference Values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9" i="5"/>
  <c r="B9" i="5"/>
  <c r="B8" i="5"/>
  <c r="E10" i="2"/>
  <c r="E11" i="2"/>
  <c r="D10" i="2"/>
  <c r="D11" i="2"/>
  <c r="C10" i="2"/>
  <c r="C11" i="2"/>
  <c r="B10" i="2"/>
  <c r="E9" i="2" l="1"/>
  <c r="D9" i="2"/>
  <c r="C9" i="2"/>
  <c r="E8" i="2"/>
  <c r="D8" i="2"/>
  <c r="C8" i="2"/>
  <c r="B9" i="2"/>
  <c r="B8" i="2"/>
  <c r="E4" i="1" l="1"/>
  <c r="D4" i="1"/>
  <c r="C4" i="1"/>
  <c r="D4" i="3"/>
  <c r="B4" i="3"/>
  <c r="E4" i="2"/>
  <c r="D4" i="2"/>
  <c r="C4" i="2"/>
  <c r="E8" i="1" l="1"/>
  <c r="E7" i="1"/>
  <c r="C5" i="3"/>
  <c r="C4" i="3" s="1"/>
  <c r="D7" i="1"/>
  <c r="B19" i="4"/>
  <c r="C12" i="4" s="1"/>
  <c r="B18" i="4"/>
  <c r="C6" i="3" s="1"/>
  <c r="B10" i="4"/>
  <c r="C10" i="4" s="1"/>
  <c r="D8" i="1" l="1"/>
  <c r="C6" i="4"/>
  <c r="C7" i="4"/>
  <c r="C4" i="4"/>
  <c r="C8" i="4"/>
  <c r="C11" i="4"/>
  <c r="C5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E6" authorId="1" shapeId="0" xr:uid="{00000000-0006-0000-0200-000003000000}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C7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<sst xmlns="http://schemas.openxmlformats.org/spreadsheetml/2006/main" count="90" uniqueCount="59">
  <si>
    <t>default</t>
  </si>
  <si>
    <t>meta-notes</t>
  </si>
  <si>
    <t>meta-units</t>
  </si>
  <si>
    <t>meta-scenario notes</t>
  </si>
  <si>
    <t>Heat Demand</t>
  </si>
  <si>
    <t>Electricity Demand</t>
  </si>
  <si>
    <t>CO2 Capture Efficiency</t>
  </si>
  <si>
    <t>Scenario</t>
  </si>
  <si>
    <t>Birat 2010-VPSA</t>
  </si>
  <si>
    <t>Birat 2010-amine</t>
  </si>
  <si>
    <t>potentially not suitable for storage</t>
  </si>
  <si>
    <t>Birat 2010-PSA</t>
  </si>
  <si>
    <t>Birat 2010-VSPA</t>
  </si>
  <si>
    <t>VSPA+compression+cryo flash</t>
  </si>
  <si>
    <t>amine + compression</t>
  </si>
  <si>
    <t>PSA+cryo distil+compression</t>
  </si>
  <si>
    <t>IEAGHG 2013_EOP-L2</t>
  </si>
  <si>
    <t>CO2 Compression Efficiency</t>
  </si>
  <si>
    <t>IEAGHG 2013_EOP-L1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</si>
  <si>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</si>
  <si>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</si>
  <si>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</si>
  <si>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</si>
  <si>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</si>
  <si>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</si>
  <si>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</si>
  <si>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</si>
  <si>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</si>
  <si>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</si>
  <si>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</si>
  <si>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</si>
  <si>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</si>
  <si>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</si>
  <si>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</si>
  <si>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</si>
  <si>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</si>
  <si>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</si>
  <si>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Sorbent</t>
  </si>
  <si>
    <t>Sorbent Makeup</t>
  </si>
  <si>
    <t>MEA</t>
  </si>
  <si>
    <t>t / t CO2 captured</t>
  </si>
  <si>
    <t>GJ Electricity / t CO2 captured</t>
  </si>
  <si>
    <t>GJ Heat / t CO2 captured</t>
  </si>
  <si>
    <t>GJ Electricity / t CO2 Captured</t>
  </si>
  <si>
    <t>GJ Heat / t CO2 Captured</t>
  </si>
  <si>
    <t>No compression losses assumed</t>
  </si>
  <si>
    <t>t CO2 Captured / t CO2 Collected</t>
  </si>
  <si>
    <t>alternative to specifying a purge in factory connections</t>
  </si>
  <si>
    <t>t CO2 Collected / t CO2 in</t>
  </si>
  <si>
    <t>% CO2 Collected</t>
  </si>
  <si>
    <t>birat-tgr-63vpsa</t>
  </si>
  <si>
    <t>birat-tgr-63vpsa-50bio</t>
  </si>
  <si>
    <t>Losses</t>
  </si>
  <si>
    <t>Ancillary Emissions</t>
  </si>
  <si>
    <t>CO2 lost  / CO2 in</t>
  </si>
  <si>
    <t>t CO2 / t CO2 stored</t>
  </si>
  <si>
    <t>birat-base</t>
  </si>
  <si>
    <t>birat-tgr-63vpsa-100bio</t>
  </si>
  <si>
    <t>birat-tgr-100vpsa-100bio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</si>
</sst>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2" fillId="0" borderId="0" xfId="1" applyFont="1"/>
    <xf numFmtId="0" fontId="5" fillId="0" borderId="0" xfId="1" applyFont="1"/>
    <xf numFmtId="0" fontId="0" fillId="0" borderId="0" xfId="1" applyFont="1"/>
    <xf numFmtId="0" fontId="1" fillId="0" borderId="0" xfId="2" applyFont="1"/>
    <xf numFmtId="0" fontId="1" fillId="0" borderId="0" xfId="2"/>
    <xf numFmtId="0" fontId="2" fillId="0" borderId="0" xfId="2" applyFont="1"/>
    <xf numFmtId="0" fontId="1" fillId="0" borderId="1" xfId="2" applyBorder="1"/>
    <xf numFmtId="0" fontId="2" fillId="0" borderId="2" xfId="2" applyFont="1" applyBorder="1"/>
    <xf numFmtId="0" fontId="2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2" fontId="2" fillId="0" borderId="3" xfId="2" applyNumberFormat="1" applyFont="1" applyBorder="1"/>
    <xf numFmtId="2" fontId="2" fillId="0" borderId="0" xfId="2" applyNumberFormat="1" applyFont="1" applyBorder="1"/>
    <xf numFmtId="2" fontId="1" fillId="0" borderId="5" xfId="2" applyNumberFormat="1" applyBorder="1"/>
    <xf numFmtId="165" fontId="1" fillId="0" borderId="5" xfId="2" applyNumberFormat="1" applyBorder="1"/>
    <xf numFmtId="0" fontId="11" fillId="0" borderId="0" xfId="1" applyFont="1"/>
    <xf numFmtId="0" fontId="12" fillId="0" borderId="0" xfId="1" applyFont="1"/>
    <xf numFmtId="0" fontId="0" fillId="0" borderId="0" xfId="2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5.1640625" style="1" bestFit="1" customWidth="1"/>
    <col min="2" max="2" width="22.33203125" style="1" customWidth="1"/>
    <col min="3" max="3" width="23.1640625" style="1" customWidth="1"/>
    <col min="4" max="4" width="21.5" style="1" bestFit="1" customWidth="1"/>
    <col min="5" max="5" width="13.1640625" style="1" bestFit="1" customWidth="1"/>
    <col min="6" max="7" width="13.1640625" style="25" customWidth="1"/>
    <col min="8" max="8" width="24.33203125" style="1" customWidth="1"/>
    <col min="9" max="16384" width="8.83203125" style="1"/>
  </cols>
  <sheetData>
    <row r="1" spans="1:8" x14ac:dyDescent="0.2">
      <c r="A1" s="5" t="s">
        <v>7</v>
      </c>
      <c r="B1" s="5" t="s">
        <v>49</v>
      </c>
      <c r="C1" s="4" t="s">
        <v>6</v>
      </c>
      <c r="D1" s="4" t="s">
        <v>5</v>
      </c>
      <c r="E1" s="4" t="s">
        <v>4</v>
      </c>
      <c r="F1" s="24" t="s">
        <v>37</v>
      </c>
      <c r="G1" s="24" t="s">
        <v>38</v>
      </c>
      <c r="H1" s="4" t="s">
        <v>3</v>
      </c>
    </row>
    <row r="2" spans="1:8" x14ac:dyDescent="0.2">
      <c r="A2" s="3" t="s">
        <v>2</v>
      </c>
      <c r="B2" s="2" t="s">
        <v>48</v>
      </c>
      <c r="C2" s="6" t="s">
        <v>46</v>
      </c>
      <c r="D2" s="6" t="s">
        <v>41</v>
      </c>
      <c r="E2" s="6" t="s">
        <v>42</v>
      </c>
      <c r="G2" s="25" t="s">
        <v>40</v>
      </c>
    </row>
    <row r="3" spans="1:8" x14ac:dyDescent="0.2">
      <c r="A3" s="3" t="s">
        <v>1</v>
      </c>
      <c r="B3" s="2" t="s">
        <v>47</v>
      </c>
    </row>
    <row r="4" spans="1:8" x14ac:dyDescent="0.2">
      <c r="A4" s="2" t="s">
        <v>0</v>
      </c>
      <c r="B4" s="2">
        <v>1</v>
      </c>
      <c r="C4" s="1">
        <f>C5</f>
        <v>0.9</v>
      </c>
      <c r="D4" s="1">
        <f>D5</f>
        <v>0.38</v>
      </c>
      <c r="E4" s="1">
        <f>E5</f>
        <v>0</v>
      </c>
    </row>
    <row r="5" spans="1:8" x14ac:dyDescent="0.2">
      <c r="A5" s="6" t="s">
        <v>8</v>
      </c>
      <c r="B5" s="6">
        <v>0.63</v>
      </c>
      <c r="C5" s="1">
        <v>0.9</v>
      </c>
      <c r="D5" s="6">
        <v>0.38</v>
      </c>
      <c r="E5" s="1">
        <v>0</v>
      </c>
      <c r="H5" s="6" t="s">
        <v>10</v>
      </c>
    </row>
    <row r="6" spans="1:8" x14ac:dyDescent="0.2">
      <c r="A6" s="6" t="s">
        <v>11</v>
      </c>
      <c r="B6" s="6">
        <v>0.63</v>
      </c>
      <c r="C6" s="1">
        <v>0.8</v>
      </c>
      <c r="D6" s="6">
        <v>0.36</v>
      </c>
      <c r="E6" s="1">
        <v>0</v>
      </c>
      <c r="H6" s="6" t="s">
        <v>10</v>
      </c>
    </row>
    <row r="7" spans="1:8" x14ac:dyDescent="0.2">
      <c r="A7" s="6" t="s">
        <v>18</v>
      </c>
      <c r="B7" s="6">
        <v>1</v>
      </c>
      <c r="C7" s="1">
        <v>0.9</v>
      </c>
      <c r="D7" s="1">
        <f>50.78/(0.8695+0.3736)*'Reference Values'!B18</f>
        <v>0.14705816104899042</v>
      </c>
      <c r="E7" s="6">
        <f>3.03/1000</f>
        <v>3.0299999999999997E-3</v>
      </c>
      <c r="H7" s="6"/>
    </row>
    <row r="8" spans="1:8" x14ac:dyDescent="0.2">
      <c r="A8" s="6" t="s">
        <v>16</v>
      </c>
      <c r="B8" s="1">
        <v>1</v>
      </c>
      <c r="C8" s="1">
        <v>0.9</v>
      </c>
      <c r="D8" s="1">
        <f>71.7/(0.9225+0.3736+0.1722+0.0644)*'Reference Values'!B18</f>
        <v>0.16840869054609514</v>
      </c>
      <c r="E8" s="1">
        <f>3.03*(671.9/(671.9+122.7))+3.18*(122.7/(671.9+122.7))</f>
        <v>3.0531625975333494</v>
      </c>
      <c r="F8" s="25" t="s">
        <v>39</v>
      </c>
      <c r="G8" s="25">
        <v>1E-3</v>
      </c>
      <c r="H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9.5" bestFit="1" customWidth="1"/>
    <col min="2" max="2" width="26.1640625" bestFit="1" customWidth="1"/>
    <col min="3" max="3" width="17.83203125" bestFit="1" customWidth="1"/>
    <col min="4" max="4" width="13.1640625" bestFit="1" customWidth="1"/>
  </cols>
  <sheetData>
    <row r="1" spans="1:4" x14ac:dyDescent="0.2">
      <c r="A1" s="5" t="s">
        <v>7</v>
      </c>
      <c r="B1" s="7" t="s">
        <v>17</v>
      </c>
      <c r="C1" s="26" t="s">
        <v>5</v>
      </c>
      <c r="D1" s="8" t="s">
        <v>4</v>
      </c>
    </row>
    <row r="2" spans="1:4" x14ac:dyDescent="0.2">
      <c r="A2" s="3" t="s">
        <v>2</v>
      </c>
    </row>
    <row r="3" spans="1:4" x14ac:dyDescent="0.2">
      <c r="A3" s="3" t="s">
        <v>1</v>
      </c>
    </row>
    <row r="4" spans="1:4" x14ac:dyDescent="0.2">
      <c r="A4" s="2" t="s">
        <v>0</v>
      </c>
      <c r="B4">
        <f>B5</f>
        <v>1</v>
      </c>
      <c r="C4">
        <f>C5</f>
        <v>0.29269728903547576</v>
      </c>
      <c r="D4">
        <f>D5</f>
        <v>0</v>
      </c>
    </row>
    <row r="5" spans="1:4" x14ac:dyDescent="0.2">
      <c r="A5" s="6" t="s">
        <v>18</v>
      </c>
      <c r="B5">
        <v>1</v>
      </c>
      <c r="C5">
        <f>101.07/(0.8695+0.3736)*'Reference Values'!B18</f>
        <v>0.29269728903547576</v>
      </c>
      <c r="D5">
        <v>0</v>
      </c>
    </row>
    <row r="6" spans="1:4" x14ac:dyDescent="0.2">
      <c r="A6" s="6" t="s">
        <v>16</v>
      </c>
      <c r="B6">
        <v>1</v>
      </c>
      <c r="C6">
        <f>124.6/(0.9225+0.3736+0.1722+0.0644)*'Reference Values'!B18</f>
        <v>0.29266001174398121</v>
      </c>
      <c r="D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21.6640625" style="1" customWidth="1"/>
    <col min="2" max="2" width="22.33203125" style="1" customWidth="1"/>
    <col min="3" max="3" width="23.1640625" style="1" customWidth="1"/>
    <col min="4" max="4" width="21.5" style="1" bestFit="1" customWidth="1"/>
    <col min="5" max="5" width="13.1640625" style="1" bestFit="1" customWidth="1"/>
    <col min="6" max="6" width="24.33203125" style="1" customWidth="1"/>
    <col min="7" max="16384" width="8.83203125" style="1"/>
  </cols>
  <sheetData>
    <row r="1" spans="1:6" x14ac:dyDescent="0.2">
      <c r="A1" s="5" t="s">
        <v>7</v>
      </c>
      <c r="B1" s="5" t="s">
        <v>49</v>
      </c>
      <c r="C1" s="4" t="s">
        <v>6</v>
      </c>
      <c r="D1" s="4" t="s">
        <v>5</v>
      </c>
      <c r="E1" s="4" t="s">
        <v>4</v>
      </c>
      <c r="F1" s="4" t="s">
        <v>3</v>
      </c>
    </row>
    <row r="2" spans="1:6" x14ac:dyDescent="0.2">
      <c r="A2" s="3" t="s">
        <v>2</v>
      </c>
      <c r="B2" s="2" t="s">
        <v>48</v>
      </c>
      <c r="C2" s="6" t="s">
        <v>46</v>
      </c>
      <c r="D2" s="6" t="s">
        <v>43</v>
      </c>
      <c r="E2" s="6" t="s">
        <v>44</v>
      </c>
    </row>
    <row r="3" spans="1:6" x14ac:dyDescent="0.2">
      <c r="A3" s="3" t="s">
        <v>1</v>
      </c>
      <c r="B3" s="2" t="s">
        <v>47</v>
      </c>
      <c r="C3" s="6" t="s">
        <v>45</v>
      </c>
    </row>
    <row r="4" spans="1:6" x14ac:dyDescent="0.2">
      <c r="A4" s="2" t="s">
        <v>0</v>
      </c>
      <c r="B4" s="2">
        <v>1</v>
      </c>
      <c r="C4" s="1">
        <f>C5</f>
        <v>0.9</v>
      </c>
      <c r="D4" s="1">
        <f>D5</f>
        <v>1.05</v>
      </c>
      <c r="E4" s="1">
        <f>E5</f>
        <v>0</v>
      </c>
    </row>
    <row r="5" spans="1:6" x14ac:dyDescent="0.2">
      <c r="A5" s="6" t="s">
        <v>12</v>
      </c>
      <c r="B5" s="6">
        <v>0.63</v>
      </c>
      <c r="C5" s="1">
        <v>0.9</v>
      </c>
      <c r="D5" s="6">
        <v>1.05</v>
      </c>
      <c r="E5" s="1">
        <v>0</v>
      </c>
      <c r="F5" s="6" t="s">
        <v>13</v>
      </c>
    </row>
    <row r="6" spans="1:6" x14ac:dyDescent="0.2">
      <c r="A6" s="6" t="s">
        <v>9</v>
      </c>
      <c r="B6" s="6">
        <v>0.63</v>
      </c>
      <c r="C6" s="1">
        <v>0.9</v>
      </c>
      <c r="D6" s="6">
        <v>0.61</v>
      </c>
      <c r="E6" s="1">
        <v>3.2</v>
      </c>
      <c r="F6" s="6" t="s">
        <v>14</v>
      </c>
    </row>
    <row r="7" spans="1:6" x14ac:dyDescent="0.2">
      <c r="A7" s="6" t="s">
        <v>11</v>
      </c>
      <c r="B7" s="6">
        <v>0.63</v>
      </c>
      <c r="C7" s="1">
        <v>0.8</v>
      </c>
      <c r="D7" s="1">
        <v>1.1200000000000001</v>
      </c>
      <c r="E7" s="1">
        <v>0</v>
      </c>
      <c r="F7" s="6" t="s">
        <v>15</v>
      </c>
    </row>
    <row r="8" spans="1:6" x14ac:dyDescent="0.2">
      <c r="A8" t="s">
        <v>50</v>
      </c>
      <c r="B8" s="1">
        <f>B5</f>
        <v>0.63</v>
      </c>
      <c r="C8" s="1">
        <f t="shared" ref="C8:E8" si="0">C5</f>
        <v>0.9</v>
      </c>
      <c r="D8" s="1">
        <f t="shared" si="0"/>
        <v>1.05</v>
      </c>
      <c r="E8" s="1">
        <f t="shared" si="0"/>
        <v>0</v>
      </c>
    </row>
    <row r="9" spans="1:6" x14ac:dyDescent="0.2">
      <c r="A9" t="s">
        <v>51</v>
      </c>
      <c r="B9" s="1">
        <f>B5</f>
        <v>0.63</v>
      </c>
      <c r="C9" s="1">
        <f t="shared" ref="C9:E11" si="1">C5</f>
        <v>0.9</v>
      </c>
      <c r="D9" s="1">
        <f t="shared" si="1"/>
        <v>1.05</v>
      </c>
      <c r="E9" s="1">
        <f t="shared" si="1"/>
        <v>0</v>
      </c>
    </row>
    <row r="10" spans="1:6" x14ac:dyDescent="0.2">
      <c r="A10" t="s">
        <v>57</v>
      </c>
      <c r="B10" s="1">
        <f>B6</f>
        <v>0.63</v>
      </c>
      <c r="C10" s="1">
        <f>C5</f>
        <v>0.9</v>
      </c>
      <c r="D10" s="1">
        <f>D5</f>
        <v>1.05</v>
      </c>
      <c r="E10" s="1">
        <f>E4</f>
        <v>0</v>
      </c>
    </row>
    <row r="11" spans="1:6" x14ac:dyDescent="0.2">
      <c r="A11" t="s">
        <v>58</v>
      </c>
      <c r="B11" s="1">
        <v>1</v>
      </c>
      <c r="C11" s="1">
        <f>C4</f>
        <v>0.9</v>
      </c>
      <c r="D11" s="1">
        <f>D5</f>
        <v>1.05</v>
      </c>
      <c r="E11" s="1">
        <f>E5</f>
        <v>0</v>
      </c>
    </row>
    <row r="12" spans="1:6" x14ac:dyDescent="0.2">
      <c r="A12" t="s">
        <v>56</v>
      </c>
      <c r="B12" s="1">
        <v>0</v>
      </c>
      <c r="C12" s="1">
        <v>0</v>
      </c>
      <c r="D12" s="1">
        <v>0</v>
      </c>
      <c r="E12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8" sqref="A8:A9"/>
    </sheetView>
  </sheetViews>
  <sheetFormatPr baseColWidth="10" defaultColWidth="8.83203125" defaultRowHeight="15" x14ac:dyDescent="0.2"/>
  <cols>
    <col min="1" max="1" width="22.1640625" customWidth="1"/>
    <col min="2" max="2" width="16.33203125" bestFit="1" customWidth="1"/>
    <col min="3" max="3" width="18.1640625" bestFit="1" customWidth="1"/>
  </cols>
  <sheetData>
    <row r="1" spans="1:3" x14ac:dyDescent="0.2">
      <c r="A1" s="5" t="s">
        <v>7</v>
      </c>
      <c r="B1" t="s">
        <v>52</v>
      </c>
      <c r="C1" t="s">
        <v>53</v>
      </c>
    </row>
    <row r="2" spans="1:3" x14ac:dyDescent="0.2">
      <c r="A2" s="3" t="s">
        <v>2</v>
      </c>
      <c r="B2" t="s">
        <v>54</v>
      </c>
      <c r="C2" t="s">
        <v>55</v>
      </c>
    </row>
    <row r="3" spans="1:3" x14ac:dyDescent="0.2">
      <c r="A3" s="3" t="s">
        <v>1</v>
      </c>
    </row>
    <row r="4" spans="1:3" x14ac:dyDescent="0.2">
      <c r="A4" s="2" t="s">
        <v>0</v>
      </c>
      <c r="B4">
        <v>0</v>
      </c>
      <c r="C4">
        <v>0</v>
      </c>
    </row>
    <row r="5" spans="1:3" x14ac:dyDescent="0.2">
      <c r="A5" t="s">
        <v>56</v>
      </c>
      <c r="B5">
        <v>0</v>
      </c>
      <c r="C5">
        <v>0</v>
      </c>
    </row>
    <row r="6" spans="1:3" x14ac:dyDescent="0.2">
      <c r="A6" t="s">
        <v>50</v>
      </c>
      <c r="B6">
        <v>0</v>
      </c>
      <c r="C6">
        <v>0</v>
      </c>
    </row>
    <row r="7" spans="1:3" x14ac:dyDescent="0.2">
      <c r="A7" t="s">
        <v>51</v>
      </c>
      <c r="B7">
        <v>0</v>
      </c>
      <c r="C7">
        <v>0</v>
      </c>
    </row>
    <row r="8" spans="1:3" x14ac:dyDescent="0.2">
      <c r="A8" t="s">
        <v>57</v>
      </c>
      <c r="B8">
        <f>B6</f>
        <v>0</v>
      </c>
      <c r="C8">
        <f>C6</f>
        <v>0</v>
      </c>
    </row>
    <row r="9" spans="1:3" x14ac:dyDescent="0.2">
      <c r="A9" t="s">
        <v>58</v>
      </c>
      <c r="B9">
        <f>B6</f>
        <v>0</v>
      </c>
      <c r="C9">
        <f>C6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H33" sqref="H33"/>
    </sheetView>
  </sheetViews>
  <sheetFormatPr baseColWidth="10" defaultColWidth="8.83203125" defaultRowHeight="15" x14ac:dyDescent="0.2"/>
  <sheetData>
    <row r="1" spans="1:3" x14ac:dyDescent="0.2">
      <c r="A1" s="9" t="s">
        <v>19</v>
      </c>
      <c r="B1" s="8"/>
      <c r="C1" s="8"/>
    </row>
    <row r="2" spans="1:3" x14ac:dyDescent="0.2">
      <c r="A2" s="9" t="s">
        <v>20</v>
      </c>
      <c r="B2" s="8"/>
      <c r="C2" s="8"/>
    </row>
    <row r="3" spans="1:3" x14ac:dyDescent="0.2">
      <c r="A3" s="10"/>
      <c r="B3" s="11" t="s">
        <v>21</v>
      </c>
      <c r="C3" s="12" t="s">
        <v>22</v>
      </c>
    </row>
    <row r="4" spans="1:3" x14ac:dyDescent="0.2">
      <c r="A4" s="13" t="s">
        <v>23</v>
      </c>
      <c r="B4" s="14">
        <v>12</v>
      </c>
      <c r="C4" s="15">
        <f>(B4*$B$19)/1000/1000</f>
        <v>5.3537967341839917E-4</v>
      </c>
    </row>
    <row r="5" spans="1:3" x14ac:dyDescent="0.2">
      <c r="A5" s="13" t="s">
        <v>24</v>
      </c>
      <c r="B5" s="14">
        <v>16.042459999999998</v>
      </c>
      <c r="C5" s="15">
        <f t="shared" ref="C5:C12" si="0">(B5*$B$19)/1000/1000</f>
        <v>7.1573391630231102E-4</v>
      </c>
    </row>
    <row r="6" spans="1:3" x14ac:dyDescent="0.2">
      <c r="A6" s="13" t="s">
        <v>25</v>
      </c>
      <c r="B6" s="14">
        <v>28.010100000000001</v>
      </c>
      <c r="C6" s="15">
        <f t="shared" si="0"/>
        <v>1.2496698492013921E-3</v>
      </c>
    </row>
    <row r="7" spans="1:3" x14ac:dyDescent="0.2">
      <c r="A7" s="13" t="s">
        <v>26</v>
      </c>
      <c r="B7" s="14">
        <v>44.009500000000003</v>
      </c>
      <c r="C7" s="15">
        <f t="shared" si="0"/>
        <v>1.963482644775587E-3</v>
      </c>
    </row>
    <row r="8" spans="1:3" x14ac:dyDescent="0.2">
      <c r="A8" s="13" t="s">
        <v>27</v>
      </c>
      <c r="B8" s="14">
        <v>2.0158800000000001</v>
      </c>
      <c r="C8" s="15">
        <f t="shared" si="0"/>
        <v>8.9938431337556905E-5</v>
      </c>
    </row>
    <row r="9" spans="1:3" x14ac:dyDescent="0.2">
      <c r="A9" s="13" t="s">
        <v>28</v>
      </c>
      <c r="B9" s="14">
        <v>18.015280000000001</v>
      </c>
      <c r="C9" s="15">
        <f t="shared" si="0"/>
        <v>8.0375122691175155E-4</v>
      </c>
    </row>
    <row r="10" spans="1:3" x14ac:dyDescent="0.2">
      <c r="A10" s="13" t="s">
        <v>29</v>
      </c>
      <c r="B10" s="14">
        <f>(78.12+92.15+106.7)/3</f>
        <v>92.323333333333338</v>
      </c>
      <c r="C10" s="15">
        <f t="shared" si="0"/>
        <v>4.1190030040748338E-3</v>
      </c>
    </row>
    <row r="11" spans="1:3" x14ac:dyDescent="0.2">
      <c r="A11" s="13" t="s">
        <v>30</v>
      </c>
      <c r="B11" s="14">
        <v>28.013400000000001</v>
      </c>
      <c r="C11" s="15">
        <f t="shared" si="0"/>
        <v>1.2498170786115822E-3</v>
      </c>
    </row>
    <row r="12" spans="1:3" x14ac:dyDescent="0.2">
      <c r="A12" s="13" t="s">
        <v>31</v>
      </c>
      <c r="B12" s="14">
        <v>31.998799999999999</v>
      </c>
      <c r="C12" s="15">
        <f t="shared" si="0"/>
        <v>1.4276255911483892E-3</v>
      </c>
    </row>
    <row r="13" spans="1:3" x14ac:dyDescent="0.2">
      <c r="A13" s="16"/>
      <c r="B13" s="17"/>
      <c r="C13" s="18"/>
    </row>
    <row r="14" spans="1:3" x14ac:dyDescent="0.2">
      <c r="A14" s="8"/>
      <c r="B14" s="19"/>
      <c r="C14" s="19"/>
    </row>
    <row r="15" spans="1:3" x14ac:dyDescent="0.2">
      <c r="A15" s="9" t="s">
        <v>32</v>
      </c>
      <c r="B15" s="19"/>
      <c r="C15" s="19"/>
    </row>
    <row r="16" spans="1:3" x14ac:dyDescent="0.2">
      <c r="A16" s="10"/>
      <c r="B16" s="20" t="s">
        <v>33</v>
      </c>
      <c r="C16" s="21"/>
    </row>
    <row r="17" spans="1:3" x14ac:dyDescent="0.2">
      <c r="A17" s="13" t="s">
        <v>34</v>
      </c>
      <c r="B17" s="22">
        <v>3.6</v>
      </c>
      <c r="C17" s="14"/>
    </row>
    <row r="18" spans="1:3" x14ac:dyDescent="0.2">
      <c r="A18" s="13" t="s">
        <v>35</v>
      </c>
      <c r="B18" s="23">
        <f>B17/1000</f>
        <v>3.5999999999999999E-3</v>
      </c>
      <c r="C18" s="14"/>
    </row>
    <row r="19" spans="1:3" x14ac:dyDescent="0.2">
      <c r="A19" s="16" t="s">
        <v>36</v>
      </c>
      <c r="B19" s="18">
        <f>1/0.022414</f>
        <v>44.614972784866602</v>
      </c>
      <c r="C19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CO2 Capture</vt:lpstr>
      <vt:lpstr>CO2 Compression</vt:lpstr>
      <vt:lpstr>CO2 Cap-Compress</vt:lpstr>
      <vt:lpstr>bb CO2 storage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2019-03-21T17:54:24Z</dcterms:created>
  <dcterms:modified xsi:type="dcterms:W3CDTF">2019-03-23T15:30:03Z</dcterms:modified>
</cp:coreProperties>
</file>