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tanzer\GitHub\BlackBlox\data\steel\"/>
    </mc:Choice>
  </mc:AlternateContent>
  <bookViews>
    <workbookView xWindow="0" yWindow="0" windowWidth="25200" windowHeight="11850" activeTab="8"/>
  </bookViews>
  <sheets>
    <sheet name="Coke" sheetId="1" r:id="rId1"/>
    <sheet name="Lime" sheetId="2" r:id="rId2"/>
    <sheet name="Pellets" sheetId="3" r:id="rId3"/>
    <sheet name="Sinter" sheetId="4" r:id="rId4"/>
    <sheet name="Iron" sheetId="5" r:id="rId5"/>
    <sheet name="Steel" sheetId="6" r:id="rId6"/>
    <sheet name="Oxygen" sheetId="8" r:id="rId7"/>
    <sheet name="Electricity" sheetId="9" r:id="rId8"/>
    <sheet name="Fuel" sheetId="10" r:id="rId9"/>
    <sheet name="Ref" sheetId="7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6" l="1"/>
  <c r="B5" i="6"/>
  <c r="M6" i="5"/>
  <c r="J6" i="6"/>
  <c r="B6" i="6"/>
  <c r="G6" i="4"/>
  <c r="B19" i="7"/>
  <c r="C7" i="7" s="1"/>
  <c r="B18" i="7"/>
  <c r="B10" i="7"/>
  <c r="C10" i="7" s="1"/>
  <c r="C6" i="7"/>
  <c r="C4" i="7" l="1"/>
  <c r="C8" i="7"/>
  <c r="C11" i="7"/>
  <c r="C5" i="7"/>
  <c r="C9" i="7"/>
  <c r="C12" i="7"/>
</calcChain>
</file>

<file path=xl/comments1.xml><?xml version="1.0" encoding="utf-8"?>
<comments xmlns="http://schemas.openxmlformats.org/spreadsheetml/2006/main">
  <authors>
    <author>Microsoft Office User</author>
  </authors>
  <commentList>
    <comment ref="C3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<sst xmlns="http://schemas.openxmlformats.org/spreadsheetml/2006/main" count="152" uniqueCount="75">
  <si>
    <t>scenario</t>
  </si>
  <si>
    <t>meta-unit</t>
  </si>
  <si>
    <t>meta-notes</t>
  </si>
  <si>
    <t>default</t>
  </si>
  <si>
    <t>fossil fuel demand</t>
  </si>
  <si>
    <t>coking efficiency</t>
  </si>
  <si>
    <t>t coke out/t coal in</t>
  </si>
  <si>
    <t>electricity demand</t>
  </si>
  <si>
    <t>kwh/t coke out</t>
  </si>
  <si>
    <t>C to Slag</t>
  </si>
  <si>
    <t>Electricity Demand</t>
  </si>
  <si>
    <t>fuel demand</t>
  </si>
  <si>
    <t>biofuel cofire rate</t>
  </si>
  <si>
    <t>biofuel type</t>
  </si>
  <si>
    <t>CaO in pellets</t>
  </si>
  <si>
    <t>coal fuel type</t>
  </si>
  <si>
    <t>fuel type</t>
  </si>
  <si>
    <t>CaO in sinter</t>
  </si>
  <si>
    <t>secondary fuel type</t>
  </si>
  <si>
    <t>secondary fuel demand</t>
  </si>
  <si>
    <t>secondary-bio cofire</t>
  </si>
  <si>
    <t>secondary biofuel type</t>
  </si>
  <si>
    <t>CaO demand</t>
  </si>
  <si>
    <t>scrap demand</t>
  </si>
  <si>
    <t>fossil fuel type</t>
  </si>
  <si>
    <t>biomass cofire rate</t>
  </si>
  <si>
    <t>china-HeEtAl2017</t>
  </si>
  <si>
    <t>coke</t>
  </si>
  <si>
    <t>charcoal</t>
  </si>
  <si>
    <t>t solid fuel/t sinter</t>
  </si>
  <si>
    <t>t flux/t sinter</t>
  </si>
  <si>
    <t>pulverized coal</t>
  </si>
  <si>
    <t>sinter demand</t>
  </si>
  <si>
    <t>pellet demand</t>
  </si>
  <si>
    <t>o2 in</t>
  </si>
  <si>
    <t>kwh/t hot steel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</si>
  <si>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</si>
  <si>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</si>
  <si>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</si>
  <si>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</si>
  <si>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</si>
  <si>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</si>
  <si>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</si>
  <si>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</si>
  <si>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</si>
  <si>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</si>
  <si>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</si>
  <si>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</si>
  <si>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</si>
  <si>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</si>
  <si>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</si>
  <si>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</si>
  <si>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</si>
  <si>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</si>
  <si>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GJ/t sinter</t>
  </si>
  <si>
    <t>t sinter/t hot metal</t>
  </si>
  <si>
    <t>t pellet / t hot metal</t>
  </si>
  <si>
    <t>t CaO/t hot metal</t>
  </si>
  <si>
    <t>t coke / t hot metal</t>
  </si>
  <si>
    <t>metal demand</t>
  </si>
  <si>
    <t>t scrap + iron / t hot steel</t>
  </si>
  <si>
    <t>t scrap/t hot steel</t>
  </si>
  <si>
    <t>t O2/t hot steel</t>
  </si>
  <si>
    <t>primary fuel demand</t>
  </si>
  <si>
    <t>primary fuel type</t>
  </si>
  <si>
    <t>primary-bio cofire</t>
  </si>
  <si>
    <t>% biofuel</t>
  </si>
  <si>
    <t>t fuel / t hot metal</t>
  </si>
  <si>
    <t>test</t>
  </si>
  <si>
    <t>coking coal</t>
  </si>
  <si>
    <t>GJ/t hot metal</t>
  </si>
  <si>
    <t>combustion eff</t>
  </si>
  <si>
    <t>O2 Recovery Eff</t>
  </si>
  <si>
    <t>fueltype</t>
  </si>
  <si>
    <t>biomass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</si>
</sst>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1" fillId="0" borderId="0" xfId="1" applyFont="1"/>
    <xf numFmtId="0" fontId="3" fillId="0" borderId="0" xfId="1"/>
    <xf numFmtId="0" fontId="3" fillId="0" borderId="1" xfId="1" applyBorder="1"/>
    <xf numFmtId="0" fontId="1" fillId="0" borderId="2" xfId="1" applyFont="1" applyBorder="1"/>
    <xf numFmtId="0" fontId="1" fillId="0" borderId="3" xfId="1" applyFont="1" applyBorder="1"/>
    <xf numFmtId="0" fontId="3" fillId="0" borderId="4" xfId="1" applyBorder="1"/>
    <xf numFmtId="2" fontId="3" fillId="0" borderId="0" xfId="1" applyNumberFormat="1" applyBorder="1"/>
    <xf numFmtId="164" fontId="3" fillId="0" borderId="5" xfId="1" applyNumberFormat="1" applyBorder="1" applyAlignment="1">
      <alignment horizontal="right"/>
    </xf>
    <xf numFmtId="0" fontId="3" fillId="0" borderId="6" xfId="1" applyBorder="1"/>
    <xf numFmtId="2" fontId="3" fillId="0" borderId="7" xfId="1" applyNumberFormat="1" applyBorder="1"/>
    <xf numFmtId="2" fontId="3" fillId="0" borderId="8" xfId="1" applyNumberFormat="1" applyBorder="1"/>
    <xf numFmtId="2" fontId="3" fillId="0" borderId="0" xfId="1" applyNumberFormat="1"/>
    <xf numFmtId="2" fontId="1" fillId="0" borderId="3" xfId="1" applyNumberFormat="1" applyFont="1" applyBorder="1"/>
    <xf numFmtId="2" fontId="1" fillId="0" borderId="0" xfId="1" applyNumberFormat="1" applyFont="1" applyBorder="1"/>
    <xf numFmtId="2" fontId="3" fillId="0" borderId="5" xfId="1" applyNumberFormat="1" applyBorder="1"/>
    <xf numFmtId="165" fontId="3" fillId="0" borderId="5" xfId="1" applyNumberFormat="1" applyBorder="1"/>
    <xf numFmtId="0" fontId="3" fillId="0" borderId="0" xfId="1" applyFont="1"/>
    <xf numFmtId="0" fontId="3" fillId="0" borderId="0" xfId="0" applyFont="1"/>
    <xf numFmtId="0" fontId="0" fillId="0" borderId="0" xfId="1" applyFont="1"/>
    <xf numFmtId="0" fontId="0" fillId="0" borderId="0" xfId="0" applyAlignment="1">
      <alignment wrapText="1"/>
    </xf>
    <xf numFmtId="0" fontId="7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H30" sqref="H30"/>
    </sheetView>
  </sheetViews>
  <sheetFormatPr defaultRowHeight="15" x14ac:dyDescent="0.25"/>
  <cols>
    <col min="2" max="2" width="18" bestFit="1" customWidth="1"/>
    <col min="3" max="3" width="17.85546875" bestFit="1" customWidth="1"/>
  </cols>
  <sheetData>
    <row r="1" spans="1:4" x14ac:dyDescent="0.25">
      <c r="A1" s="1" t="s">
        <v>0</v>
      </c>
      <c r="B1" t="s">
        <v>5</v>
      </c>
      <c r="C1" t="s">
        <v>7</v>
      </c>
      <c r="D1" t="s">
        <v>15</v>
      </c>
    </row>
    <row r="2" spans="1:4" s="2" customFormat="1" x14ac:dyDescent="0.25">
      <c r="A2" s="2" t="s">
        <v>1</v>
      </c>
      <c r="B2" s="2" t="s">
        <v>6</v>
      </c>
      <c r="C2" s="2" t="s">
        <v>8</v>
      </c>
    </row>
    <row r="3" spans="1:4" s="2" customFormat="1" x14ac:dyDescent="0.25">
      <c r="A3" s="2" t="s">
        <v>2</v>
      </c>
    </row>
    <row r="4" spans="1:4" x14ac:dyDescent="0.25">
      <c r="A4" t="s">
        <v>3</v>
      </c>
    </row>
    <row r="5" spans="1:4" x14ac:dyDescent="0.25">
      <c r="A5" t="s">
        <v>68</v>
      </c>
      <c r="B5">
        <v>0.8</v>
      </c>
      <c r="D5" t="s">
        <v>69</v>
      </c>
    </row>
    <row r="6" spans="1:4" x14ac:dyDescent="0.25">
      <c r="A6" t="s">
        <v>26</v>
      </c>
      <c r="B6">
        <v>0.754</v>
      </c>
      <c r="C6"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9"/>
  <sheetViews>
    <sheetView workbookViewId="0">
      <selection activeCell="E17" sqref="E17"/>
    </sheetView>
  </sheetViews>
  <sheetFormatPr defaultColWidth="8.85546875" defaultRowHeight="15" x14ac:dyDescent="0.25"/>
  <cols>
    <col min="1" max="1" width="11.85546875" bestFit="1" customWidth="1"/>
  </cols>
  <sheetData>
    <row r="1" spans="1:3" x14ac:dyDescent="0.25">
      <c r="A1" s="4" t="s">
        <v>36</v>
      </c>
      <c r="B1" s="5"/>
      <c r="C1" s="5"/>
    </row>
    <row r="2" spans="1:3" x14ac:dyDescent="0.25">
      <c r="A2" s="4" t="s">
        <v>37</v>
      </c>
      <c r="B2" s="5"/>
      <c r="C2" s="5"/>
    </row>
    <row r="3" spans="1:3" x14ac:dyDescent="0.25">
      <c r="A3" s="6"/>
      <c r="B3" s="7" t="s">
        <v>38</v>
      </c>
      <c r="C3" s="8" t="s">
        <v>39</v>
      </c>
    </row>
    <row r="4" spans="1:3" x14ac:dyDescent="0.25">
      <c r="A4" s="9" t="s">
        <v>40</v>
      </c>
      <c r="B4" s="10">
        <v>12</v>
      </c>
      <c r="C4" s="11">
        <f>(B4*$B$19)/1000/1000</f>
        <v>5.3537967341839917E-4</v>
      </c>
    </row>
    <row r="5" spans="1:3" x14ac:dyDescent="0.25">
      <c r="A5" s="9" t="s">
        <v>41</v>
      </c>
      <c r="B5" s="10">
        <v>16.042459999999998</v>
      </c>
      <c r="C5" s="11">
        <f t="shared" ref="C5:C12" si="0">(B5*$B$19)/1000/1000</f>
        <v>7.1573391630231102E-4</v>
      </c>
    </row>
    <row r="6" spans="1:3" x14ac:dyDescent="0.25">
      <c r="A6" s="9" t="s">
        <v>42</v>
      </c>
      <c r="B6" s="10">
        <v>28.010100000000001</v>
      </c>
      <c r="C6" s="11">
        <f t="shared" si="0"/>
        <v>1.2496698492013921E-3</v>
      </c>
    </row>
    <row r="7" spans="1:3" x14ac:dyDescent="0.25">
      <c r="A7" s="9" t="s">
        <v>43</v>
      </c>
      <c r="B7" s="10">
        <v>44.009500000000003</v>
      </c>
      <c r="C7" s="11">
        <f t="shared" si="0"/>
        <v>1.963482644775587E-3</v>
      </c>
    </row>
    <row r="8" spans="1:3" x14ac:dyDescent="0.25">
      <c r="A8" s="9" t="s">
        <v>44</v>
      </c>
      <c r="B8" s="10">
        <v>2.0158800000000001</v>
      </c>
      <c r="C8" s="11">
        <f t="shared" si="0"/>
        <v>8.9938431337556905E-5</v>
      </c>
    </row>
    <row r="9" spans="1:3" x14ac:dyDescent="0.25">
      <c r="A9" s="9" t="s">
        <v>45</v>
      </c>
      <c r="B9" s="10">
        <v>18.015280000000001</v>
      </c>
      <c r="C9" s="11">
        <f t="shared" si="0"/>
        <v>8.0375122691175155E-4</v>
      </c>
    </row>
    <row r="10" spans="1:3" x14ac:dyDescent="0.25">
      <c r="A10" s="9" t="s">
        <v>46</v>
      </c>
      <c r="B10" s="10">
        <f>(78.12+92.15+106.7)/3</f>
        <v>92.323333333333338</v>
      </c>
      <c r="C10" s="11">
        <f t="shared" si="0"/>
        <v>4.1190030040748338E-3</v>
      </c>
    </row>
    <row r="11" spans="1:3" x14ac:dyDescent="0.25">
      <c r="A11" s="9" t="s">
        <v>47</v>
      </c>
      <c r="B11" s="10">
        <v>28.013400000000001</v>
      </c>
      <c r="C11" s="11">
        <f t="shared" si="0"/>
        <v>1.2498170786115822E-3</v>
      </c>
    </row>
    <row r="12" spans="1:3" x14ac:dyDescent="0.25">
      <c r="A12" s="9" t="s">
        <v>48</v>
      </c>
      <c r="B12" s="10">
        <v>31.998799999999999</v>
      </c>
      <c r="C12" s="11">
        <f t="shared" si="0"/>
        <v>1.4276255911483892E-3</v>
      </c>
    </row>
    <row r="13" spans="1:3" x14ac:dyDescent="0.25">
      <c r="A13" s="12"/>
      <c r="B13" s="13"/>
      <c r="C13" s="14"/>
    </row>
    <row r="14" spans="1:3" x14ac:dyDescent="0.25">
      <c r="A14" s="5"/>
      <c r="B14" s="15"/>
      <c r="C14" s="15"/>
    </row>
    <row r="15" spans="1:3" x14ac:dyDescent="0.25">
      <c r="A15" s="4" t="s">
        <v>49</v>
      </c>
      <c r="B15" s="15"/>
      <c r="C15" s="15"/>
    </row>
    <row r="16" spans="1:3" x14ac:dyDescent="0.25">
      <c r="A16" s="6"/>
      <c r="B16" s="16" t="s">
        <v>50</v>
      </c>
      <c r="C16" s="17"/>
    </row>
    <row r="17" spans="1:3" x14ac:dyDescent="0.25">
      <c r="A17" s="9" t="s">
        <v>51</v>
      </c>
      <c r="B17" s="18">
        <v>3.6</v>
      </c>
      <c r="C17" s="10"/>
    </row>
    <row r="18" spans="1:3" x14ac:dyDescent="0.25">
      <c r="A18" s="9" t="s">
        <v>52</v>
      </c>
      <c r="B18" s="19">
        <f>B17/1000</f>
        <v>3.5999999999999999E-3</v>
      </c>
      <c r="C18" s="10"/>
    </row>
    <row r="19" spans="1:3" x14ac:dyDescent="0.25">
      <c r="A19" s="12" t="s">
        <v>53</v>
      </c>
      <c r="B19" s="14">
        <f>1/0.022414</f>
        <v>44.614972784866602</v>
      </c>
      <c r="C19" s="10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5" sqref="C5"/>
    </sheetView>
  </sheetViews>
  <sheetFormatPr defaultRowHeight="15" x14ac:dyDescent="0.25"/>
  <cols>
    <col min="2" max="2" width="8.42578125" bestFit="1" customWidth="1"/>
  </cols>
  <sheetData>
    <row r="1" spans="1:3" x14ac:dyDescent="0.25">
      <c r="A1" s="1" t="s">
        <v>0</v>
      </c>
      <c r="B1" t="s">
        <v>9</v>
      </c>
      <c r="C1" t="s">
        <v>10</v>
      </c>
    </row>
    <row r="2" spans="1:3" x14ac:dyDescent="0.25">
      <c r="A2" s="2" t="s">
        <v>1</v>
      </c>
    </row>
    <row r="3" spans="1:3" x14ac:dyDescent="0.25">
      <c r="A3" s="2" t="s">
        <v>2</v>
      </c>
    </row>
    <row r="4" spans="1:3" x14ac:dyDescent="0.25">
      <c r="A4" t="s">
        <v>3</v>
      </c>
    </row>
    <row r="5" spans="1:3" x14ac:dyDescent="0.25">
      <c r="A5" t="s">
        <v>68</v>
      </c>
      <c r="B5">
        <v>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D27" sqref="D27"/>
    </sheetView>
  </sheetViews>
  <sheetFormatPr defaultRowHeight="15" x14ac:dyDescent="0.25"/>
  <cols>
    <col min="2" max="2" width="12.28515625" bestFit="1" customWidth="1"/>
    <col min="4" max="4" width="17.28515625" bestFit="1" customWidth="1"/>
    <col min="5" max="5" width="11.85546875" bestFit="1" customWidth="1"/>
    <col min="6" max="6" width="13.42578125" bestFit="1" customWidth="1"/>
  </cols>
  <sheetData>
    <row r="1" spans="1:7" x14ac:dyDescent="0.25">
      <c r="A1" s="1" t="s">
        <v>0</v>
      </c>
      <c r="B1" t="s">
        <v>11</v>
      </c>
      <c r="C1" t="s">
        <v>16</v>
      </c>
      <c r="D1" t="s">
        <v>12</v>
      </c>
      <c r="E1" t="s">
        <v>13</v>
      </c>
      <c r="F1" t="s">
        <v>14</v>
      </c>
      <c r="G1" t="s">
        <v>7</v>
      </c>
    </row>
    <row r="2" spans="1:7" x14ac:dyDescent="0.25">
      <c r="A2" s="2" t="s">
        <v>1</v>
      </c>
    </row>
    <row r="3" spans="1:7" x14ac:dyDescent="0.25">
      <c r="A3" s="2" t="s">
        <v>2</v>
      </c>
    </row>
    <row r="4" spans="1:7" x14ac:dyDescent="0.25">
      <c r="A4" t="s">
        <v>3</v>
      </c>
    </row>
    <row r="5" spans="1:7" x14ac:dyDescent="0.25">
      <c r="A5" t="s">
        <v>68</v>
      </c>
      <c r="B5">
        <v>0.01</v>
      </c>
      <c r="C5" t="s">
        <v>27</v>
      </c>
      <c r="D5">
        <v>0</v>
      </c>
      <c r="E5" t="s">
        <v>28</v>
      </c>
      <c r="F5">
        <v>0</v>
      </c>
      <c r="G5">
        <v>0.1</v>
      </c>
    </row>
    <row r="6" spans="1:7" x14ac:dyDescent="0.25">
      <c r="A6" t="s">
        <v>26</v>
      </c>
      <c r="B6">
        <v>0</v>
      </c>
      <c r="C6" t="s">
        <v>27</v>
      </c>
      <c r="D6">
        <v>0</v>
      </c>
      <c r="E6" t="s">
        <v>28</v>
      </c>
      <c r="F6">
        <v>0</v>
      </c>
      <c r="G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A6" sqref="A6"/>
    </sheetView>
  </sheetViews>
  <sheetFormatPr defaultRowHeight="15" x14ac:dyDescent="0.25"/>
  <cols>
    <col min="1" max="1" width="16.5703125" bestFit="1" customWidth="1"/>
    <col min="2" max="2" width="17.85546875" bestFit="1" customWidth="1"/>
    <col min="3" max="3" width="9" bestFit="1" customWidth="1"/>
    <col min="4" max="4" width="17.85546875" bestFit="1" customWidth="1"/>
    <col min="5" max="5" width="11.85546875" bestFit="1" customWidth="1"/>
    <col min="6" max="6" width="12.7109375" bestFit="1" customWidth="1"/>
  </cols>
  <sheetData>
    <row r="1" spans="1:7" x14ac:dyDescent="0.25">
      <c r="A1" s="1" t="s">
        <v>0</v>
      </c>
      <c r="B1" t="s">
        <v>11</v>
      </c>
      <c r="C1" t="s">
        <v>16</v>
      </c>
      <c r="D1" t="s">
        <v>12</v>
      </c>
      <c r="E1" t="s">
        <v>13</v>
      </c>
      <c r="F1" t="s">
        <v>17</v>
      </c>
      <c r="G1" t="s">
        <v>7</v>
      </c>
    </row>
    <row r="2" spans="1:7" x14ac:dyDescent="0.25">
      <c r="A2" s="2" t="s">
        <v>1</v>
      </c>
      <c r="B2" t="s">
        <v>29</v>
      </c>
      <c r="D2" t="s">
        <v>29</v>
      </c>
      <c r="F2" t="s">
        <v>30</v>
      </c>
      <c r="G2" t="s">
        <v>54</v>
      </c>
    </row>
    <row r="3" spans="1:7" x14ac:dyDescent="0.25">
      <c r="A3" s="2" t="s">
        <v>2</v>
      </c>
    </row>
    <row r="4" spans="1:7" x14ac:dyDescent="0.25">
      <c r="A4" t="s">
        <v>3</v>
      </c>
    </row>
    <row r="5" spans="1:7" x14ac:dyDescent="0.25">
      <c r="A5" t="s">
        <v>68</v>
      </c>
      <c r="B5">
        <v>0.04</v>
      </c>
      <c r="C5" t="s">
        <v>27</v>
      </c>
      <c r="D5">
        <v>0</v>
      </c>
      <c r="E5" t="s">
        <v>28</v>
      </c>
      <c r="F5">
        <v>0.1</v>
      </c>
      <c r="G5">
        <v>0.14000000000000001</v>
      </c>
    </row>
    <row r="6" spans="1:7" x14ac:dyDescent="0.25">
      <c r="A6" t="s">
        <v>26</v>
      </c>
      <c r="B6">
        <v>5.1040000000000002E-2</v>
      </c>
      <c r="C6" t="s">
        <v>27</v>
      </c>
      <c r="D6">
        <v>0</v>
      </c>
      <c r="E6" t="s">
        <v>28</v>
      </c>
      <c r="F6">
        <v>0.14069999999999999</v>
      </c>
      <c r="G6">
        <f>4.93*Ref!B18</f>
        <v>1.7748E-2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I35" sqref="I35"/>
    </sheetView>
  </sheetViews>
  <sheetFormatPr defaultRowHeight="15" x14ac:dyDescent="0.25"/>
  <cols>
    <col min="1" max="1" width="11.7109375" bestFit="1" customWidth="1"/>
    <col min="2" max="2" width="14" bestFit="1" customWidth="1"/>
    <col min="3" max="3" width="14.140625" bestFit="1" customWidth="1"/>
    <col min="4" max="4" width="12.28515625" style="3" bestFit="1" customWidth="1"/>
    <col min="5" max="5" width="19.85546875" bestFit="1" customWidth="1"/>
    <col min="6" max="6" width="16.42578125" bestFit="1" customWidth="1"/>
    <col min="7" max="7" width="14.42578125" bestFit="1" customWidth="1"/>
    <col min="9" max="9" width="22.140625" bestFit="1" customWidth="1"/>
    <col min="10" max="10" width="18.7109375" bestFit="1" customWidth="1"/>
    <col min="11" max="11" width="19.42578125" bestFit="1" customWidth="1"/>
    <col min="12" max="12" width="21.7109375" bestFit="1" customWidth="1"/>
    <col min="13" max="13" width="17.85546875" bestFit="1" customWidth="1"/>
  </cols>
  <sheetData>
    <row r="1" spans="1:13" x14ac:dyDescent="0.25">
      <c r="A1" s="1" t="s">
        <v>0</v>
      </c>
      <c r="B1" s="3" t="s">
        <v>32</v>
      </c>
      <c r="C1" s="3" t="s">
        <v>33</v>
      </c>
      <c r="D1" s="3" t="s">
        <v>22</v>
      </c>
      <c r="E1" t="s">
        <v>63</v>
      </c>
      <c r="F1" t="s">
        <v>64</v>
      </c>
      <c r="G1" t="s">
        <v>65</v>
      </c>
      <c r="H1" t="s">
        <v>13</v>
      </c>
      <c r="I1" t="s">
        <v>19</v>
      </c>
      <c r="J1" t="s">
        <v>18</v>
      </c>
      <c r="K1" t="s">
        <v>20</v>
      </c>
      <c r="L1" t="s">
        <v>21</v>
      </c>
      <c r="M1" t="s">
        <v>7</v>
      </c>
    </row>
    <row r="2" spans="1:13" x14ac:dyDescent="0.25">
      <c r="A2" s="2" t="s">
        <v>1</v>
      </c>
      <c r="B2" s="2" t="s">
        <v>55</v>
      </c>
      <c r="C2" s="2" t="s">
        <v>56</v>
      </c>
      <c r="D2" s="2" t="s">
        <v>57</v>
      </c>
      <c r="E2" s="2" t="s">
        <v>58</v>
      </c>
      <c r="G2" s="2" t="s">
        <v>66</v>
      </c>
      <c r="I2" s="2" t="s">
        <v>67</v>
      </c>
      <c r="K2" t="s">
        <v>66</v>
      </c>
      <c r="M2" t="s">
        <v>70</v>
      </c>
    </row>
    <row r="3" spans="1:13" x14ac:dyDescent="0.25">
      <c r="A3" s="2" t="s">
        <v>2</v>
      </c>
      <c r="B3" s="2"/>
      <c r="C3" s="2"/>
      <c r="D3" s="2"/>
    </row>
    <row r="4" spans="1:13" x14ac:dyDescent="0.25">
      <c r="A4" t="s">
        <v>3</v>
      </c>
    </row>
    <row r="5" spans="1:13" x14ac:dyDescent="0.25">
      <c r="A5" t="s">
        <v>68</v>
      </c>
      <c r="B5">
        <v>1.1499999999999999</v>
      </c>
      <c r="C5">
        <v>0.15</v>
      </c>
      <c r="D5" s="3">
        <v>0.15</v>
      </c>
      <c r="E5" s="3">
        <v>0.3</v>
      </c>
      <c r="F5" t="s">
        <v>27</v>
      </c>
      <c r="G5">
        <v>0</v>
      </c>
      <c r="H5" t="s">
        <v>28</v>
      </c>
      <c r="I5">
        <v>0.2</v>
      </c>
      <c r="J5" t="s">
        <v>31</v>
      </c>
      <c r="K5">
        <v>0</v>
      </c>
      <c r="L5" t="s">
        <v>28</v>
      </c>
      <c r="M5">
        <v>0.24</v>
      </c>
    </row>
    <row r="6" spans="1:13" x14ac:dyDescent="0.25">
      <c r="A6" t="s">
        <v>26</v>
      </c>
      <c r="B6">
        <v>1.3141700000000001</v>
      </c>
      <c r="C6">
        <v>0</v>
      </c>
      <c r="D6" s="3">
        <v>0</v>
      </c>
      <c r="E6">
        <v>0.28799999999999998</v>
      </c>
      <c r="F6" t="s">
        <v>27</v>
      </c>
      <c r="G6">
        <v>0</v>
      </c>
      <c r="H6" t="s">
        <v>28</v>
      </c>
      <c r="I6">
        <v>0.20499999999999999</v>
      </c>
      <c r="J6" t="s">
        <v>31</v>
      </c>
      <c r="K6">
        <v>0</v>
      </c>
      <c r="L6" t="s">
        <v>28</v>
      </c>
      <c r="M6">
        <f>110*Ref!B18</f>
        <v>0.39599999999999996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sqref="A1:A1048576"/>
    </sheetView>
  </sheetViews>
  <sheetFormatPr defaultRowHeight="15" x14ac:dyDescent="0.25"/>
  <cols>
    <col min="1" max="1" width="11.7109375" bestFit="1" customWidth="1"/>
    <col min="2" max="2" width="11.7109375" customWidth="1"/>
    <col min="3" max="3" width="13.42578125" bestFit="1" customWidth="1"/>
    <col min="4" max="4" width="17.7109375" bestFit="1" customWidth="1"/>
    <col min="5" max="5" width="14.28515625" bestFit="1" customWidth="1"/>
    <col min="6" max="6" width="18.140625" bestFit="1" customWidth="1"/>
    <col min="7" max="7" width="11.85546875" bestFit="1" customWidth="1"/>
    <col min="8" max="8" width="12.28515625" bestFit="1" customWidth="1"/>
    <col min="9" max="9" width="17.85546875" bestFit="1" customWidth="1"/>
  </cols>
  <sheetData>
    <row r="1" spans="1:10" x14ac:dyDescent="0.25">
      <c r="A1" s="1" t="s">
        <v>0</v>
      </c>
      <c r="B1" s="3" t="s">
        <v>59</v>
      </c>
      <c r="C1" t="s">
        <v>23</v>
      </c>
      <c r="D1" t="s">
        <v>4</v>
      </c>
      <c r="E1" t="s">
        <v>24</v>
      </c>
      <c r="F1" t="s">
        <v>25</v>
      </c>
      <c r="G1" t="s">
        <v>13</v>
      </c>
      <c r="H1" t="s">
        <v>22</v>
      </c>
      <c r="I1" t="s">
        <v>7</v>
      </c>
      <c r="J1" t="s">
        <v>34</v>
      </c>
    </row>
    <row r="2" spans="1:10" x14ac:dyDescent="0.25">
      <c r="A2" s="2" t="s">
        <v>1</v>
      </c>
      <c r="B2" s="2" t="s">
        <v>60</v>
      </c>
      <c r="C2" t="s">
        <v>61</v>
      </c>
      <c r="I2" t="s">
        <v>35</v>
      </c>
      <c r="J2" t="s">
        <v>62</v>
      </c>
    </row>
    <row r="3" spans="1:10" x14ac:dyDescent="0.25">
      <c r="A3" s="2" t="s">
        <v>2</v>
      </c>
      <c r="B3" s="2"/>
    </row>
    <row r="4" spans="1:10" x14ac:dyDescent="0.25">
      <c r="A4" t="s">
        <v>3</v>
      </c>
    </row>
    <row r="5" spans="1:10" x14ac:dyDescent="0.25">
      <c r="A5" t="s">
        <v>68</v>
      </c>
      <c r="B5">
        <f>0.155+0.95</f>
        <v>1.105</v>
      </c>
      <c r="C5">
        <v>0.155</v>
      </c>
      <c r="D5">
        <v>0.01</v>
      </c>
      <c r="E5" t="s">
        <v>27</v>
      </c>
      <c r="F5">
        <v>0</v>
      </c>
      <c r="G5" t="s">
        <v>28</v>
      </c>
      <c r="H5">
        <v>0.1</v>
      </c>
      <c r="I5">
        <v>2</v>
      </c>
      <c r="J5">
        <v>7.0000000000000007E-2</v>
      </c>
    </row>
    <row r="6" spans="1:10" x14ac:dyDescent="0.25">
      <c r="A6" t="s">
        <v>26</v>
      </c>
      <c r="B6">
        <f>0.14+0.95</f>
        <v>1.0899999999999999</v>
      </c>
      <c r="C6">
        <v>0.14000000000000001</v>
      </c>
      <c r="I6">
        <f>35.5*Ref!B18</f>
        <v>0.1278</v>
      </c>
      <c r="J6">
        <f>51.08*Ref!C12</f>
        <v>7.2923115195859714E-2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8" sqref="C8"/>
    </sheetView>
  </sheetViews>
  <sheetFormatPr defaultColWidth="10.140625" defaultRowHeight="15" x14ac:dyDescent="0.25"/>
  <cols>
    <col min="1" max="1" width="11.7109375" bestFit="1" customWidth="1"/>
    <col min="2" max="2" width="21.42578125" style="5" bestFit="1" customWidth="1"/>
    <col min="3" max="3" width="17.85546875" style="5" bestFit="1" customWidth="1"/>
    <col min="4" max="4" width="15.85546875" style="5" bestFit="1" customWidth="1"/>
    <col min="5" max="5" width="19" style="5" bestFit="1" customWidth="1"/>
    <col min="6" max="6" width="17.85546875" style="5" bestFit="1" customWidth="1"/>
    <col min="7" max="7" width="28.42578125" style="5" bestFit="1" customWidth="1"/>
    <col min="8" max="16384" width="10.140625" style="5"/>
  </cols>
  <sheetData>
    <row r="1" spans="1:3" s="1" customFormat="1" x14ac:dyDescent="0.25">
      <c r="A1" s="1" t="s">
        <v>0</v>
      </c>
      <c r="B1" s="22" t="s">
        <v>72</v>
      </c>
      <c r="C1" s="21" t="s">
        <v>10</v>
      </c>
    </row>
    <row r="2" spans="1:3" x14ac:dyDescent="0.25">
      <c r="A2" s="2" t="s">
        <v>1</v>
      </c>
    </row>
    <row r="3" spans="1:3" x14ac:dyDescent="0.25">
      <c r="A3" s="2" t="s">
        <v>2</v>
      </c>
    </row>
    <row r="4" spans="1:3" x14ac:dyDescent="0.25">
      <c r="A4" t="s">
        <v>3</v>
      </c>
    </row>
    <row r="5" spans="1:3" x14ac:dyDescent="0.25">
      <c r="A5" t="s">
        <v>68</v>
      </c>
    </row>
    <row r="6" spans="1:3" x14ac:dyDescent="0.25">
      <c r="A6" t="s">
        <v>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B1" sqref="B1"/>
    </sheetView>
  </sheetViews>
  <sheetFormatPr defaultColWidth="10.140625" defaultRowHeight="15" x14ac:dyDescent="0.25"/>
  <cols>
    <col min="1" max="1" width="11.7109375" bestFit="1" customWidth="1"/>
    <col min="2" max="2" width="13.140625" style="5" bestFit="1" customWidth="1"/>
    <col min="3" max="3" width="15.85546875" style="5" bestFit="1" customWidth="1"/>
    <col min="4" max="4" width="19" style="5" bestFit="1" customWidth="1"/>
    <col min="5" max="5" width="17.85546875" style="5" bestFit="1" customWidth="1"/>
    <col min="6" max="6" width="28.42578125" style="5" bestFit="1" customWidth="1"/>
    <col min="7" max="7" width="20.5703125" style="5" bestFit="1" customWidth="1"/>
    <col min="8" max="8" width="11" style="5" bestFit="1" customWidth="1"/>
    <col min="9" max="16384" width="10.140625" style="5"/>
  </cols>
  <sheetData>
    <row r="1" spans="1:9" x14ac:dyDescent="0.25">
      <c r="A1" s="1" t="s">
        <v>0</v>
      </c>
      <c r="B1" s="20" t="s">
        <v>71</v>
      </c>
      <c r="C1" s="1"/>
      <c r="D1" s="1"/>
      <c r="E1" s="1"/>
      <c r="F1" s="1"/>
      <c r="G1" s="1"/>
      <c r="H1" s="1"/>
      <c r="I1" s="1"/>
    </row>
    <row r="2" spans="1:9" x14ac:dyDescent="0.25">
      <c r="A2" s="2" t="s">
        <v>1</v>
      </c>
      <c r="F2" s="20"/>
    </row>
    <row r="3" spans="1:9" x14ac:dyDescent="0.25">
      <c r="A3" s="2" t="s">
        <v>2</v>
      </c>
    </row>
    <row r="4" spans="1:9" x14ac:dyDescent="0.25">
      <c r="A4" t="s">
        <v>3</v>
      </c>
    </row>
    <row r="5" spans="1:9" x14ac:dyDescent="0.25">
      <c r="A5" t="s">
        <v>68</v>
      </c>
    </row>
    <row r="6" spans="1:9" x14ac:dyDescent="0.25">
      <c r="A6" t="s">
        <v>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F14" sqref="F14"/>
    </sheetView>
  </sheetViews>
  <sheetFormatPr defaultRowHeight="15" x14ac:dyDescent="0.25"/>
  <cols>
    <col min="1" max="1" width="11.7109375" bestFit="1" customWidth="1"/>
    <col min="2" max="2" width="8.5703125" bestFit="1" customWidth="1"/>
    <col min="3" max="3" width="12" bestFit="1" customWidth="1"/>
    <col min="4" max="4" width="13.42578125" bestFit="1" customWidth="1"/>
  </cols>
  <sheetData>
    <row r="1" spans="1:4" ht="15.75" x14ac:dyDescent="0.25">
      <c r="A1" s="1" t="s">
        <v>0</v>
      </c>
      <c r="B1" s="24" t="s">
        <v>73</v>
      </c>
      <c r="C1" s="24" t="s">
        <v>13</v>
      </c>
      <c r="D1" s="24" t="s">
        <v>74</v>
      </c>
    </row>
    <row r="2" spans="1:4" x14ac:dyDescent="0.25">
      <c r="A2" s="2" t="s">
        <v>1</v>
      </c>
    </row>
    <row r="3" spans="1:4" x14ac:dyDescent="0.25">
      <c r="A3" s="2" t="s">
        <v>2</v>
      </c>
    </row>
    <row r="4" spans="1:4" x14ac:dyDescent="0.25">
      <c r="A4" t="s">
        <v>3</v>
      </c>
    </row>
    <row r="5" spans="1:4" x14ac:dyDescent="0.25">
      <c r="A5" t="s">
        <v>68</v>
      </c>
    </row>
    <row r="6" spans="1:4" x14ac:dyDescent="0.25">
      <c r="A6" t="s">
        <v>26</v>
      </c>
      <c r="B6" s="23"/>
    </row>
    <row r="7" spans="1:4" x14ac:dyDescent="0.25">
      <c r="B7" s="23"/>
    </row>
    <row r="8" spans="1:4" x14ac:dyDescent="0.25">
      <c r="B8" s="23"/>
    </row>
    <row r="10" spans="1:4" x14ac:dyDescent="0.25">
      <c r="B10" s="2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Coke</vt:lpstr>
      <vt:lpstr>Lime</vt:lpstr>
      <vt:lpstr>Pellets</vt:lpstr>
      <vt:lpstr>Sinter</vt:lpstr>
      <vt:lpstr>Iron</vt:lpstr>
      <vt:lpstr>Steel</vt:lpstr>
      <vt:lpstr>Oxygen</vt:lpstr>
      <vt:lpstr>Electricity</vt:lpstr>
      <vt:lpstr>Fuel</vt:lpstr>
      <vt:lpstr>Ref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S.E. Tanzer</cp:lastModifiedBy>
  <dcterms:created xsi:type="dcterms:W3CDTF">2019-04-04T16:15:53Z</dcterms:created>
  <dcterms:modified xsi:type="dcterms:W3CDTF">2019-04-18T18:22:52Z</dcterms:modified>
</cp:coreProperties>
</file>