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F9D1BD84-3E1C-A543-8333-06402FFC8320}" xr6:coauthVersionLast="43" xr6:coauthVersionMax="43" xr10:uidLastSave="{00000000-0000-0000-0000-000000000000}"/>
  <bookViews>
    <workbookView xWindow="12040" yWindow="460" windowWidth="16760" windowHeight="16840" xr2:uid="{00000000-000D-0000-FFFF-FFFF00000000}"/>
  </bookViews>
  <sheets>
    <sheet name="Fuels" sheetId="2" r:id="rId1"/>
  </sheets>
  <definedNames>
    <definedName name="fuels" localSheetId="0">Fuels!$A$1:$E$7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3" i="2"/>
  <c r="F14" i="2"/>
  <c r="F15" i="2"/>
  <c r="F17" i="2"/>
  <c r="F16" i="2"/>
  <c r="F4" i="2"/>
  <c r="D22" i="2" l="1"/>
  <c r="D21" i="2" l="1"/>
  <c r="D20" i="2"/>
  <c r="B17" i="2" l="1"/>
  <c r="C17" i="2" l="1"/>
  <c r="K15" i="2" l="1"/>
  <c r="D6" i="2" l="1"/>
  <c r="D4" i="2"/>
  <c r="D8" i="2"/>
  <c r="D9" i="2"/>
  <c r="D7" i="2"/>
  <c r="D5" i="2"/>
  <c r="D13" i="2"/>
  <c r="D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1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6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<sst xmlns="http://schemas.openxmlformats.org/spreadsheetml/2006/main" count="43" uniqueCount="41">
  <si>
    <t>meta-notes</t>
  </si>
  <si>
    <t>CO2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</si>
  <si>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</si>
  <si>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</si>
  <si>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</si>
  <si>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</si>
  <si>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</si>
  <si>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</si>
  <si>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</si>
  <si>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</si>
  <si>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</si>
  <si>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</si>
  <si>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</si>
  <si>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</si>
  <si>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</si>
  <si>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</si>
  <si>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</si>
  <si>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</si>
  <si>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</si>
  <si>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</si>
  <si>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</si>
  <si>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</si>
  <si>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</si>
  <si>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</si>
  <si>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</si>
  <si>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</si>
  <si>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</si>
  <si>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</si>
  <si>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</si>
  <si>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</si>
  <si>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</si>
  <si>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</si>
  <si>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wood</t>
  </si>
  <si>
    <t>syngas - ecoinvent</t>
  </si>
  <si>
    <t>syngas - PNNL</t>
  </si>
  <si>
    <t>wood chips - dry</t>
  </si>
  <si>
    <t>charcoal-low upstream</t>
  </si>
  <si>
    <t>charcoal-high upstream</t>
  </si>
  <si>
    <t>diesel</t>
  </si>
  <si>
    <t>ecoinvent 2.2</t>
  </si>
  <si>
    <t>Debt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</si>
</sst>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4" width="6.6640625" customWidth="1"/>
    <col min="5" max="6" width="8.5" customWidth="1"/>
    <col min="7" max="7" width="8.6640625" customWidth="1"/>
    <col min="8" max="8" width="6.33203125" customWidth="1"/>
    <col min="9" max="9" width="6.1640625" customWidth="1"/>
    <col min="10" max="10" width="6" customWidth="1"/>
    <col min="11" max="11" width="8" customWidth="1"/>
  </cols>
  <sheetData>
    <row r="1" spans="1:13" s="1" customFormat="1" ht="35.25" customHeight="1" x14ac:dyDescent="0.2">
      <c r="A1" s="1" t="s">
        <v>2</v>
      </c>
      <c r="B1" s="1" t="s">
        <v>3</v>
      </c>
      <c r="C1" s="1" t="s">
        <v>11</v>
      </c>
      <c r="D1" s="1" t="s">
        <v>1</v>
      </c>
      <c r="E1" s="1" t="s">
        <v>6</v>
      </c>
      <c r="F1" s="1" t="s">
        <v>40</v>
      </c>
      <c r="G1" s="3" t="s">
        <v>9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0</v>
      </c>
      <c r="M1" s="1" t="s">
        <v>8</v>
      </c>
    </row>
    <row r="2" spans="1:13" x14ac:dyDescent="0.2">
      <c r="A2" s="2" t="s">
        <v>0</v>
      </c>
      <c r="B2" s="2"/>
      <c r="C2" s="2"/>
      <c r="D2" s="2"/>
      <c r="E2" s="2"/>
      <c r="F2" s="2">
        <v>0.3</v>
      </c>
      <c r="G2" s="2"/>
      <c r="H2" s="2"/>
      <c r="I2" s="2"/>
      <c r="J2" s="2"/>
      <c r="K2" s="2"/>
      <c r="L2" s="2"/>
      <c r="M2" s="2"/>
    </row>
    <row r="3" spans="1:13" x14ac:dyDescent="0.2">
      <c r="A3" s="2" t="s">
        <v>4</v>
      </c>
      <c r="B3" s="2" t="s">
        <v>7</v>
      </c>
      <c r="C3" s="2" t="s">
        <v>12</v>
      </c>
      <c r="D3" s="2" t="s">
        <v>5</v>
      </c>
      <c r="E3" s="2" t="s">
        <v>5</v>
      </c>
      <c r="F3" s="2"/>
      <c r="G3" s="2" t="s">
        <v>10</v>
      </c>
      <c r="H3" s="2"/>
      <c r="I3" s="2"/>
      <c r="J3" s="2"/>
      <c r="K3" s="2"/>
      <c r="L3" s="2"/>
      <c r="M3" s="2"/>
    </row>
    <row r="4" spans="1:13" s="2" customFormat="1" x14ac:dyDescent="0.2">
      <c r="A4" t="s">
        <v>23</v>
      </c>
      <c r="B4"/>
      <c r="C4">
        <v>29.5</v>
      </c>
      <c r="D4">
        <f>112*C4/1000</f>
        <v>3.3039999999999998</v>
      </c>
      <c r="E4" s="7"/>
      <c r="F4" s="7">
        <f>D4*$F$2</f>
        <v>0.99119999999999986</v>
      </c>
      <c r="G4"/>
      <c r="H4">
        <v>0.91</v>
      </c>
      <c r="I4"/>
      <c r="J4"/>
      <c r="L4"/>
      <c r="M4" t="s">
        <v>21</v>
      </c>
    </row>
    <row r="5" spans="1:13" s="2" customFormat="1" x14ac:dyDescent="0.2">
      <c r="A5" t="s">
        <v>27</v>
      </c>
      <c r="B5"/>
      <c r="C5">
        <v>26.7</v>
      </c>
      <c r="D5">
        <f>98.3*C5/1000</f>
        <v>2.6246099999999997</v>
      </c>
      <c r="E5"/>
      <c r="F5"/>
      <c r="G5"/>
      <c r="H5">
        <v>0.67</v>
      </c>
      <c r="I5"/>
      <c r="J5"/>
      <c r="L5"/>
      <c r="M5"/>
    </row>
    <row r="6" spans="1:13" s="2" customFormat="1" x14ac:dyDescent="0.2">
      <c r="A6" t="s">
        <v>28</v>
      </c>
      <c r="B6">
        <v>25.8</v>
      </c>
      <c r="C6">
        <v>25.8</v>
      </c>
      <c r="D6">
        <f>96.1*C6/1000</f>
        <v>2.4793799999999999</v>
      </c>
      <c r="E6"/>
      <c r="F6"/>
      <c r="G6"/>
      <c r="H6">
        <v>0.67</v>
      </c>
      <c r="I6"/>
      <c r="J6"/>
      <c r="L6"/>
      <c r="M6"/>
    </row>
    <row r="7" spans="1:13" x14ac:dyDescent="0.2">
      <c r="A7" t="s">
        <v>19</v>
      </c>
      <c r="B7">
        <v>28.2</v>
      </c>
      <c r="C7">
        <v>28.2</v>
      </c>
      <c r="D7">
        <f>94.6*C7/1000</f>
        <v>2.6677199999999996</v>
      </c>
      <c r="H7">
        <v>0.73</v>
      </c>
      <c r="M7" t="s">
        <v>17</v>
      </c>
    </row>
    <row r="8" spans="1:13" x14ac:dyDescent="0.2">
      <c r="A8" t="s">
        <v>18</v>
      </c>
      <c r="B8">
        <v>28.2</v>
      </c>
      <c r="C8">
        <v>28.2</v>
      </c>
      <c r="D8">
        <f>107*C8/1000</f>
        <v>3.0174000000000003</v>
      </c>
      <c r="H8">
        <v>0.83</v>
      </c>
    </row>
    <row r="9" spans="1:13" x14ac:dyDescent="0.2">
      <c r="A9" t="s">
        <v>20</v>
      </c>
      <c r="B9">
        <v>48</v>
      </c>
      <c r="C9">
        <v>48</v>
      </c>
      <c r="D9">
        <f>56.1*C9/1000</f>
        <v>2.6928000000000001</v>
      </c>
      <c r="H9">
        <v>0.73</v>
      </c>
    </row>
    <row r="10" spans="1:13" x14ac:dyDescent="0.2">
      <c r="A10" t="s">
        <v>29</v>
      </c>
      <c r="B10">
        <v>1</v>
      </c>
      <c r="C10">
        <v>1</v>
      </c>
      <c r="D10" s="5">
        <v>0</v>
      </c>
      <c r="M10" t="s">
        <v>22</v>
      </c>
    </row>
    <row r="11" spans="1:13" x14ac:dyDescent="0.2">
      <c r="A11" t="s">
        <v>31</v>
      </c>
      <c r="B11">
        <v>1</v>
      </c>
      <c r="C11">
        <v>1</v>
      </c>
      <c r="D11" s="5">
        <v>0</v>
      </c>
    </row>
    <row r="12" spans="1:13" x14ac:dyDescent="0.2">
      <c r="A12" t="s">
        <v>30</v>
      </c>
      <c r="B12">
        <v>1</v>
      </c>
      <c r="C12">
        <v>1</v>
      </c>
      <c r="D12">
        <v>0</v>
      </c>
    </row>
    <row r="13" spans="1:13" x14ac:dyDescent="0.2">
      <c r="A13" t="s">
        <v>24</v>
      </c>
      <c r="C13" s="4">
        <v>14.4</v>
      </c>
      <c r="D13">
        <f>100*C13/1000</f>
        <v>1.44</v>
      </c>
      <c r="F13" s="7">
        <f>D13*$F$2</f>
        <v>0.432</v>
      </c>
      <c r="K13" s="4"/>
      <c r="M13" s="6"/>
    </row>
    <row r="14" spans="1:13" x14ac:dyDescent="0.2">
      <c r="A14" t="s">
        <v>25</v>
      </c>
      <c r="C14">
        <v>20</v>
      </c>
      <c r="D14">
        <f>112*C14/1000</f>
        <v>2.2400000000000002</v>
      </c>
      <c r="F14" s="7">
        <f>D14*$F$2</f>
        <v>0.67200000000000004</v>
      </c>
    </row>
    <row r="15" spans="1:13" x14ac:dyDescent="0.2">
      <c r="A15" t="s">
        <v>26</v>
      </c>
      <c r="C15">
        <v>16.600000000000001</v>
      </c>
      <c r="D15">
        <v>0</v>
      </c>
      <c r="F15" s="7">
        <f>D15*$F$2</f>
        <v>0</v>
      </c>
      <c r="K15">
        <f>22*C15/1000</f>
        <v>0.36520000000000002</v>
      </c>
    </row>
    <row r="16" spans="1:13" x14ac:dyDescent="0.2">
      <c r="A16" t="s">
        <v>32</v>
      </c>
      <c r="B16">
        <v>21.5</v>
      </c>
      <c r="C16">
        <v>21.5</v>
      </c>
      <c r="D16">
        <v>1.3</v>
      </c>
      <c r="F16" s="7">
        <f>D16*$F$2</f>
        <v>0.39</v>
      </c>
    </row>
    <row r="17" spans="1:13" x14ac:dyDescent="0.2">
      <c r="A17" t="s">
        <v>33</v>
      </c>
      <c r="B17">
        <f>5.4/1.15</f>
        <v>4.6956521739130439</v>
      </c>
      <c r="C17">
        <f>5.4/1.15</f>
        <v>4.6956521739130439</v>
      </c>
      <c r="D17">
        <v>0.92700000000000005</v>
      </c>
      <c r="F17" s="7">
        <f>D17*$F$2</f>
        <v>0.27810000000000001</v>
      </c>
    </row>
    <row r="18" spans="1:13" x14ac:dyDescent="0.2">
      <c r="A18" t="s">
        <v>34</v>
      </c>
      <c r="B18">
        <v>27.662990000000001</v>
      </c>
      <c r="C18">
        <v>27.662990000000001</v>
      </c>
      <c r="D18">
        <v>1.392744</v>
      </c>
    </row>
    <row r="19" spans="1:13" x14ac:dyDescent="0.2">
      <c r="A19" t="s">
        <v>35</v>
      </c>
      <c r="C19">
        <v>20.399999999999999</v>
      </c>
      <c r="F19" s="7">
        <f>D19*$F$2</f>
        <v>0</v>
      </c>
    </row>
    <row r="20" spans="1:13" x14ac:dyDescent="0.2">
      <c r="A20" t="s">
        <v>36</v>
      </c>
      <c r="C20">
        <v>29.5</v>
      </c>
      <c r="D20">
        <f>112*C20/1000</f>
        <v>3.3039999999999998</v>
      </c>
      <c r="F20" s="7">
        <f>D20*$F$2</f>
        <v>0.99119999999999986</v>
      </c>
      <c r="H20">
        <v>0.91</v>
      </c>
    </row>
    <row r="21" spans="1:13" x14ac:dyDescent="0.2">
      <c r="A21" t="s">
        <v>37</v>
      </c>
      <c r="C21">
        <v>29.5</v>
      </c>
      <c r="D21">
        <f>112*C21/1000</f>
        <v>3.3039999999999998</v>
      </c>
      <c r="F21" s="7">
        <f>D21*$F$2</f>
        <v>0.99119999999999986</v>
      </c>
      <c r="H21">
        <v>0.91</v>
      </c>
    </row>
    <row r="22" spans="1:13" x14ac:dyDescent="0.2">
      <c r="A22" t="s">
        <v>38</v>
      </c>
      <c r="B22">
        <v>45.6</v>
      </c>
      <c r="C22">
        <v>28.434999999999999</v>
      </c>
      <c r="D22">
        <f>H22*(44/12)</f>
        <v>3.1533333333333333</v>
      </c>
      <c r="F22" s="7"/>
      <c r="H22">
        <v>0.86</v>
      </c>
      <c r="M22" t="s">
        <v>39</v>
      </c>
    </row>
  </sheetData>
  <sortState xmlns:xlrd2="http://schemas.microsoft.com/office/spreadsheetml/2017/richdata2" ref="A2:M10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2019-10-05T14:22:06Z</dcterms:modified>
</cp:coreProperties>
</file>