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ravkhare19/Google Drive/Talent id/SRC FILES/"/>
    </mc:Choice>
  </mc:AlternateContent>
  <xr:revisionPtr revIDLastSave="2" documentId="10_ncr:8100000_{5FB60D54-DBE2-1C4D-8165-021B07FF8ECF}" xr6:coauthVersionLast="37" xr6:coauthVersionMax="37" xr10:uidLastSave="{016FA8C6-7619-4466-834B-E921DF9D6C13}"/>
  <bookViews>
    <workbookView xWindow="480" yWindow="460" windowWidth="25120" windowHeight="13600" xr2:uid="{00000000-000D-0000-FFFF-FFFF00000000}"/>
  </bookViews>
  <sheets>
    <sheet name="Sheet4" sheetId="4" r:id="rId1"/>
  </sheets>
  <calcPr calcId="179020" concurrentCalc="0"/>
</workbook>
</file>

<file path=xl/calcChain.xml><?xml version="1.0" encoding="utf-8"?>
<calcChain xmlns="http://schemas.openxmlformats.org/spreadsheetml/2006/main">
  <c r="B10" i="4" l="1"/>
  <c r="B11" i="4"/>
  <c r="M10" i="4"/>
  <c r="B25" i="4"/>
  <c r="B26" i="4"/>
  <c r="M25" i="4"/>
  <c r="I7" i="4"/>
  <c r="J7" i="4"/>
  <c r="K7" i="4"/>
  <c r="I8" i="4"/>
  <c r="J8" i="4"/>
  <c r="K8" i="4"/>
  <c r="I9" i="4"/>
  <c r="J9" i="4"/>
  <c r="K9" i="4"/>
  <c r="I10" i="4"/>
  <c r="J10" i="4"/>
  <c r="K10" i="4"/>
  <c r="I11" i="4"/>
  <c r="J11" i="4"/>
  <c r="K11" i="4"/>
  <c r="I12" i="4"/>
  <c r="J12" i="4"/>
  <c r="K12" i="4"/>
  <c r="I13" i="4"/>
  <c r="J13" i="4"/>
  <c r="K13" i="4"/>
  <c r="I14" i="4"/>
  <c r="J14" i="4"/>
  <c r="K14" i="4"/>
  <c r="I15" i="4"/>
  <c r="J15" i="4"/>
  <c r="K15" i="4"/>
  <c r="I16" i="4"/>
  <c r="J16" i="4"/>
  <c r="K16" i="4"/>
  <c r="I17" i="4"/>
  <c r="J17" i="4"/>
  <c r="K17" i="4"/>
  <c r="I18" i="4"/>
  <c r="J18" i="4"/>
  <c r="K18" i="4"/>
  <c r="I19" i="4"/>
  <c r="J19" i="4"/>
  <c r="K19" i="4"/>
  <c r="I20" i="4"/>
  <c r="J20" i="4"/>
  <c r="K20" i="4"/>
  <c r="I21" i="4"/>
  <c r="J21" i="4"/>
  <c r="K21" i="4"/>
  <c r="I22" i="4"/>
  <c r="J22" i="4"/>
  <c r="K22" i="4"/>
  <c r="I23" i="4"/>
  <c r="J23" i="4"/>
  <c r="K23" i="4"/>
  <c r="I24" i="4"/>
  <c r="J24" i="4"/>
  <c r="K24" i="4"/>
  <c r="I25" i="4"/>
  <c r="J25" i="4"/>
  <c r="K25" i="4"/>
  <c r="I26" i="4"/>
  <c r="J26" i="4"/>
  <c r="K26" i="4"/>
  <c r="I27" i="4"/>
  <c r="J27" i="4"/>
  <c r="K27" i="4"/>
  <c r="I28" i="4"/>
  <c r="J28" i="4"/>
  <c r="K28" i="4"/>
  <c r="L28" i="4"/>
  <c r="D28" i="4"/>
  <c r="B28" i="4"/>
  <c r="L27" i="4"/>
  <c r="D27" i="4"/>
  <c r="B27" i="4"/>
  <c r="L26" i="4"/>
  <c r="D26" i="4"/>
  <c r="L25" i="4"/>
  <c r="D25" i="4"/>
  <c r="L24" i="4"/>
  <c r="D24" i="4"/>
  <c r="B24" i="4"/>
  <c r="L23" i="4"/>
  <c r="D23" i="4"/>
  <c r="B23" i="4"/>
  <c r="L22" i="4"/>
  <c r="D22" i="4"/>
  <c r="B22" i="4"/>
  <c r="L21" i="4"/>
  <c r="D21" i="4"/>
  <c r="B21" i="4"/>
  <c r="L20" i="4"/>
  <c r="D20" i="4"/>
  <c r="B20" i="4"/>
  <c r="L19" i="4"/>
  <c r="D19" i="4"/>
  <c r="B19" i="4"/>
  <c r="M19" i="4"/>
  <c r="L18" i="4"/>
  <c r="D18" i="4"/>
  <c r="B18" i="4"/>
  <c r="L17" i="4"/>
  <c r="D17" i="4"/>
  <c r="B17" i="4"/>
  <c r="L16" i="4"/>
  <c r="D16" i="4"/>
  <c r="B16" i="4"/>
  <c r="L15" i="4"/>
  <c r="D15" i="4"/>
  <c r="B15" i="4"/>
  <c r="L14" i="4"/>
  <c r="D14" i="4"/>
  <c r="B14" i="4"/>
  <c r="L13" i="4"/>
  <c r="D13" i="4"/>
  <c r="B13" i="4"/>
  <c r="M13" i="4"/>
  <c r="L12" i="4"/>
  <c r="D12" i="4"/>
  <c r="B12" i="4"/>
  <c r="L11" i="4"/>
  <c r="D11" i="4"/>
  <c r="L10" i="4"/>
  <c r="D10" i="4"/>
  <c r="L9" i="4"/>
  <c r="D9" i="4"/>
  <c r="B9" i="4"/>
  <c r="L8" i="4"/>
  <c r="D8" i="4"/>
  <c r="B8" i="4"/>
  <c r="L7" i="4"/>
  <c r="B7" i="4"/>
  <c r="M16" i="4"/>
  <c r="M22" i="4"/>
</calcChain>
</file>

<file path=xl/sharedStrings.xml><?xml version="1.0" encoding="utf-8"?>
<sst xmlns="http://schemas.openxmlformats.org/spreadsheetml/2006/main" count="28" uniqueCount="27">
  <si>
    <t>Develoing Standards with gradings</t>
  </si>
  <si>
    <t>Minimum</t>
  </si>
  <si>
    <t>Maximum</t>
  </si>
  <si>
    <t>Based on 20 point scale</t>
  </si>
  <si>
    <t>z value Grade Limit</t>
  </si>
  <si>
    <t>Performance</t>
  </si>
  <si>
    <t>Area covered by the performance</t>
  </si>
  <si>
    <t>Area below the performance</t>
  </si>
  <si>
    <t>Lower Limit</t>
  </si>
  <si>
    <t>Upper limit</t>
  </si>
  <si>
    <t>Ordinate at lower limit</t>
  </si>
  <si>
    <t>Ordinate at upper limit</t>
  </si>
  <si>
    <t>Scale</t>
  </si>
  <si>
    <t>Linear Transformation</t>
  </si>
  <si>
    <t>Cumulative score</t>
  </si>
  <si>
    <t>Scale value</t>
  </si>
  <si>
    <t>Grade limits</t>
  </si>
  <si>
    <t>Infinity</t>
  </si>
  <si>
    <t>V.Poor</t>
  </si>
  <si>
    <t>Poor</t>
  </si>
  <si>
    <t>Average</t>
  </si>
  <si>
    <r>
      <t>6</t>
    </r>
    <r>
      <rPr>
        <sz val="11"/>
        <color theme="1"/>
        <rFont val="Calibri"/>
        <family val="2"/>
      </rPr>
      <t>σ/7</t>
    </r>
  </si>
  <si>
    <t>Satisfactory</t>
  </si>
  <si>
    <t>Good</t>
  </si>
  <si>
    <t>V Good</t>
  </si>
  <si>
    <t>Excellent</t>
  </si>
  <si>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: Incase of timing events insert higher value in Minimum score and lowest value in Maximum 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</si>
</sst>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2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 xr3:uid="{AEA406A1-0E4B-5B11-9CD5-51D6E497D94C}">
      <selection activeCell="M2" sqref="M2"/>
    </sheetView>
  </sheetViews>
  <sheetFormatPr defaultColWidth="8.85546875" defaultRowHeight="15"/>
  <cols>
    <col min="1" max="1" width="14" customWidth="1"/>
    <col min="2" max="2" width="12" customWidth="1"/>
    <col min="3" max="3" width="13.42578125" customWidth="1"/>
    <col min="4" max="4" width="10.7109375" customWidth="1"/>
    <col min="11" max="11" width="10.7109375" customWidth="1"/>
    <col min="13" max="13" width="13.28515625" customWidth="1"/>
  </cols>
  <sheetData>
    <row r="1" spans="1:16" ht="29.1">
      <c r="E1" s="5"/>
      <c r="F1" s="2" t="s">
        <v>0</v>
      </c>
      <c r="L1" s="4"/>
    </row>
    <row r="2" spans="1:16">
      <c r="E2" s="5"/>
      <c r="F2" s="3"/>
      <c r="L2" s="4"/>
    </row>
    <row r="3" spans="1:16">
      <c r="A3" t="s">
        <v>1</v>
      </c>
      <c r="B3">
        <v>10</v>
      </c>
      <c r="E3" s="5"/>
      <c r="F3" s="3"/>
      <c r="L3" s="4"/>
    </row>
    <row r="4" spans="1:16" ht="24">
      <c r="A4" t="s">
        <v>2</v>
      </c>
      <c r="B4">
        <v>50</v>
      </c>
      <c r="E4" s="5"/>
      <c r="F4" s="3"/>
      <c r="H4" s="13" t="s">
        <v>3</v>
      </c>
      <c r="L4" s="4"/>
    </row>
    <row r="5" spans="1:16">
      <c r="E5" s="5"/>
      <c r="F5" s="3"/>
      <c r="L5" s="4"/>
    </row>
    <row r="6" spans="1:16" ht="60">
      <c r="A6" s="1" t="s">
        <v>4</v>
      </c>
      <c r="B6" s="9" t="s">
        <v>5</v>
      </c>
      <c r="C6" s="9" t="s">
        <v>6</v>
      </c>
      <c r="D6" s="9" t="s">
        <v>7</v>
      </c>
      <c r="E6" s="10" t="s">
        <v>8</v>
      </c>
      <c r="F6" s="9" t="s">
        <v>9</v>
      </c>
      <c r="G6" s="9" t="s">
        <v>10</v>
      </c>
      <c r="H6" s="9" t="s">
        <v>11</v>
      </c>
      <c r="I6" s="11" t="s">
        <v>12</v>
      </c>
      <c r="J6" s="9" t="s">
        <v>13</v>
      </c>
      <c r="K6" s="9" t="s">
        <v>14</v>
      </c>
      <c r="L6" s="12" t="s">
        <v>15</v>
      </c>
      <c r="M6" s="9" t="s">
        <v>16</v>
      </c>
    </row>
    <row r="7" spans="1:16">
      <c r="B7" s="3">
        <f>B3-0.05*(B4-B3)</f>
        <v>8</v>
      </c>
      <c r="C7" s="3">
        <v>1.2999999999999999E-3</v>
      </c>
      <c r="D7" s="6"/>
      <c r="E7" s="5" t="s">
        <v>17</v>
      </c>
      <c r="F7" s="5">
        <v>-3</v>
      </c>
      <c r="G7" s="3">
        <v>0</v>
      </c>
      <c r="H7" s="3">
        <v>4.4299999999999999E-3</v>
      </c>
      <c r="I7" s="3">
        <f t="shared" ref="I7:I28" si="0">(G7-H7)/C7</f>
        <v>-3.4076923076923076</v>
      </c>
      <c r="J7" s="3">
        <f>50+10*I7</f>
        <v>15.923076923076927</v>
      </c>
      <c r="K7" s="3">
        <f>J7</f>
        <v>15.923076923076927</v>
      </c>
      <c r="L7" s="7">
        <f>(K7/K28)*100</f>
        <v>1.4475524475524479</v>
      </c>
    </row>
    <row r="8" spans="1:16">
      <c r="B8" s="3">
        <f>B3-0*(B4-B3)</f>
        <v>10</v>
      </c>
      <c r="C8" s="3">
        <v>2.2000000000000001E-3</v>
      </c>
      <c r="D8" s="3">
        <f t="shared" ref="D8:D27" si="1">D9-C8</f>
        <v>1.2999999999997523E-3</v>
      </c>
      <c r="E8" s="5">
        <v>-3</v>
      </c>
      <c r="F8" s="5">
        <v>-2.7</v>
      </c>
      <c r="G8" s="3">
        <v>4.4299999999999999E-3</v>
      </c>
      <c r="H8" s="3">
        <v>1.042E-2</v>
      </c>
      <c r="I8" s="3">
        <f t="shared" si="0"/>
        <v>-2.7227272727272727</v>
      </c>
      <c r="J8" s="3">
        <f t="shared" ref="J8:J28" si="2">50+10*I8</f>
        <v>22.772727272727273</v>
      </c>
      <c r="K8" s="3">
        <f t="shared" ref="K8:K20" si="3">K7+J8</f>
        <v>38.6958041958042</v>
      </c>
      <c r="L8" s="7">
        <f>(K8/K28)*100</f>
        <v>3.5178003814367456</v>
      </c>
      <c r="M8" t="s">
        <v>18</v>
      </c>
    </row>
    <row r="9" spans="1:16">
      <c r="B9" s="3">
        <f>B3+0.05*(B4-B3)</f>
        <v>12</v>
      </c>
      <c r="C9" s="3">
        <v>4.7000000000000002E-3</v>
      </c>
      <c r="D9" s="3">
        <f t="shared" si="1"/>
        <v>3.4999999999997524E-3</v>
      </c>
      <c r="E9" s="5">
        <v>-2.7</v>
      </c>
      <c r="F9" s="5">
        <v>-2.4</v>
      </c>
      <c r="G9" s="3">
        <v>1.042E-2</v>
      </c>
      <c r="H9" s="3">
        <v>2.239E-2</v>
      </c>
      <c r="I9" s="3">
        <f t="shared" si="0"/>
        <v>-2.5468085106382978</v>
      </c>
      <c r="J9" s="3">
        <f t="shared" si="2"/>
        <v>24.531914893617021</v>
      </c>
      <c r="K9" s="3">
        <f t="shared" si="3"/>
        <v>63.227719089421221</v>
      </c>
      <c r="L9" s="7">
        <f>(K9/K28)*100</f>
        <v>5.7479744626746561</v>
      </c>
    </row>
    <row r="10" spans="1:16">
      <c r="A10">
        <v>-2.15</v>
      </c>
      <c r="B10" s="3">
        <f>B3+0.1*(B4-B3)</f>
        <v>14</v>
      </c>
      <c r="C10" s="3">
        <v>9.7000000000000003E-3</v>
      </c>
      <c r="D10" s="3">
        <f t="shared" si="1"/>
        <v>8.1999999999997526E-3</v>
      </c>
      <c r="E10" s="5">
        <v>-2.4</v>
      </c>
      <c r="F10" s="5">
        <v>-2.1</v>
      </c>
      <c r="G10" s="3">
        <v>2.239E-2</v>
      </c>
      <c r="H10" s="3">
        <v>4.3979999999999998E-2</v>
      </c>
      <c r="I10" s="3">
        <f t="shared" si="0"/>
        <v>-2.2257731958762883</v>
      </c>
      <c r="J10" s="3">
        <f t="shared" si="2"/>
        <v>27.742268041237118</v>
      </c>
      <c r="K10" s="3">
        <f t="shared" si="3"/>
        <v>90.969987130658339</v>
      </c>
      <c r="L10" s="7">
        <f>(K10/K28)*100</f>
        <v>8.2699988300598495</v>
      </c>
      <c r="M10">
        <f>B10+((B11-B10)/(E11-E10))*ABS(E10-A10)</f>
        <v>15.666666666666668</v>
      </c>
    </row>
    <row r="11" spans="1:16">
      <c r="B11" s="3">
        <f>B3+0.15*(B4-B3)</f>
        <v>16</v>
      </c>
      <c r="C11" s="3">
        <v>1.7999999999999999E-2</v>
      </c>
      <c r="D11" s="3">
        <f t="shared" si="1"/>
        <v>1.7899999999999753E-2</v>
      </c>
      <c r="E11" s="5">
        <v>-2.1</v>
      </c>
      <c r="F11" s="5">
        <v>-1.8</v>
      </c>
      <c r="G11" s="3">
        <v>4.3979999999999998E-2</v>
      </c>
      <c r="H11" s="3">
        <v>7.8950000000000006E-2</v>
      </c>
      <c r="I11" s="3">
        <f t="shared" si="0"/>
        <v>-1.9427777777777784</v>
      </c>
      <c r="J11" s="3">
        <f t="shared" si="2"/>
        <v>30.572222222222216</v>
      </c>
      <c r="K11" s="3">
        <f t="shared" si="3"/>
        <v>121.54220935288055</v>
      </c>
      <c r="L11" s="7">
        <f>(K11/K28)*100</f>
        <v>11.049291759352776</v>
      </c>
      <c r="M11" t="s">
        <v>19</v>
      </c>
    </row>
    <row r="12" spans="1:16">
      <c r="B12" s="3">
        <f>B3+0.2*(B4-B3)</f>
        <v>18</v>
      </c>
      <c r="C12" s="3">
        <v>3.09E-2</v>
      </c>
      <c r="D12" s="3">
        <f t="shared" si="1"/>
        <v>3.5899999999999752E-2</v>
      </c>
      <c r="E12" s="5">
        <v>-1.8</v>
      </c>
      <c r="F12" s="5">
        <v>-1.5</v>
      </c>
      <c r="G12" s="3">
        <v>7.8950000000000006E-2</v>
      </c>
      <c r="H12" s="3">
        <v>0.12952</v>
      </c>
      <c r="I12" s="3">
        <f t="shared" si="0"/>
        <v>-1.6365695792880255</v>
      </c>
      <c r="J12" s="3">
        <f t="shared" si="2"/>
        <v>33.63430420711974</v>
      </c>
      <c r="K12" s="3">
        <f t="shared" si="3"/>
        <v>155.17651356000027</v>
      </c>
      <c r="L12" s="7">
        <f>(K12/K28)*100</f>
        <v>14.106955778181844</v>
      </c>
    </row>
    <row r="13" spans="1:16">
      <c r="A13">
        <v>-1.29</v>
      </c>
      <c r="B13" s="3">
        <f>B3+0.25*(B4-B3)</f>
        <v>20</v>
      </c>
      <c r="C13" s="3">
        <v>4.8300000000000003E-2</v>
      </c>
      <c r="D13" s="3">
        <f t="shared" si="1"/>
        <v>6.6799999999999748E-2</v>
      </c>
      <c r="E13" s="5">
        <v>-1.5</v>
      </c>
      <c r="F13" s="5">
        <v>-1.2</v>
      </c>
      <c r="G13" s="3">
        <v>0.12952</v>
      </c>
      <c r="H13" s="3">
        <v>0.19419</v>
      </c>
      <c r="I13" s="3">
        <f t="shared" si="0"/>
        <v>-1.3389233954451345</v>
      </c>
      <c r="J13" s="3">
        <f t="shared" si="2"/>
        <v>36.610766045548658</v>
      </c>
      <c r="K13" s="3">
        <f t="shared" si="3"/>
        <v>191.78727960554892</v>
      </c>
      <c r="L13" s="7">
        <f>(K13/K28)*100</f>
        <v>17.435207236868084</v>
      </c>
      <c r="M13">
        <f>B13+((B14-B13)/(E14-E13))*ABS(E13-A13)</f>
        <v>21.4</v>
      </c>
    </row>
    <row r="14" spans="1:16">
      <c r="B14" s="3">
        <f>B3+0.3*(B4-B3)</f>
        <v>22</v>
      </c>
      <c r="C14" s="3">
        <v>6.9000000000000006E-2</v>
      </c>
      <c r="D14" s="3">
        <f t="shared" si="1"/>
        <v>0.11509999999999976</v>
      </c>
      <c r="E14" s="5">
        <v>-1.2</v>
      </c>
      <c r="F14" s="5">
        <v>-0.9</v>
      </c>
      <c r="G14" s="3">
        <v>0.19419</v>
      </c>
      <c r="H14" s="3">
        <v>0.26608999999999999</v>
      </c>
      <c r="I14" s="3">
        <f t="shared" si="0"/>
        <v>-1.0420289855072462</v>
      </c>
      <c r="J14" s="3">
        <f t="shared" si="2"/>
        <v>39.579710144927539</v>
      </c>
      <c r="K14" s="3">
        <f t="shared" si="3"/>
        <v>231.36698975047645</v>
      </c>
      <c r="L14" s="7">
        <f>(K14/K28)*100</f>
        <v>21.033362704588768</v>
      </c>
      <c r="M14" t="s">
        <v>20</v>
      </c>
    </row>
    <row r="15" spans="1:16">
      <c r="B15" s="3">
        <f>B3+0.35*(B4-B3)</f>
        <v>24</v>
      </c>
      <c r="C15" s="3">
        <v>9.0200000000000002E-2</v>
      </c>
      <c r="D15" s="3">
        <f t="shared" si="1"/>
        <v>0.18409999999999976</v>
      </c>
      <c r="E15" s="5">
        <v>-0.9</v>
      </c>
      <c r="F15" s="5">
        <v>-0.6</v>
      </c>
      <c r="G15" s="3">
        <v>0.26608999999999999</v>
      </c>
      <c r="H15" s="3">
        <v>0.33322000000000002</v>
      </c>
      <c r="I15" s="3">
        <f t="shared" si="0"/>
        <v>-0.74423503325942375</v>
      </c>
      <c r="J15" s="3">
        <f t="shared" si="2"/>
        <v>42.557649667405762</v>
      </c>
      <c r="K15" s="3">
        <f t="shared" si="3"/>
        <v>273.92463941788219</v>
      </c>
      <c r="L15" s="7">
        <f>(K15/K28)*100</f>
        <v>24.902239947080197</v>
      </c>
      <c r="P15" t="s">
        <v>21</v>
      </c>
    </row>
    <row r="16" spans="1:16">
      <c r="A16">
        <v>-0.43</v>
      </c>
      <c r="B16" s="3">
        <f>B3+0.4*(B4-B3)</f>
        <v>26</v>
      </c>
      <c r="C16" s="3">
        <v>0.10780000000000001</v>
      </c>
      <c r="D16" s="3">
        <f t="shared" si="1"/>
        <v>0.27429999999999977</v>
      </c>
      <c r="E16" s="5">
        <v>-0.6</v>
      </c>
      <c r="F16" s="5">
        <v>-0.3</v>
      </c>
      <c r="G16" s="3">
        <v>0.33322000000000002</v>
      </c>
      <c r="H16" s="3">
        <v>0.38139000000000001</v>
      </c>
      <c r="I16" s="3">
        <f t="shared" si="0"/>
        <v>-0.44684601113172528</v>
      </c>
      <c r="J16" s="3">
        <f t="shared" si="2"/>
        <v>45.531539888682744</v>
      </c>
      <c r="K16" s="3">
        <f t="shared" si="3"/>
        <v>319.45617930656493</v>
      </c>
      <c r="L16" s="7">
        <f>(K16/K28)*100</f>
        <v>29.041470846051361</v>
      </c>
      <c r="M16">
        <f>B16+((B17-B16)/(E17-E16))*ABS(E16-A16)</f>
        <v>27.133333333333333</v>
      </c>
    </row>
    <row r="17" spans="1:13">
      <c r="B17" s="3">
        <f>B3+0.45*(B4-B3)</f>
        <v>28</v>
      </c>
      <c r="C17" s="3">
        <v>0.1179</v>
      </c>
      <c r="D17" s="3">
        <f t="shared" si="1"/>
        <v>0.38209999999999977</v>
      </c>
      <c r="E17" s="5">
        <v>-0.3</v>
      </c>
      <c r="F17" s="5">
        <v>0</v>
      </c>
      <c r="G17" s="3">
        <v>0.38139000000000001</v>
      </c>
      <c r="H17" s="3">
        <v>0.39894000000000002</v>
      </c>
      <c r="I17" s="3">
        <f t="shared" si="0"/>
        <v>-0.14885496183206115</v>
      </c>
      <c r="J17" s="3">
        <f t="shared" si="2"/>
        <v>48.511450381679388</v>
      </c>
      <c r="K17" s="3">
        <f t="shared" si="3"/>
        <v>367.9676296882443</v>
      </c>
      <c r="L17" s="7">
        <f>(K17/K28)*100</f>
        <v>33.451602698931296</v>
      </c>
      <c r="M17" t="s">
        <v>22</v>
      </c>
    </row>
    <row r="18" spans="1:13">
      <c r="B18" s="8">
        <f>B3+0.5*(B4-B3)</f>
        <v>30</v>
      </c>
      <c r="C18" s="3">
        <v>0.1179</v>
      </c>
      <c r="D18" s="3">
        <f t="shared" si="1"/>
        <v>0.49999999999999978</v>
      </c>
      <c r="E18" s="5">
        <v>0</v>
      </c>
      <c r="F18" s="5">
        <v>0.3</v>
      </c>
      <c r="G18" s="3">
        <v>0.39894000000000002</v>
      </c>
      <c r="H18" s="3">
        <v>0.38139000000000001</v>
      </c>
      <c r="I18" s="3">
        <f t="shared" si="0"/>
        <v>0.14885496183206115</v>
      </c>
      <c r="J18" s="3">
        <f t="shared" si="2"/>
        <v>51.488549618320612</v>
      </c>
      <c r="K18" s="3">
        <f t="shared" si="3"/>
        <v>419.45617930656493</v>
      </c>
      <c r="L18" s="7">
        <f>(K18/K28)*100</f>
        <v>38.132379936960447</v>
      </c>
    </row>
    <row r="19" spans="1:13">
      <c r="A19">
        <v>0.43</v>
      </c>
      <c r="B19" s="3">
        <f>B3+0.55*(B4-B3)</f>
        <v>32</v>
      </c>
      <c r="C19" s="3">
        <v>0.10780000000000001</v>
      </c>
      <c r="D19" s="3">
        <f t="shared" si="1"/>
        <v>0.61789999999999978</v>
      </c>
      <c r="E19" s="5">
        <v>0.3</v>
      </c>
      <c r="F19" s="5">
        <v>0.6</v>
      </c>
      <c r="G19" s="3">
        <v>0.38139000000000001</v>
      </c>
      <c r="H19" s="3">
        <v>0.33322000000000002</v>
      </c>
      <c r="I19" s="3">
        <f t="shared" si="0"/>
        <v>0.44684601113172528</v>
      </c>
      <c r="J19" s="3">
        <f t="shared" si="2"/>
        <v>54.468460111317256</v>
      </c>
      <c r="K19" s="3">
        <f t="shared" si="3"/>
        <v>473.92463941788219</v>
      </c>
      <c r="L19" s="7">
        <f>(K19/K28)*100</f>
        <v>43.084058128898377</v>
      </c>
      <c r="M19">
        <f>B19+((B20-B19)/(E20-E19))*ABS(E19-A19)</f>
        <v>32.866666666666667</v>
      </c>
    </row>
    <row r="20" spans="1:13">
      <c r="B20" s="3">
        <f>B3+0.6*(B4-B3)</f>
        <v>34</v>
      </c>
      <c r="C20" s="3">
        <v>9.0200000000000002E-2</v>
      </c>
      <c r="D20" s="3">
        <f t="shared" si="1"/>
        <v>0.72569999999999979</v>
      </c>
      <c r="E20" s="5">
        <v>0.6</v>
      </c>
      <c r="F20" s="5">
        <v>0.9</v>
      </c>
      <c r="G20" s="3">
        <v>0.33322000000000002</v>
      </c>
      <c r="H20" s="3">
        <v>0.26608999999999999</v>
      </c>
      <c r="I20" s="3">
        <f t="shared" si="0"/>
        <v>0.74423503325942375</v>
      </c>
      <c r="J20" s="3">
        <f t="shared" si="2"/>
        <v>57.442350332594238</v>
      </c>
      <c r="K20" s="3">
        <f t="shared" si="3"/>
        <v>531.36698975047648</v>
      </c>
      <c r="L20" s="7">
        <f>(K20/K28)*100</f>
        <v>48.306089977316041</v>
      </c>
      <c r="M20" t="s">
        <v>23</v>
      </c>
    </row>
    <row r="21" spans="1:13">
      <c r="B21" s="3">
        <f>B3+0.65*(B4-B3)</f>
        <v>36</v>
      </c>
      <c r="C21" s="3">
        <v>6.9000000000000006E-2</v>
      </c>
      <c r="D21" s="3">
        <f t="shared" si="1"/>
        <v>0.81589999999999985</v>
      </c>
      <c r="E21" s="5">
        <v>0.9</v>
      </c>
      <c r="F21" s="5">
        <v>1.2</v>
      </c>
      <c r="G21" s="3">
        <v>0.26608999999999999</v>
      </c>
      <c r="H21" s="3">
        <v>0.19419</v>
      </c>
      <c r="I21" s="3">
        <f t="shared" si="0"/>
        <v>1.0420289855072462</v>
      </c>
      <c r="J21" s="3">
        <f t="shared" si="2"/>
        <v>60.420289855072461</v>
      </c>
      <c r="K21" s="3">
        <f t="shared" ref="K21:K28" si="4">K20+J21</f>
        <v>591.78727960554897</v>
      </c>
      <c r="L21" s="7">
        <f>(K21/K28)*100</f>
        <v>53.798843600504455</v>
      </c>
    </row>
    <row r="22" spans="1:13">
      <c r="A22">
        <v>1.29</v>
      </c>
      <c r="B22" s="3">
        <f>B3+0.7*(B4-B3)</f>
        <v>38</v>
      </c>
      <c r="C22" s="3">
        <v>4.8300000000000003E-2</v>
      </c>
      <c r="D22" s="3">
        <f t="shared" si="1"/>
        <v>0.88489999999999991</v>
      </c>
      <c r="E22" s="5">
        <v>1.2</v>
      </c>
      <c r="F22" s="5">
        <v>1.5</v>
      </c>
      <c r="G22" s="3">
        <v>0.19419</v>
      </c>
      <c r="H22" s="3">
        <v>0.12952</v>
      </c>
      <c r="I22" s="3">
        <f t="shared" si="0"/>
        <v>1.3389233954451345</v>
      </c>
      <c r="J22" s="3">
        <f t="shared" si="2"/>
        <v>63.389233954451342</v>
      </c>
      <c r="K22" s="3">
        <f t="shared" si="4"/>
        <v>655.17651356000033</v>
      </c>
      <c r="L22" s="7">
        <f>(K22/K28)*100</f>
        <v>59.561501232727295</v>
      </c>
      <c r="M22">
        <f>B22+((B23-B22)/(E23-E22))*ABS(E22-A22)</f>
        <v>38.6</v>
      </c>
    </row>
    <row r="23" spans="1:13">
      <c r="B23" s="3">
        <f>B3+0.75*(B4-B3)</f>
        <v>40</v>
      </c>
      <c r="C23" s="3">
        <v>3.09E-2</v>
      </c>
      <c r="D23" s="3">
        <f t="shared" si="1"/>
        <v>0.93319999999999992</v>
      </c>
      <c r="E23" s="5">
        <v>1.5</v>
      </c>
      <c r="F23" s="5">
        <v>1.8</v>
      </c>
      <c r="G23" s="3">
        <v>0.12952</v>
      </c>
      <c r="H23" s="3">
        <v>7.8950000000000006E-2</v>
      </c>
      <c r="I23" s="3">
        <f t="shared" si="0"/>
        <v>1.6365695792880255</v>
      </c>
      <c r="J23" s="3">
        <f t="shared" si="2"/>
        <v>66.36569579288026</v>
      </c>
      <c r="K23" s="3">
        <f t="shared" si="4"/>
        <v>721.5422093528806</v>
      </c>
      <c r="L23" s="7">
        <f>(K23/K28)*100</f>
        <v>65.59474630480733</v>
      </c>
      <c r="M23" t="s">
        <v>24</v>
      </c>
    </row>
    <row r="24" spans="1:13">
      <c r="B24" s="3">
        <f>B3+0.8*(B4-B3)</f>
        <v>42</v>
      </c>
      <c r="C24" s="3">
        <v>1.7999999999999999E-2</v>
      </c>
      <c r="D24" s="3">
        <f t="shared" si="1"/>
        <v>0.96409999999999996</v>
      </c>
      <c r="E24" s="5">
        <v>1.8</v>
      </c>
      <c r="F24" s="5">
        <v>2.1</v>
      </c>
      <c r="G24" s="3">
        <v>7.8950000000000006E-2</v>
      </c>
      <c r="H24" s="3">
        <v>4.3979999999999998E-2</v>
      </c>
      <c r="I24" s="3">
        <f t="shared" si="0"/>
        <v>1.9427777777777784</v>
      </c>
      <c r="J24" s="3">
        <f t="shared" si="2"/>
        <v>69.427777777777777</v>
      </c>
      <c r="K24" s="3">
        <f t="shared" si="4"/>
        <v>790.96998713065841</v>
      </c>
      <c r="L24" s="7">
        <f>(K24/K28)*100</f>
        <v>71.906362466423488</v>
      </c>
    </row>
    <row r="25" spans="1:13">
      <c r="A25">
        <v>2.15</v>
      </c>
      <c r="B25" s="3">
        <f>B3+0.85*(B4-B3)</f>
        <v>44</v>
      </c>
      <c r="C25" s="3">
        <v>9.7000000000000003E-3</v>
      </c>
      <c r="D25" s="3">
        <f t="shared" si="1"/>
        <v>0.98209999999999997</v>
      </c>
      <c r="E25" s="5">
        <v>2.1</v>
      </c>
      <c r="F25" s="5">
        <v>2.4</v>
      </c>
      <c r="G25" s="3">
        <v>4.3979999999999998E-2</v>
      </c>
      <c r="H25" s="3">
        <v>2.239E-2</v>
      </c>
      <c r="I25" s="3">
        <f t="shared" si="0"/>
        <v>2.2257731958762883</v>
      </c>
      <c r="J25" s="3">
        <f t="shared" si="2"/>
        <v>72.257731958762889</v>
      </c>
      <c r="K25" s="3">
        <f t="shared" si="4"/>
        <v>863.22771908942127</v>
      </c>
      <c r="L25" s="7">
        <f>(K25/K28)*100</f>
        <v>78.475247189947382</v>
      </c>
      <c r="M25">
        <f>B25+((B26-B25)/(E26-E25))*ABS(E25-A25)</f>
        <v>44.333333333333336</v>
      </c>
    </row>
    <row r="26" spans="1:13">
      <c r="B26" s="3">
        <f>B3+0.9*(B4-B3)</f>
        <v>46</v>
      </c>
      <c r="C26" s="3">
        <v>4.7000000000000002E-3</v>
      </c>
      <c r="D26" s="3">
        <f t="shared" si="1"/>
        <v>0.99180000000000001</v>
      </c>
      <c r="E26" s="5">
        <v>2.4</v>
      </c>
      <c r="F26" s="5">
        <v>2.7</v>
      </c>
      <c r="G26" s="3">
        <v>2.239E-2</v>
      </c>
      <c r="H26" s="3">
        <v>1.042E-2</v>
      </c>
      <c r="I26" s="3">
        <f t="shared" si="0"/>
        <v>2.5468085106382978</v>
      </c>
      <c r="J26" s="3">
        <f t="shared" si="2"/>
        <v>75.468085106382972</v>
      </c>
      <c r="K26" s="3">
        <f t="shared" si="4"/>
        <v>938.69580419580427</v>
      </c>
      <c r="L26" s="7">
        <f>(K26/K28)*100</f>
        <v>85.33598219961857</v>
      </c>
      <c r="M26" t="s">
        <v>25</v>
      </c>
    </row>
    <row r="27" spans="1:13">
      <c r="B27" s="3">
        <f>B3+0.95*(B4-B3)</f>
        <v>48</v>
      </c>
      <c r="C27" s="3">
        <v>2.2000000000000001E-3</v>
      </c>
      <c r="D27" s="3">
        <f t="shared" si="1"/>
        <v>0.99650000000000005</v>
      </c>
      <c r="E27" s="5">
        <v>2.7</v>
      </c>
      <c r="F27" s="5">
        <v>3</v>
      </c>
      <c r="G27" s="3">
        <v>1.042E-2</v>
      </c>
      <c r="H27" s="3">
        <v>4.4299999999999999E-3</v>
      </c>
      <c r="I27" s="3">
        <f t="shared" si="0"/>
        <v>2.7227272727272727</v>
      </c>
      <c r="J27" s="3">
        <f t="shared" si="2"/>
        <v>77.22727272727272</v>
      </c>
      <c r="K27" s="3">
        <f t="shared" si="4"/>
        <v>1015.923076923077</v>
      </c>
      <c r="L27" s="7">
        <f>(K27/K28)*100</f>
        <v>92.35664335664336</v>
      </c>
    </row>
    <row r="28" spans="1:13">
      <c r="B28" s="3">
        <f>B3+1*(B4-B3)</f>
        <v>50</v>
      </c>
      <c r="C28" s="3">
        <v>1.2999999999999999E-3</v>
      </c>
      <c r="D28" s="3">
        <f>1-C28</f>
        <v>0.99870000000000003</v>
      </c>
      <c r="E28" s="5">
        <v>3</v>
      </c>
      <c r="F28" s="3" t="s">
        <v>17</v>
      </c>
      <c r="G28" s="3">
        <v>4.4299999999999999E-3</v>
      </c>
      <c r="H28" s="3">
        <v>0</v>
      </c>
      <c r="I28" s="3">
        <f t="shared" si="0"/>
        <v>3.4076923076923076</v>
      </c>
      <c r="J28" s="3">
        <f t="shared" si="2"/>
        <v>84.076923076923066</v>
      </c>
      <c r="K28" s="3">
        <f t="shared" si="4"/>
        <v>1100</v>
      </c>
      <c r="L28" s="7">
        <f>(K28/K28)*100</f>
        <v>100</v>
      </c>
    </row>
    <row r="29" spans="1:13">
      <c r="J29" s="3"/>
    </row>
    <row r="31" spans="1:13">
      <c r="B3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lnipe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winti</dc:creator>
  <cp:keywords/>
  <dc:description/>
  <cp:lastModifiedBy>Kaustubh  Pathak</cp:lastModifiedBy>
  <cp:revision/>
  <dcterms:created xsi:type="dcterms:W3CDTF">2018-01-31T04:12:02Z</dcterms:created>
  <dcterms:modified xsi:type="dcterms:W3CDTF">2018-10-02T18:42:32Z</dcterms:modified>
  <cp:category/>
  <cp:contentStatus/>
</cp:coreProperties>
</file>