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<sst xmlns="http://schemas.openxmlformats.org/spreadsheetml/2006/main" count="48" uniqueCount="48">
  <si>
    <t>餐馆名称</t>
  </si>
  <si>
    <t>经纬度</t>
  </si>
  <si>
    <t>雇员数（估计</t>
  </si>
  <si>
    <t>外卖量（日</t>
  </si>
  <si>
    <t>外卖量（月</t>
  </si>
  <si>
    <t>蔬菜日需（kg）</t>
  </si>
  <si>
    <t>肉类日需（kg）</t>
  </si>
  <si>
    <t>肉每三天一送</t>
  </si>
  <si>
    <t>大米日需（kg）</t>
  </si>
  <si>
    <t>面粉日需（kg）</t>
  </si>
  <si>
    <t>米面总和</t>
  </si>
  <si>
    <t>米面每7天一送</t>
  </si>
  <si>
    <t>渝湘缘(双新园店)</t>
  </si>
  <si>
    <t>北纬N39°52′0.90″ 东经E116°28′15.03″</t>
  </si>
  <si>
    <t>渝尚味(姚家园路店)</t>
  </si>
  <si>
    <t>北纬N39°55′39.96″ 东经E116°27′28.24″</t>
  </si>
  <si>
    <t>妈妈手</t>
  </si>
  <si>
    <t>北纬N39°52′29.09″ 东经E116°27′56.96″</t>
  </si>
  <si>
    <t>锦时饺子</t>
  </si>
  <si>
    <t>北纬N39°52′26.20″ 东经E116°27′42.57″</t>
  </si>
  <si>
    <t>百家长烤鸭店(松榆东里店)</t>
  </si>
  <si>
    <t>北纬N39°52′16.43″ 东经E116°27′59.02″</t>
  </si>
  <si>
    <t>金百万烤鸭店(劲松店)</t>
  </si>
  <si>
    <t>北纬N39°52′22.02″ 东经E116°27′40.72″</t>
  </si>
  <si>
    <t>冰城串吧</t>
  </si>
  <si>
    <t>北纬N39°52′30.16″ 东经E116°27′37.19″</t>
  </si>
  <si>
    <t>丽华快餐(北工大)</t>
  </si>
  <si>
    <t>北纬N39°52′10.92″ 东经E116°28′6.47″</t>
  </si>
  <si>
    <t>大话望京小腰</t>
  </si>
  <si>
    <t>北纬N39°52′10.92″ 东经E116°28′2.22″</t>
  </si>
  <si>
    <t>万事成煎饼</t>
  </si>
  <si>
    <t>北纬N39°52′27.24″ 东经E116°27′43.63″</t>
  </si>
  <si>
    <t>真驴坊驴肉火烧</t>
  </si>
  <si>
    <t>北纬N39°52′11.15″ 东经E116°27′36.41″</t>
  </si>
  <si>
    <t>西部马华牛肉面（潘家园餐厅）</t>
  </si>
  <si>
    <t>北纬N39°52′28.55″ 东经E116°27′32.47″</t>
  </si>
  <si>
    <t>餐馆总和</t>
  </si>
  <si>
    <t>车辆建议配重</t>
  </si>
  <si>
    <t xml:space="preserve">800kg  </t>
  </si>
  <si>
    <t>1600kg</t>
  </si>
  <si>
    <t>5000kg</t>
  </si>
  <si>
    <t>配送车辆数</t>
  </si>
  <si>
    <t>3&amp;4辆</t>
  </si>
  <si>
    <t>5&amp;6辆</t>
  </si>
  <si>
    <t>6&amp;7&amp;8辆</t>
  </si>
  <si>
    <t>配送中心</t>
  </si>
  <si>
    <t>松榆里市场</t>
  </si>
  <si>
    <t>备注：送蔬菜，送肉和送米面的车辆的载重可以不同，但记得在结果标明不同情况下的载重。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</si>
</sst>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</numFmts>
  <fonts count="22">
    <font>
      <sz val="11"/>
      <color theme="1"/>
      <name val="等线"/>
      <charset val="134"/>
      <scheme val="minor"/>
    </font>
    <font>
      <b/>
      <sz val="11"/>
      <color theme="1"/>
      <name val="黑体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17" fillId="29" borderId="7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vertical="center"/>
    </xf>
    <xf numFmtId="176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176" fontId="0" fillId="0" borderId="1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selection activeCell="E18" sqref="E18"/>
    </sheetView>
  </sheetViews>
  <sheetFormatPr defaultColWidth="9" defaultRowHeight="13.8"/>
  <cols>
    <col min="1" max="1" width="31" customWidth="1"/>
    <col min="2" max="2" width="9.88888888888889" customWidth="1"/>
    <col min="3" max="3" width="13.7777777777778" style="1" customWidth="1"/>
    <col min="4" max="4" width="12.8888888888889" style="1"/>
    <col min="5" max="5" width="12" style="1" customWidth="1"/>
    <col min="6" max="6" width="14.7777777777778" style="1" customWidth="1"/>
    <col min="7" max="8" width="15.5555555555556" style="1" customWidth="1"/>
    <col min="9" max="9" width="15.7777777777778" style="1" customWidth="1"/>
    <col min="10" max="10" width="14.7777777777778" style="1" customWidth="1"/>
    <col min="11" max="11" width="19.1111111111111" style="1" customWidth="1"/>
    <col min="12" max="12" width="16.1111111111111" style="1" customWidth="1"/>
  </cols>
  <sheetData>
    <row r="1" ht="14.4" spans="1:1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4" t="s">
        <v>7</v>
      </c>
      <c r="I1" s="15" t="s">
        <v>8</v>
      </c>
      <c r="J1" s="15" t="s">
        <v>9</v>
      </c>
      <c r="K1" s="16" t="s">
        <v>10</v>
      </c>
      <c r="L1" s="9" t="s">
        <v>11</v>
      </c>
    </row>
    <row r="2" spans="1:12">
      <c r="A2" s="6" t="s">
        <v>12</v>
      </c>
      <c r="B2" s="6" t="s">
        <v>13</v>
      </c>
      <c r="C2" s="7">
        <v>15</v>
      </c>
      <c r="D2" s="8">
        <f>E2/30</f>
        <v>5</v>
      </c>
      <c r="E2" s="7">
        <v>150</v>
      </c>
      <c r="F2" s="9">
        <f>POWER(C2,1.59)+1.006*D2</f>
        <v>79.1584811722081</v>
      </c>
      <c r="G2" s="10">
        <f>POWER(C2,1.564)+1.574*D2</f>
        <v>76.9586535887991</v>
      </c>
      <c r="H2" s="9">
        <f>G2*3</f>
        <v>230.875960766397</v>
      </c>
      <c r="I2" s="8">
        <f>POWER(C2,1.461)+1.964*D2</f>
        <v>62.0920255584851</v>
      </c>
      <c r="J2" s="8">
        <f>8.315*C2+1.13*D2+0.921</f>
        <v>131.296</v>
      </c>
      <c r="K2" s="17">
        <f>I2+J2</f>
        <v>193.388025558485</v>
      </c>
      <c r="L2" s="9">
        <f>K2*7</f>
        <v>1353.7161789094</v>
      </c>
    </row>
    <row r="3" spans="1:12">
      <c r="A3" s="6" t="s">
        <v>14</v>
      </c>
      <c r="B3" s="6" t="s">
        <v>15</v>
      </c>
      <c r="C3" s="7">
        <v>20</v>
      </c>
      <c r="D3" s="8">
        <f t="shared" ref="D3:D13" si="0">E3/30</f>
        <v>0</v>
      </c>
      <c r="E3" s="7">
        <v>0</v>
      </c>
      <c r="F3" s="9">
        <f t="shared" ref="F3:F13" si="1">POWER(C3,1.59)+1.006*D3</f>
        <v>117.121787819742</v>
      </c>
      <c r="G3" s="10">
        <f>POWER(C3,1.8)+6.059</f>
        <v>225.771108661224</v>
      </c>
      <c r="H3" s="9">
        <f t="shared" ref="H3:H13" si="2">G3*3</f>
        <v>677.313325983671</v>
      </c>
      <c r="I3" s="8">
        <f>POWER(C3,1.248)+9.746</f>
        <v>51.7882000690598</v>
      </c>
      <c r="J3" s="8">
        <f>POWER(C3,1.606)+8.019</f>
        <v>130.891352423743</v>
      </c>
      <c r="K3" s="17">
        <f t="shared" ref="K3:K13" si="3">I3+J3</f>
        <v>182.679552492803</v>
      </c>
      <c r="L3" s="9">
        <f t="shared" ref="L3:L13" si="4">K3*7</f>
        <v>1278.75686744962</v>
      </c>
    </row>
    <row r="4" spans="1:12">
      <c r="A4" s="6" t="s">
        <v>16</v>
      </c>
      <c r="B4" s="6" t="s">
        <v>17</v>
      </c>
      <c r="C4" s="7">
        <v>15</v>
      </c>
      <c r="D4" s="8">
        <f t="shared" si="0"/>
        <v>33.3333333333333</v>
      </c>
      <c r="E4" s="7">
        <v>1000</v>
      </c>
      <c r="F4" s="9">
        <f t="shared" si="1"/>
        <v>107.661814505541</v>
      </c>
      <c r="G4" s="10">
        <f t="shared" ref="G3:G13" si="5">POWER(C4,1.564)+1.574*D4</f>
        <v>121.555320255466</v>
      </c>
      <c r="H4" s="9">
        <f t="shared" si="2"/>
        <v>364.665960766397</v>
      </c>
      <c r="I4" s="8">
        <f t="shared" ref="I3:I13" si="6">POWER(C4,1.461)+1.964*D4</f>
        <v>117.738692225152</v>
      </c>
      <c r="J4" s="8">
        <f t="shared" ref="J3:J13" si="7">8.315*C4+1.13*D4+0.921</f>
        <v>163.312666666667</v>
      </c>
      <c r="K4" s="17">
        <f t="shared" si="3"/>
        <v>281.051358891818</v>
      </c>
      <c r="L4" s="9">
        <f t="shared" si="4"/>
        <v>1967.35951224273</v>
      </c>
    </row>
    <row r="5" spans="1:12">
      <c r="A5" s="6" t="s">
        <v>18</v>
      </c>
      <c r="B5" s="6" t="s">
        <v>19</v>
      </c>
      <c r="C5" s="7">
        <v>22</v>
      </c>
      <c r="D5" s="8">
        <f t="shared" si="0"/>
        <v>83.3333333333333</v>
      </c>
      <c r="E5" s="7">
        <v>2500</v>
      </c>
      <c r="F5" s="9">
        <f t="shared" si="1"/>
        <v>220.119589825583</v>
      </c>
      <c r="G5" s="10">
        <f t="shared" si="5"/>
        <v>256.928561679345</v>
      </c>
      <c r="H5" s="9">
        <f t="shared" si="2"/>
        <v>770.785685038035</v>
      </c>
      <c r="I5" s="8">
        <f t="shared" si="6"/>
        <v>255.136847291577</v>
      </c>
      <c r="J5" s="8">
        <f t="shared" si="7"/>
        <v>278.017666666667</v>
      </c>
      <c r="K5" s="17">
        <f t="shared" si="3"/>
        <v>533.154513958244</v>
      </c>
      <c r="L5" s="9">
        <f t="shared" si="4"/>
        <v>3732.08159770771</v>
      </c>
    </row>
    <row r="6" spans="1:12">
      <c r="A6" s="6" t="s">
        <v>20</v>
      </c>
      <c r="B6" s="6" t="s">
        <v>21</v>
      </c>
      <c r="C6" s="7">
        <v>30</v>
      </c>
      <c r="D6" s="8">
        <f t="shared" si="0"/>
        <v>0</v>
      </c>
      <c r="E6" s="7">
        <v>0</v>
      </c>
      <c r="F6" s="9">
        <f t="shared" si="1"/>
        <v>223.163310349978</v>
      </c>
      <c r="G6" s="10">
        <f>POWER(C6,1.8)+6.059</f>
        <v>461.905115700906</v>
      </c>
      <c r="H6" s="9">
        <f t="shared" si="2"/>
        <v>1385.71534710272</v>
      </c>
      <c r="I6" s="8">
        <f>POWER(C6,1.248)+9.746</f>
        <v>79.4804413205443</v>
      </c>
      <c r="J6" s="8">
        <f>POWER(C6,1.606)+8.019</f>
        <v>243.663189314894</v>
      </c>
      <c r="K6" s="17">
        <f t="shared" si="3"/>
        <v>323.143630635438</v>
      </c>
      <c r="L6" s="9">
        <f t="shared" si="4"/>
        <v>2262.00541444806</v>
      </c>
    </row>
    <row r="7" spans="1:12">
      <c r="A7" s="6" t="s">
        <v>22</v>
      </c>
      <c r="B7" s="6" t="s">
        <v>23</v>
      </c>
      <c r="C7" s="7">
        <v>30</v>
      </c>
      <c r="D7" s="8">
        <f t="shared" si="0"/>
        <v>100</v>
      </c>
      <c r="E7" s="7">
        <v>3000</v>
      </c>
      <c r="F7" s="9">
        <f t="shared" si="1"/>
        <v>323.763310349977</v>
      </c>
      <c r="G7" s="10">
        <f t="shared" si="5"/>
        <v>361.676139785947</v>
      </c>
      <c r="H7" s="9">
        <f t="shared" si="2"/>
        <v>1085.02841935784</v>
      </c>
      <c r="I7" s="8">
        <f t="shared" si="6"/>
        <v>340.304426534982</v>
      </c>
      <c r="J7" s="8">
        <f t="shared" si="7"/>
        <v>363.371</v>
      </c>
      <c r="K7" s="17">
        <f t="shared" si="3"/>
        <v>703.675426534982</v>
      </c>
      <c r="L7" s="9">
        <f t="shared" si="4"/>
        <v>4925.72798574488</v>
      </c>
    </row>
    <row r="8" spans="1:12">
      <c r="A8" s="6" t="s">
        <v>24</v>
      </c>
      <c r="B8" s="6" t="s">
        <v>25</v>
      </c>
      <c r="C8" s="7">
        <v>20</v>
      </c>
      <c r="D8" s="8">
        <f t="shared" si="0"/>
        <v>33.3333333333333</v>
      </c>
      <c r="E8" s="7">
        <v>1000</v>
      </c>
      <c r="F8" s="9">
        <f t="shared" si="1"/>
        <v>150.655121153075</v>
      </c>
      <c r="G8" s="10">
        <f t="shared" si="5"/>
        <v>160.812175419959</v>
      </c>
      <c r="H8" s="9">
        <f t="shared" si="2"/>
        <v>482.436526259876</v>
      </c>
      <c r="I8" s="8">
        <f t="shared" si="6"/>
        <v>145.046829540323</v>
      </c>
      <c r="J8" s="8">
        <f t="shared" si="7"/>
        <v>204.887666666667</v>
      </c>
      <c r="K8" s="17">
        <f t="shared" si="3"/>
        <v>349.934496206989</v>
      </c>
      <c r="L8" s="9">
        <f t="shared" si="4"/>
        <v>2449.54147344892</v>
      </c>
    </row>
    <row r="9" spans="1:12">
      <c r="A9" s="11" t="s">
        <v>26</v>
      </c>
      <c r="B9" s="6" t="s">
        <v>27</v>
      </c>
      <c r="C9" s="7">
        <v>10</v>
      </c>
      <c r="D9" s="8">
        <f t="shared" si="0"/>
        <v>12.3666666666667</v>
      </c>
      <c r="E9" s="7">
        <v>371</v>
      </c>
      <c r="F9" s="9">
        <f t="shared" si="1"/>
        <v>51.3453811660947</v>
      </c>
      <c r="G9" s="10">
        <f t="shared" si="5"/>
        <v>56.1088907981167</v>
      </c>
      <c r="H9" s="9">
        <f t="shared" si="2"/>
        <v>168.32667239435</v>
      </c>
      <c r="I9" s="8">
        <f t="shared" si="6"/>
        <v>53.1949321569881</v>
      </c>
      <c r="J9" s="8">
        <f t="shared" si="7"/>
        <v>98.0453333333333</v>
      </c>
      <c r="K9" s="17">
        <f t="shared" si="3"/>
        <v>151.240265490321</v>
      </c>
      <c r="L9" s="9">
        <f t="shared" si="4"/>
        <v>1058.68185843225</v>
      </c>
    </row>
    <row r="10" spans="1:12">
      <c r="A10" s="6" t="s">
        <v>28</v>
      </c>
      <c r="B10" s="6" t="s">
        <v>29</v>
      </c>
      <c r="C10" s="7">
        <v>22</v>
      </c>
      <c r="D10" s="8">
        <f t="shared" si="0"/>
        <v>20</v>
      </c>
      <c r="E10" s="7">
        <v>600</v>
      </c>
      <c r="F10" s="9">
        <f t="shared" si="1"/>
        <v>156.40625649225</v>
      </c>
      <c r="G10" s="10">
        <f t="shared" si="5"/>
        <v>157.241895012678</v>
      </c>
      <c r="H10" s="9">
        <f t="shared" si="2"/>
        <v>471.725685038035</v>
      </c>
      <c r="I10" s="8">
        <f t="shared" si="6"/>
        <v>130.75018062491</v>
      </c>
      <c r="J10" s="8">
        <f t="shared" si="7"/>
        <v>206.451</v>
      </c>
      <c r="K10" s="17">
        <f t="shared" si="3"/>
        <v>337.20118062491</v>
      </c>
      <c r="L10" s="9">
        <f t="shared" si="4"/>
        <v>2360.40826437437</v>
      </c>
    </row>
    <row r="11" spans="1:12">
      <c r="A11" s="6" t="s">
        <v>30</v>
      </c>
      <c r="B11" s="6" t="s">
        <v>31</v>
      </c>
      <c r="C11" s="7">
        <v>10</v>
      </c>
      <c r="D11" s="8">
        <f t="shared" si="0"/>
        <v>13.3333333333333</v>
      </c>
      <c r="E11" s="7">
        <v>400</v>
      </c>
      <c r="F11" s="9">
        <f t="shared" si="1"/>
        <v>52.3178478327614</v>
      </c>
      <c r="G11" s="10">
        <f t="shared" si="5"/>
        <v>57.63042413145</v>
      </c>
      <c r="H11" s="9">
        <f t="shared" si="2"/>
        <v>172.89127239435</v>
      </c>
      <c r="I11" s="8">
        <f t="shared" si="6"/>
        <v>55.0934654903214</v>
      </c>
      <c r="J11" s="8">
        <f t="shared" si="7"/>
        <v>99.1376666666667</v>
      </c>
      <c r="K11" s="17">
        <f t="shared" si="3"/>
        <v>154.231132156988</v>
      </c>
      <c r="L11" s="9">
        <f t="shared" si="4"/>
        <v>1079.61792509892</v>
      </c>
    </row>
    <row r="12" spans="1:12">
      <c r="A12" s="6" t="s">
        <v>32</v>
      </c>
      <c r="B12" s="6" t="s">
        <v>33</v>
      </c>
      <c r="C12" s="7">
        <v>15</v>
      </c>
      <c r="D12" s="8">
        <f t="shared" si="0"/>
        <v>10</v>
      </c>
      <c r="E12" s="7">
        <v>300</v>
      </c>
      <c r="F12" s="9">
        <f t="shared" si="1"/>
        <v>84.1884811722081</v>
      </c>
      <c r="G12" s="10">
        <f t="shared" si="5"/>
        <v>84.8286535887991</v>
      </c>
      <c r="H12" s="9">
        <f t="shared" si="2"/>
        <v>254.485960766397</v>
      </c>
      <c r="I12" s="8">
        <f t="shared" si="6"/>
        <v>71.9120255584851</v>
      </c>
      <c r="J12" s="8">
        <f t="shared" si="7"/>
        <v>136.946</v>
      </c>
      <c r="K12" s="17">
        <f t="shared" si="3"/>
        <v>208.858025558485</v>
      </c>
      <c r="L12" s="9">
        <f t="shared" si="4"/>
        <v>1462.0061789094</v>
      </c>
    </row>
    <row r="13" spans="1:12">
      <c r="A13" s="6" t="s">
        <v>34</v>
      </c>
      <c r="B13" s="6" t="s">
        <v>35</v>
      </c>
      <c r="C13" s="7">
        <v>20</v>
      </c>
      <c r="D13" s="8">
        <f t="shared" si="0"/>
        <v>100</v>
      </c>
      <c r="E13" s="7">
        <v>3000</v>
      </c>
      <c r="F13" s="9">
        <f t="shared" si="1"/>
        <v>217.721787819742</v>
      </c>
      <c r="G13" s="10">
        <f t="shared" si="5"/>
        <v>265.745508753292</v>
      </c>
      <c r="H13" s="9">
        <f t="shared" si="2"/>
        <v>797.236526259876</v>
      </c>
      <c r="I13" s="8">
        <f t="shared" si="6"/>
        <v>275.980162873656</v>
      </c>
      <c r="J13" s="8">
        <f t="shared" si="7"/>
        <v>280.221</v>
      </c>
      <c r="K13" s="17">
        <f t="shared" si="3"/>
        <v>556.201162873656</v>
      </c>
      <c r="L13" s="9">
        <f t="shared" si="4"/>
        <v>3893.40814011559</v>
      </c>
    </row>
    <row r="14" spans="1:12">
      <c r="A14" t="s">
        <v>36</v>
      </c>
      <c r="F14" s="12">
        <f>SUM(F2:F13)</f>
        <v>1783.62316965916</v>
      </c>
      <c r="G14" s="12">
        <f>SUM(G2:G13)</f>
        <v>2287.16244737598</v>
      </c>
      <c r="H14" s="12">
        <f>SUM(H2:H13)</f>
        <v>6861.48734212795</v>
      </c>
      <c r="I14" s="12">
        <f>SUM(I2:I13)</f>
        <v>1638.51822924448</v>
      </c>
      <c r="J14" s="12">
        <f>SUM(J2:J13)</f>
        <v>2336.24054173864</v>
      </c>
      <c r="K14" s="12">
        <f>SUM(K2:K13)</f>
        <v>3974.75877098312</v>
      </c>
      <c r="L14" s="12">
        <f>SUM(L2:L13)</f>
        <v>27823.3113968818</v>
      </c>
    </row>
    <row r="15" spans="1:12">
      <c r="A15" t="s">
        <v>37</v>
      </c>
      <c r="F15" s="1" t="s">
        <v>38</v>
      </c>
      <c r="H15" s="1" t="s">
        <v>39</v>
      </c>
      <c r="L15" s="1" t="s">
        <v>40</v>
      </c>
    </row>
    <row r="16" spans="1:12">
      <c r="A16" t="s">
        <v>41</v>
      </c>
      <c r="F16" s="1" t="s">
        <v>42</v>
      </c>
      <c r="H16" s="1" t="s">
        <v>43</v>
      </c>
      <c r="L16" s="1" t="s">
        <v>44</v>
      </c>
    </row>
    <row r="18" ht="14.4" spans="1:1">
      <c r="A18" s="13" t="s">
        <v>45</v>
      </c>
    </row>
    <row r="19" spans="1:1">
      <c r="A19" t="s">
        <v>46</v>
      </c>
    </row>
    <row r="21" spans="1:1">
      <c r="A21" s="14" t="s">
        <v>47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到此为止</cp:lastModifiedBy>
  <dcterms:created xsi:type="dcterms:W3CDTF">2015-06-05T18:19:00Z</dcterms:created>
  <dcterms:modified xsi:type="dcterms:W3CDTF">2020-03-25T13:49:43Z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