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<sst xmlns="http://schemas.openxmlformats.org/spreadsheetml/2006/main" count="51" uniqueCount="51">
  <si>
    <t>餐馆名称</t>
  </si>
  <si>
    <t>地址</t>
  </si>
  <si>
    <t>经度（来源百度地图）</t>
  </si>
  <si>
    <t>纬度（来源百度地图）</t>
  </si>
  <si>
    <t>雇员数（估计）</t>
  </si>
  <si>
    <t>日均外卖数（估计）（含外带）</t>
  </si>
  <si>
    <t>蔬菜日需（kg）</t>
  </si>
  <si>
    <t>肉类日需（kg）</t>
  </si>
  <si>
    <t>肉三天一送（kg）</t>
  </si>
  <si>
    <t>实际配送肉三天一送</t>
  </si>
  <si>
    <t>大米日需（kg）</t>
  </si>
  <si>
    <t>面粉日需（kg）</t>
  </si>
  <si>
    <t>米面日供总量（kg）</t>
  </si>
  <si>
    <t>米面7天/送</t>
  </si>
  <si>
    <t>清真天客来餐馆(教子胡同店)</t>
  </si>
  <si>
    <t>西城区广内教子胡同法源寺西里3号楼</t>
  </si>
  <si>
    <t>山东傻大粗粮煎饼</t>
  </si>
  <si>
    <t>北京市西城区输入胡同1号</t>
  </si>
  <si>
    <t>清真满记富兴聚宝餐厅</t>
  </si>
  <si>
    <t>北京市西城区输入胡同5号</t>
  </si>
  <si>
    <t>洪记小吃店(牛街新店)</t>
  </si>
  <si>
    <t>北京市西城区牛街12号</t>
  </si>
  <si>
    <t>鸿顺轩饭庄(牛街店)</t>
  </si>
  <si>
    <t>北京市牛街北口商业街3号</t>
  </si>
  <si>
    <t>法源寺胡同菜</t>
  </si>
  <si>
    <t>法源寺后街25号</t>
  </si>
  <si>
    <t>穆益轩羊蝎子(牛街店)</t>
  </si>
  <si>
    <t>牛街4号中国邮政北侧</t>
  </si>
  <si>
    <t>大顺堂食府(牛街店)</t>
  </si>
  <si>
    <t>西城区教子胡同法源寺西里5号楼甲4号1楼</t>
  </si>
  <si>
    <t>清真吐鲁番餐厅(牛街店)</t>
  </si>
  <si>
    <t>西城区牛街6号</t>
  </si>
  <si>
    <t>聚宝源(牛街西里店)</t>
  </si>
  <si>
    <t>北京市西城区牛街5-2号</t>
  </si>
  <si>
    <t>聚宝源涮肉(牛街南口店)</t>
  </si>
  <si>
    <t>北京市西城区右安门内大街17号</t>
  </si>
  <si>
    <t>翅香四方串吧</t>
  </si>
  <si>
    <t>西城区南横西街55号(玉慧宾馆对面)</t>
  </si>
  <si>
    <t>餐厅总和</t>
  </si>
  <si>
    <t>车辆建议配重</t>
  </si>
  <si>
    <t>800kg</t>
  </si>
  <si>
    <t>1600kg</t>
  </si>
  <si>
    <t>4500kg</t>
  </si>
  <si>
    <t>配送车辆数</t>
  </si>
  <si>
    <t>2&amp;3&amp;4辆车</t>
  </si>
  <si>
    <t>5&amp;6辆车</t>
  </si>
  <si>
    <t>6&amp;7&amp;8辆车</t>
  </si>
  <si>
    <t>实际车辆数</t>
  </si>
  <si>
    <t xml:space="preserve"> “+3”</t>
  </si>
  <si>
    <t>牛街清真牛羊肉市场</t>
  </si>
  <si>
    <t>北京市西城区牛街输入胡同3号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</si>
</sst>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3">
    <font>
      <sz val="11"/>
      <color theme="1"/>
      <name val="宋体"/>
      <charset val="134"/>
      <scheme val="minor"/>
    </font>
    <font>
      <sz val="9"/>
      <color rgb="FF333333"/>
      <name val="Arial"/>
      <charset val="134"/>
    </font>
    <font>
      <u/>
      <sz val="9"/>
      <color rgb="FF0000CC"/>
      <name val="Arial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pi.map.baidu.com/lbsapi/getpoint/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"/>
  <sheetViews>
    <sheetView tabSelected="1" workbookViewId="0">
      <selection activeCell="A18" sqref="A18"/>
    </sheetView>
  </sheetViews>
  <sheetFormatPr defaultColWidth="9" defaultRowHeight="14.4"/>
  <cols>
    <col min="1" max="1" width="28.2222222222222" customWidth="1"/>
    <col min="2" max="2" width="21.4444444444444" hidden="1" customWidth="1"/>
    <col min="3" max="3" width="27.5555555555556" hidden="1" customWidth="1"/>
    <col min="4" max="4" width="23.4444444444444" hidden="1" customWidth="1"/>
    <col min="5" max="5" width="16.3333333333333" customWidth="1"/>
    <col min="6" max="6" width="23.7777777777778" customWidth="1"/>
    <col min="7" max="7" width="16.6111111111111" style="1" customWidth="1"/>
    <col min="8" max="9" width="15.4444444444444" style="1" customWidth="1"/>
    <col min="10" max="10" width="17.5740740740741" style="1" customWidth="1"/>
    <col min="11" max="12" width="15.1666666666667" style="1" customWidth="1"/>
    <col min="13" max="13" width="24.4444444444444" style="1" customWidth="1"/>
    <col min="14" max="14" width="12.1666666666667" style="2" customWidth="1"/>
  </cols>
  <sheetData>
    <row r="1" spans="1:1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13" t="s">
        <v>9</v>
      </c>
      <c r="K1" s="6" t="s">
        <v>10</v>
      </c>
      <c r="L1" s="6" t="s">
        <v>11</v>
      </c>
      <c r="M1" s="6" t="s">
        <v>12</v>
      </c>
      <c r="N1" s="14" t="s">
        <v>13</v>
      </c>
    </row>
    <row r="2" spans="1:14">
      <c r="A2" s="4" t="s">
        <v>14</v>
      </c>
      <c r="B2" s="7" t="s">
        <v>15</v>
      </c>
      <c r="C2" s="7">
        <v>116.374079</v>
      </c>
      <c r="D2" s="7">
        <v>39.891226</v>
      </c>
      <c r="E2" s="4">
        <v>22</v>
      </c>
      <c r="F2" s="4">
        <v>35</v>
      </c>
      <c r="G2" s="8">
        <f>POWER(E2,1.59)+1.006*F2</f>
        <v>171.49625649225</v>
      </c>
      <c r="H2" s="9">
        <f>POWER(E2,1.564)+1.574*F2</f>
        <v>180.851895012678</v>
      </c>
      <c r="I2" s="6">
        <f>H2*3</f>
        <v>542.555685038035</v>
      </c>
      <c r="J2" s="8">
        <f>H2*3</f>
        <v>542.555685038035</v>
      </c>
      <c r="K2" s="9">
        <f>POWER(E2,1.461)+1.964*F2</f>
        <v>160.21018062491</v>
      </c>
      <c r="L2" s="9">
        <f>8.315*E2+1.13*F2+0.921</f>
        <v>223.401</v>
      </c>
      <c r="M2" s="15">
        <f>SUM(K2,L2)</f>
        <v>383.61118062491</v>
      </c>
      <c r="N2" s="14">
        <f>M2*7</f>
        <v>2685.27826437437</v>
      </c>
    </row>
    <row r="3" spans="1:14">
      <c r="A3" s="4" t="s">
        <v>16</v>
      </c>
      <c r="B3" s="7" t="s">
        <v>17</v>
      </c>
      <c r="C3" s="4">
        <v>116.373326</v>
      </c>
      <c r="D3" s="7">
        <v>39.892677</v>
      </c>
      <c r="E3" s="4">
        <v>10</v>
      </c>
      <c r="F3" s="4">
        <v>25</v>
      </c>
      <c r="G3" s="8">
        <f>POWER(E3,1.59)+1.006*F3</f>
        <v>64.0545144994281</v>
      </c>
      <c r="H3" s="9">
        <f>POWER(E3,1.564)+1.574*F3</f>
        <v>75.9937574647833</v>
      </c>
      <c r="I3" s="6">
        <f t="shared" ref="I3:I13" si="0">H3*3</f>
        <v>227.98127239435</v>
      </c>
      <c r="J3" s="8">
        <f t="shared" ref="J3:J13" si="1">H3*3</f>
        <v>227.98127239435</v>
      </c>
      <c r="K3" s="9">
        <f>POWER(E3,1.461)+1.964*F3</f>
        <v>78.0067988236548</v>
      </c>
      <c r="L3" s="9">
        <f>8.315*E3+1.13*F3+0.921</f>
        <v>112.321</v>
      </c>
      <c r="M3" s="15">
        <f t="shared" ref="M3:M13" si="2">SUM(K3,L3)</f>
        <v>190.327798823655</v>
      </c>
      <c r="N3" s="14">
        <f t="shared" ref="N3:N13" si="3">M3*7</f>
        <v>1332.29459176558</v>
      </c>
    </row>
    <row r="4" spans="1:14">
      <c r="A4" s="4" t="s">
        <v>18</v>
      </c>
      <c r="B4" s="7" t="s">
        <v>19</v>
      </c>
      <c r="C4" s="7">
        <v>116.372947</v>
      </c>
      <c r="D4" s="7">
        <v>39.892621</v>
      </c>
      <c r="E4" s="4">
        <v>18</v>
      </c>
      <c r="F4" s="4">
        <v>0</v>
      </c>
      <c r="G4" s="8">
        <f>POWER(E4,1.352)+5.347</f>
        <v>55.1354294500825</v>
      </c>
      <c r="H4" s="9">
        <f>POWER(E4,1.8)+6.059</f>
        <v>187.815733562284</v>
      </c>
      <c r="I4" s="6">
        <f t="shared" si="0"/>
        <v>563.447200686853</v>
      </c>
      <c r="J4" s="8">
        <f t="shared" si="1"/>
        <v>563.447200686853</v>
      </c>
      <c r="K4" s="9">
        <f>POWER(E4,1.248)+9.746</f>
        <v>46.6081011393291</v>
      </c>
      <c r="L4" s="9">
        <f>POWER(E4,1.606)+8.019</f>
        <v>111.764111837464</v>
      </c>
      <c r="M4" s="15">
        <f t="shared" si="2"/>
        <v>158.372212976793</v>
      </c>
      <c r="N4" s="14">
        <f t="shared" si="3"/>
        <v>1108.60549083755</v>
      </c>
    </row>
    <row r="5" spans="1:14">
      <c r="A5" s="4" t="s">
        <v>20</v>
      </c>
      <c r="B5" s="7" t="s">
        <v>21</v>
      </c>
      <c r="C5" s="7">
        <v>116.370581</v>
      </c>
      <c r="D5" s="7">
        <v>39.892945</v>
      </c>
      <c r="E5" s="4">
        <v>18</v>
      </c>
      <c r="F5" s="4">
        <v>60</v>
      </c>
      <c r="G5" s="8">
        <f>POWER(E5,1.59)+1.006*F5</f>
        <v>159.416569403065</v>
      </c>
      <c r="H5" s="9">
        <f>POWER(E5,1.564)+1.574*F5</f>
        <v>186.325333929277</v>
      </c>
      <c r="I5" s="6">
        <f t="shared" si="0"/>
        <v>558.976001787832</v>
      </c>
      <c r="J5" s="8">
        <f t="shared" si="1"/>
        <v>558.976001787832</v>
      </c>
      <c r="K5" s="9">
        <f>POWER(E5,1.461)+1.964*F5</f>
        <v>186.066505857798</v>
      </c>
      <c r="L5" s="9">
        <f>8.315*E5+1.13*F5+0.921</f>
        <v>218.391</v>
      </c>
      <c r="M5" s="15">
        <f t="shared" si="2"/>
        <v>404.457505857798</v>
      </c>
      <c r="N5" s="14">
        <f t="shared" si="3"/>
        <v>2831.20254100458</v>
      </c>
    </row>
    <row r="6" spans="1:14">
      <c r="A6" s="4" t="s">
        <v>22</v>
      </c>
      <c r="B6" s="7" t="s">
        <v>23</v>
      </c>
      <c r="C6" s="7">
        <v>116.36974</v>
      </c>
      <c r="D6" s="7">
        <v>39.893747</v>
      </c>
      <c r="E6" s="4">
        <v>25</v>
      </c>
      <c r="F6" s="4">
        <v>20</v>
      </c>
      <c r="G6" s="8">
        <f>POWER(E6,1.59)+1.006*F6</f>
        <v>187.123131133008</v>
      </c>
      <c r="H6" s="9">
        <f>POWER(E6,1.564)+1.574*F6</f>
        <v>185.075387366074</v>
      </c>
      <c r="I6" s="6">
        <f t="shared" si="0"/>
        <v>555.226162098222</v>
      </c>
      <c r="J6" s="8">
        <f t="shared" si="1"/>
        <v>555.226162098222</v>
      </c>
      <c r="K6" s="9">
        <f>POWER(E6,1.461)+1.964*F6</f>
        <v>149.532984045437</v>
      </c>
      <c r="L6" s="9">
        <f>8.315*E6+1.13*F6+0.921</f>
        <v>231.396</v>
      </c>
      <c r="M6" s="15">
        <f t="shared" si="2"/>
        <v>380.928984045437</v>
      </c>
      <c r="N6" s="14">
        <f t="shared" si="3"/>
        <v>2666.50288831806</v>
      </c>
    </row>
    <row r="7" spans="1:14">
      <c r="A7" s="4" t="s">
        <v>24</v>
      </c>
      <c r="B7" s="7" t="s">
        <v>25</v>
      </c>
      <c r="C7" s="7">
        <v>116.374776</v>
      </c>
      <c r="D7" s="7">
        <v>39.892687</v>
      </c>
      <c r="E7" s="4">
        <v>10</v>
      </c>
      <c r="F7" s="4">
        <v>0</v>
      </c>
      <c r="G7" s="8">
        <f>POWER(E7,1.352)+5.347</f>
        <v>27.8375460583578</v>
      </c>
      <c r="H7" s="9">
        <f>POWER(E7,1.8)+6.059</f>
        <v>69.1547344480193</v>
      </c>
      <c r="I7" s="6">
        <f t="shared" si="0"/>
        <v>207.464203344058</v>
      </c>
      <c r="J7" s="8">
        <f t="shared" si="1"/>
        <v>207.464203344058</v>
      </c>
      <c r="K7" s="9">
        <f>POWER(E7,1.248)+9.746</f>
        <v>27.4470895831742</v>
      </c>
      <c r="L7" s="9">
        <f>POWER(E7,1.606)+8.019</f>
        <v>48.3835392967605</v>
      </c>
      <c r="M7" s="15">
        <f t="shared" si="2"/>
        <v>75.8306288799347</v>
      </c>
      <c r="N7" s="14">
        <f t="shared" si="3"/>
        <v>530.814402159543</v>
      </c>
    </row>
    <row r="8" spans="1:14">
      <c r="A8" s="4" t="s">
        <v>26</v>
      </c>
      <c r="B8" s="7" t="s">
        <v>27</v>
      </c>
      <c r="C8" s="7">
        <v>116.370385</v>
      </c>
      <c r="D8" s="7">
        <v>39.894549</v>
      </c>
      <c r="E8" s="4">
        <v>35</v>
      </c>
      <c r="F8" s="4">
        <v>0</v>
      </c>
      <c r="G8" s="8">
        <f t="shared" ref="G8:G13" si="4">POWER(E8,1.352)+5.347</f>
        <v>127.690245150598</v>
      </c>
      <c r="H8" s="9">
        <f t="shared" ref="H8:H13" si="5">POWER(E8,1.8)+6.059</f>
        <v>607.679297150452</v>
      </c>
      <c r="I8" s="16">
        <f t="shared" si="0"/>
        <v>1823.03789145136</v>
      </c>
      <c r="J8" s="5">
        <f>I8-1600</f>
        <v>223.037891451358</v>
      </c>
      <c r="K8" s="9">
        <f t="shared" ref="K8:K13" si="6">POWER(E8,1.248)+9.746</f>
        <v>94.2732849229255</v>
      </c>
      <c r="L8" s="9">
        <f t="shared" ref="L8:L13" si="7">POWER(E8,1.606)+8.019</f>
        <v>309.856558455074</v>
      </c>
      <c r="M8" s="15">
        <f t="shared" si="2"/>
        <v>404.129843378</v>
      </c>
      <c r="N8" s="14">
        <f t="shared" si="3"/>
        <v>2828.908903646</v>
      </c>
    </row>
    <row r="9" spans="1:14">
      <c r="A9" s="4" t="s">
        <v>28</v>
      </c>
      <c r="B9" s="7" t="s">
        <v>29</v>
      </c>
      <c r="C9" s="7">
        <v>116.374119</v>
      </c>
      <c r="D9" s="7">
        <v>39.890393</v>
      </c>
      <c r="E9" s="4">
        <v>18</v>
      </c>
      <c r="F9" s="4">
        <v>0</v>
      </c>
      <c r="G9" s="8">
        <f t="shared" si="4"/>
        <v>55.1354294500825</v>
      </c>
      <c r="H9" s="9">
        <f t="shared" si="5"/>
        <v>187.815733562284</v>
      </c>
      <c r="I9" s="6">
        <f t="shared" si="0"/>
        <v>563.447200686853</v>
      </c>
      <c r="J9" s="8">
        <f t="shared" si="1"/>
        <v>563.447200686853</v>
      </c>
      <c r="K9" s="9">
        <f t="shared" si="6"/>
        <v>46.6081011393291</v>
      </c>
      <c r="L9" s="9">
        <f t="shared" si="7"/>
        <v>111.764111837464</v>
      </c>
      <c r="M9" s="15">
        <f t="shared" si="2"/>
        <v>158.372212976793</v>
      </c>
      <c r="N9" s="14">
        <f t="shared" si="3"/>
        <v>1108.60549083755</v>
      </c>
    </row>
    <row r="10" spans="1:14">
      <c r="A10" s="4" t="s">
        <v>30</v>
      </c>
      <c r="B10" s="7" t="s">
        <v>31</v>
      </c>
      <c r="C10" s="7">
        <v>116.370411</v>
      </c>
      <c r="D10" s="7">
        <v>39.893736</v>
      </c>
      <c r="E10" s="4">
        <v>40</v>
      </c>
      <c r="F10" s="4">
        <v>0</v>
      </c>
      <c r="G10" s="8">
        <f t="shared" si="4"/>
        <v>151.896758896892</v>
      </c>
      <c r="H10" s="9">
        <f t="shared" si="5"/>
        <v>771.14099983203</v>
      </c>
      <c r="I10" s="16">
        <f t="shared" si="0"/>
        <v>2313.42299949609</v>
      </c>
      <c r="J10" s="5">
        <f>I10-1600</f>
        <v>713.422999496089</v>
      </c>
      <c r="K10" s="9">
        <f t="shared" si="6"/>
        <v>109.601242150008</v>
      </c>
      <c r="L10" s="9">
        <f t="shared" si="7"/>
        <v>382.050643942389</v>
      </c>
      <c r="M10" s="15">
        <f t="shared" si="2"/>
        <v>491.651886092398</v>
      </c>
      <c r="N10" s="14">
        <f t="shared" si="3"/>
        <v>3441.56320264678</v>
      </c>
    </row>
    <row r="11" spans="1:14">
      <c r="A11" s="4" t="s">
        <v>32</v>
      </c>
      <c r="B11" s="7" t="s">
        <v>33</v>
      </c>
      <c r="C11" s="7">
        <v>116.369666</v>
      </c>
      <c r="D11" s="7">
        <v>39.892723</v>
      </c>
      <c r="E11" s="4">
        <v>45</v>
      </c>
      <c r="F11" s="4">
        <v>0</v>
      </c>
      <c r="G11" s="8">
        <f t="shared" si="4"/>
        <v>177.194539619446</v>
      </c>
      <c r="H11" s="9">
        <f t="shared" si="5"/>
        <v>951.822446838547</v>
      </c>
      <c r="I11" s="16">
        <f t="shared" si="0"/>
        <v>2855.46734051564</v>
      </c>
      <c r="J11" s="5">
        <f>I11-1600</f>
        <v>1255.46734051564</v>
      </c>
      <c r="K11" s="9">
        <f t="shared" si="6"/>
        <v>125.412932232388</v>
      </c>
      <c r="L11" s="9">
        <f t="shared" si="7"/>
        <v>459.936643493765</v>
      </c>
      <c r="M11" s="15">
        <f t="shared" si="2"/>
        <v>585.349575726153</v>
      </c>
      <c r="N11" s="14">
        <f t="shared" si="3"/>
        <v>4097.44703008307</v>
      </c>
    </row>
    <row r="12" spans="1:14">
      <c r="A12" s="4" t="s">
        <v>34</v>
      </c>
      <c r="B12" s="7" t="s">
        <v>35</v>
      </c>
      <c r="C12" s="7">
        <v>116.370022</v>
      </c>
      <c r="D12" s="7">
        <v>39.886827</v>
      </c>
      <c r="E12" s="4">
        <v>25</v>
      </c>
      <c r="F12" s="4">
        <v>0</v>
      </c>
      <c r="G12" s="8">
        <f t="shared" si="4"/>
        <v>82.9743734181872</v>
      </c>
      <c r="H12" s="9">
        <f t="shared" si="5"/>
        <v>334.374975550471</v>
      </c>
      <c r="I12" s="6">
        <f t="shared" si="0"/>
        <v>1003.12492665141</v>
      </c>
      <c r="J12" s="8">
        <f t="shared" si="1"/>
        <v>1003.12492665141</v>
      </c>
      <c r="K12" s="9">
        <f t="shared" si="6"/>
        <v>65.2889741109355</v>
      </c>
      <c r="L12" s="9">
        <f t="shared" si="7"/>
        <v>183.848464700777</v>
      </c>
      <c r="M12" s="15">
        <f t="shared" si="2"/>
        <v>249.137438811713</v>
      </c>
      <c r="N12" s="14">
        <f t="shared" si="3"/>
        <v>1743.96207168199</v>
      </c>
    </row>
    <row r="13" spans="1:14">
      <c r="A13" s="4" t="s">
        <v>36</v>
      </c>
      <c r="B13" s="7" t="s">
        <v>37</v>
      </c>
      <c r="C13" s="7">
        <v>116.378133</v>
      </c>
      <c r="D13" s="7">
        <v>39.889475</v>
      </c>
      <c r="E13" s="4">
        <v>20</v>
      </c>
      <c r="F13" s="4">
        <v>0</v>
      </c>
      <c r="G13" s="8">
        <f t="shared" si="4"/>
        <v>62.7576619219094</v>
      </c>
      <c r="H13" s="9">
        <f t="shared" si="5"/>
        <v>225.771108661224</v>
      </c>
      <c r="I13" s="6">
        <f t="shared" si="0"/>
        <v>677.313325983671</v>
      </c>
      <c r="J13" s="8">
        <f t="shared" si="1"/>
        <v>677.313325983671</v>
      </c>
      <c r="K13" s="9">
        <f t="shared" si="6"/>
        <v>51.7882000690598</v>
      </c>
      <c r="L13" s="9">
        <f t="shared" si="7"/>
        <v>130.891352423743</v>
      </c>
      <c r="M13" s="15">
        <f t="shared" si="2"/>
        <v>182.679552492803</v>
      </c>
      <c r="N13" s="14">
        <f t="shared" si="3"/>
        <v>1278.75686744962</v>
      </c>
    </row>
    <row r="14" spans="1:14">
      <c r="A14" t="s">
        <v>38</v>
      </c>
      <c r="G14" s="10">
        <f>SUM(G2:G13)</f>
        <v>1322.71245549331</v>
      </c>
      <c r="H14" s="10">
        <f>SUM(H2:H13)</f>
        <v>3963.82140337812</v>
      </c>
      <c r="I14" s="10"/>
      <c r="J14" s="10">
        <f>SUM(J2:J13)</f>
        <v>7091.46421013438</v>
      </c>
      <c r="K14" s="10">
        <f>SUM(K2:K13)</f>
        <v>1140.84439469895</v>
      </c>
      <c r="L14" s="10">
        <f>SUM(L2:L13)</f>
        <v>2524.00442598744</v>
      </c>
      <c r="M14" s="10">
        <f>SUM(M2:M13)</f>
        <v>3664.84882068639</v>
      </c>
      <c r="N14" s="10">
        <f>SUM(N2:N13)</f>
        <v>25653.9417448047</v>
      </c>
    </row>
    <row r="15" spans="1:14">
      <c r="A15" t="s">
        <v>39</v>
      </c>
      <c r="G15" s="1" t="s">
        <v>40</v>
      </c>
      <c r="J15" s="1" t="s">
        <v>41</v>
      </c>
      <c r="N15" s="2" t="s">
        <v>42</v>
      </c>
    </row>
    <row r="16" spans="1:14">
      <c r="A16" t="s">
        <v>43</v>
      </c>
      <c r="G16" s="1" t="s">
        <v>44</v>
      </c>
      <c r="J16" s="1" t="s">
        <v>45</v>
      </c>
      <c r="N16" s="2" t="s">
        <v>46</v>
      </c>
    </row>
    <row r="17" spans="1:10">
      <c r="A17" t="s">
        <v>47</v>
      </c>
      <c r="J17" s="1" t="s">
        <v>48</v>
      </c>
    </row>
    <row r="20" spans="1:4">
      <c r="A20" s="11" t="s">
        <v>49</v>
      </c>
      <c r="B20" s="12" t="s">
        <v>50</v>
      </c>
      <c r="C20" s="12">
        <v>116.372906</v>
      </c>
      <c r="D20" s="12">
        <v>39.89264</v>
      </c>
    </row>
  </sheetData>
  <hyperlinks>
    <hyperlink ref="A20" r:id="rId1" display="牛街清真牛羊肉市场" tooltip="http://api.map.baidu.com/lbsapi/getpoint/javascript:void(0)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到此为止</cp:lastModifiedBy>
  <dcterms:created xsi:type="dcterms:W3CDTF">2020-02-18T01:26:00Z</dcterms:created>
  <dcterms:modified xsi:type="dcterms:W3CDTF">2020-03-25T13:48:12Z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