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firstSheet="4" activeTab="10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  <sheet name="robust" sheetId="10" r:id="rId10"/>
    <sheet name="thresholds" sheetId="11" r:id="rId11"/>
    <sheet name="cgo thresholds" sheetId="14" r:id="rId12"/>
  </sheets>
  <calcPr calcId="124519"/>
</workbook>
</file>

<file path=xl/calcChain.xml><?xml version="1.0" encoding="utf-8"?>
<calcChain xmlns="http://schemas.openxmlformats.org/spreadsheetml/2006/main">
  <c r="X79" i="11"/>
  <c r="X78"/>
  <c r="W79"/>
  <c r="W78"/>
  <c r="G54" i="14"/>
  <c r="G53"/>
  <c r="G52"/>
  <c r="G51"/>
  <c r="G50"/>
  <c r="G49"/>
  <c r="G48"/>
  <c r="G47"/>
  <c r="G46"/>
  <c r="G45"/>
  <c r="G44"/>
  <c r="G43"/>
  <c r="G42"/>
  <c r="F54"/>
  <c r="F53"/>
  <c r="F52"/>
  <c r="F51"/>
  <c r="F50"/>
  <c r="F49"/>
  <c r="F48"/>
  <c r="F47"/>
  <c r="F46"/>
  <c r="F45"/>
  <c r="F44"/>
  <c r="F43"/>
  <c r="F42"/>
  <c r="F41"/>
  <c r="G41"/>
  <c r="G40"/>
  <c r="F40"/>
  <c r="G39"/>
  <c r="F39"/>
  <c r="G38"/>
  <c r="F38"/>
  <c r="G37"/>
  <c r="F37"/>
  <c r="G36"/>
  <c r="F36"/>
  <c r="G35"/>
  <c r="F35"/>
  <c r="G34"/>
  <c r="F34"/>
  <c r="G95" i="11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X77"/>
  <c r="W77"/>
  <c r="X76"/>
  <c r="W76"/>
  <c r="X75"/>
  <c r="W75"/>
  <c r="X74"/>
  <c r="W74"/>
  <c r="X73"/>
  <c r="W73"/>
  <c r="X72"/>
  <c r="W72"/>
  <c r="X71"/>
  <c r="W71"/>
  <c r="X70"/>
  <c r="W70"/>
  <c r="X69"/>
  <c r="W69"/>
  <c r="X68"/>
  <c r="W68"/>
  <c r="X67"/>
  <c r="W67"/>
  <c r="G59"/>
  <c r="G58"/>
  <c r="G57"/>
  <c r="G56"/>
  <c r="G55"/>
  <c r="G54"/>
  <c r="G53"/>
  <c r="G52"/>
  <c r="G51"/>
  <c r="G50"/>
  <c r="F50"/>
  <c r="F51"/>
  <c r="F53"/>
  <c r="F59"/>
  <c r="F58"/>
  <c r="F57"/>
  <c r="F56"/>
  <c r="F55"/>
  <c r="F54"/>
  <c r="F52"/>
  <c r="G34"/>
  <c r="G41"/>
  <c r="G37"/>
  <c r="F41"/>
  <c r="F40"/>
  <c r="F39"/>
  <c r="F38"/>
  <c r="F37"/>
  <c r="F36"/>
  <c r="F35"/>
  <c r="F34"/>
  <c r="G40"/>
  <c r="G39"/>
  <c r="G38"/>
  <c r="G36"/>
  <c r="G35"/>
  <c r="E5" i="10"/>
  <c r="E6"/>
  <c r="E7"/>
  <c r="E8"/>
  <c r="E9"/>
  <c r="E10"/>
  <c r="E11"/>
  <c r="E12"/>
  <c r="E13"/>
  <c r="M13"/>
  <c r="M5"/>
  <c r="N13"/>
  <c r="N12"/>
  <c r="N11"/>
  <c r="N10"/>
  <c r="N9"/>
  <c r="N8"/>
  <c r="N7"/>
  <c r="N6"/>
  <c r="N5"/>
  <c r="M12"/>
  <c r="M11"/>
  <c r="M10"/>
  <c r="M9"/>
  <c r="M8"/>
  <c r="M7"/>
  <c r="M6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G15" s="1"/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  <c r="M15" i="10" l="1"/>
  <c r="M16"/>
</calcChain>
</file>

<file path=xl/sharedStrings.xml><?xml version="1.0" encoding="utf-8"?>
<sst xmlns="http://schemas.openxmlformats.org/spreadsheetml/2006/main" count="249" uniqueCount="96">
  <si>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</si>
  <si>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</si>
  <si>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</si>
  <si>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</si>
  <si>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</si>
  <si>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</si>
  <si>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</si>
  <si>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</si>
  <si>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</si>
  <si>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</si>
  <si>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</si>
  <si>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</si>
  <si>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</si>
  <si>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</si>
  <si>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</si>
  <si>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</si>
  <si>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</si>
  <si>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</si>
  <si>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</si>
  <si>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</si>
  <si>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</si>
  <si>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</si>
  <si>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</si>
  <si>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</si>
  <si>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</si>
  <si>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</si>
  <si>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</si>
  <si>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</si>
  <si>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</si>
  <si>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</si>
  <si>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</si>
  <si>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</si>
  <si>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</si>
  <si>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</si>
  <si>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</si>
  <si>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</si>
  <si>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</si>
  <si>
    <t>SUJ</t>
    <phoneticPr fontId="1"/>
  </si>
  <si>
    <t>KAIST</t>
    <phoneticPr fontId="1"/>
  </si>
  <si>
    <t>Total comparisons</t>
    <phoneticPr fontId="1"/>
  </si>
  <si>
    <t>False Positive SEGMENTS</t>
    <phoneticPr fontId="1"/>
  </si>
  <si>
    <t>Resize to CIF</t>
    <phoneticPr fontId="1"/>
  </si>
  <si>
    <t>Resize to QCIF</t>
    <phoneticPr fontId="1"/>
  </si>
  <si>
    <t>Lossy compression</t>
    <phoneticPr fontId="1"/>
  </si>
  <si>
    <t>Grayscale conversion</t>
    <phoneticPr fontId="1"/>
  </si>
  <si>
    <t>Rotation of 1 degree</t>
    <phoneticPr fontId="1"/>
  </si>
  <si>
    <t>Rotation of 2 degrees</t>
    <phoneticPr fontId="1"/>
  </si>
  <si>
    <t>Rotation of 3 degrees</t>
    <phoneticPr fontId="1"/>
  </si>
  <si>
    <t>Frame-rate change
 to 5 fps</t>
    <phoneticPr fontId="1"/>
  </si>
  <si>
    <t>Frame-rate change
to 15 fps</t>
    <phoneticPr fontId="1"/>
  </si>
  <si>
    <t>Avg.</t>
    <phoneticPr fontId="1"/>
  </si>
  <si>
    <t>Avg. (without fps)</t>
    <phoneticPr fontId="1"/>
  </si>
  <si>
    <t>Avg. performance gain</t>
    <phoneticPr fontId="1"/>
  </si>
  <si>
    <t>FP</t>
    <phoneticPr fontId="1"/>
  </si>
  <si>
    <t>FN</t>
    <phoneticPr fontId="1"/>
  </si>
  <si>
    <t>Time</t>
    <phoneticPr fontId="1"/>
  </si>
  <si>
    <t>hashthresh</t>
    <phoneticPr fontId="1"/>
  </si>
  <si>
    <t>L1 (fps)</t>
    <phoneticPr fontId="1"/>
  </si>
  <si>
    <t>10x.xx</t>
    <phoneticPr fontId="1"/>
  </si>
  <si>
    <t>bthresh/bt_L</t>
    <phoneticPr fontId="1"/>
  </si>
  <si>
    <t>1/0.1</t>
    <phoneticPr fontId="1"/>
  </si>
  <si>
    <t>2/0.2</t>
    <phoneticPr fontId="1"/>
  </si>
  <si>
    <t>3/0.3</t>
    <phoneticPr fontId="1"/>
  </si>
  <si>
    <t>5/0.5</t>
    <phoneticPr fontId="1"/>
  </si>
  <si>
    <t>15/1.5</t>
    <phoneticPr fontId="1"/>
  </si>
  <si>
    <t>15/1.0</t>
    <phoneticPr fontId="1"/>
  </si>
  <si>
    <t>The bigger this threshold is, the more movies pass the L2 check.</t>
    <phoneticPr fontId="1"/>
  </si>
  <si>
    <t>In the algorithm, a higher difference between time indexes and its Luma values is allowed</t>
    <phoneticPr fontId="1"/>
  </si>
  <si>
    <t>The bigger this threshold is, the more movies pass the L1 check.</t>
    <phoneticPr fontId="1"/>
  </si>
  <si>
    <t>In the algorithm, more movies are selected to the following phases.</t>
    <phoneticPr fontId="1"/>
  </si>
  <si>
    <t>For some reason, that does not vary as much as expected.</t>
    <phoneticPr fontId="1"/>
  </si>
  <si>
    <t>What's up with 5/0.5?</t>
    <phoneticPr fontId="1"/>
  </si>
  <si>
    <t>l3fact</t>
    <phoneticPr fontId="1"/>
  </si>
  <si>
    <t>The bigger this threshold is, more strict the algorithm is</t>
    <phoneticPr fontId="1"/>
  </si>
  <si>
    <t>L3 (fps)</t>
    <phoneticPr fontId="1"/>
  </si>
  <si>
    <t>Time (s)</t>
    <phoneticPr fontId="1"/>
  </si>
  <si>
    <t>TP</t>
    <phoneticPr fontId="1"/>
  </si>
  <si>
    <t>TN</t>
    <phoneticPr fontId="1"/>
  </si>
  <si>
    <t>FPR</t>
    <phoneticPr fontId="1"/>
  </si>
  <si>
    <t>FNR</t>
    <phoneticPr fontId="1"/>
  </si>
  <si>
    <t>L3 (multi)</t>
    <phoneticPr fontId="1"/>
  </si>
  <si>
    <t>L2 (multi)</t>
    <phoneticPr fontId="1"/>
  </si>
  <si>
    <t>l2fact</t>
    <phoneticPr fontId="1"/>
  </si>
  <si>
    <t>1.1 _ 1</t>
    <phoneticPr fontId="1"/>
  </si>
  <si>
    <t>1.06 _ 5</t>
    <phoneticPr fontId="1"/>
  </si>
  <si>
    <t>1.03 _ 10</t>
    <phoneticPr fontId="1"/>
  </si>
  <si>
    <t>1 _ 15</t>
    <phoneticPr fontId="1"/>
  </si>
  <si>
    <t>0.96 _ 20</t>
    <phoneticPr fontId="1"/>
  </si>
  <si>
    <t>0.93 _ 25</t>
    <phoneticPr fontId="1"/>
  </si>
  <si>
    <t>0.9 _ 30</t>
    <phoneticPr fontId="1"/>
  </si>
  <si>
    <t>0.86 _ 35</t>
    <phoneticPr fontId="1"/>
  </si>
  <si>
    <t>0.83 _ 40</t>
    <phoneticPr fontId="1"/>
  </si>
  <si>
    <t>0.8 _ 45</t>
    <phoneticPr fontId="1"/>
  </si>
  <si>
    <t>0.76 _ 50</t>
    <phoneticPr fontId="1"/>
  </si>
  <si>
    <t>L3 _ L2 (multi)</t>
    <phoneticPr fontId="1"/>
  </si>
  <si>
    <t>l3 _ l2 thresh</t>
    <phoneticPr fontId="1"/>
  </si>
</sst>
</file>

<file path=xl/styles.xml><?xml version="1.0" encoding="utf-8"?>
<styleSheet xmlns="http://schemas.openxmlformats.org/spreadsheetml/2006/main">
  <numFmts count="2"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Border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8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61057280"/>
        <c:axId val="61076224"/>
      </c:barChart>
      <c:catAx>
        <c:axId val="6105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</c:title>
        <c:tickLblPos val="nextTo"/>
        <c:crossAx val="61076224"/>
        <c:crosses val="autoZero"/>
        <c:auto val="1"/>
        <c:lblAlgn val="ctr"/>
        <c:lblOffset val="100"/>
      </c:catAx>
      <c:valAx>
        <c:axId val="6107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61057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66449408"/>
        <c:axId val="66451328"/>
      </c:scatterChart>
      <c:valAx>
        <c:axId val="6644940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51328"/>
        <c:crosses val="autoZero"/>
        <c:crossBetween val="midCat"/>
      </c:valAx>
      <c:valAx>
        <c:axId val="6645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494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66490368"/>
        <c:axId val="66492288"/>
      </c:barChart>
      <c:catAx>
        <c:axId val="6649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92288"/>
        <c:crosses val="autoZero"/>
        <c:auto val="1"/>
        <c:lblAlgn val="ctr"/>
        <c:lblOffset val="100"/>
      </c:catAx>
      <c:valAx>
        <c:axId val="6649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90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1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axId val="42851328"/>
        <c:axId val="42861696"/>
      </c:barChart>
      <c:catAx>
        <c:axId val="4285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42861696"/>
        <c:crosses val="autoZero"/>
        <c:auto val="1"/>
        <c:lblAlgn val="ctr"/>
        <c:lblOffset val="100"/>
      </c:catAx>
      <c:valAx>
        <c:axId val="4286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42851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2"/>
          <c:order val="1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78793344"/>
        <c:axId val="81773312"/>
      </c:barChart>
      <c:catAx>
        <c:axId val="787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81773312"/>
        <c:crosses val="autoZero"/>
        <c:auto val="1"/>
        <c:lblAlgn val="ctr"/>
        <c:lblOffset val="100"/>
      </c:catAx>
      <c:valAx>
        <c:axId val="8177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78793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1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axId val="94736768"/>
        <c:axId val="94757248"/>
      </c:scatterChart>
      <c:valAx>
        <c:axId val="9473676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4757248"/>
        <c:crosses val="autoZero"/>
        <c:crossBetween val="midCat"/>
      </c:valAx>
      <c:valAx>
        <c:axId val="9475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473676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thresholds!$G$34:$G$41</c:f>
              <c:numCache>
                <c:formatCode>General</c:formatCode>
                <c:ptCount val="8"/>
                <c:pt idx="0">
                  <c:v>9.0909090909090905E-3</c:v>
                </c:pt>
                <c:pt idx="1">
                  <c:v>4.5454545454545452E-3</c:v>
                </c:pt>
                <c:pt idx="2">
                  <c:v>2.2727272727272726E-3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thresholds!$F$34:$F$41</c:f>
              <c:numCache>
                <c:formatCode>General</c:formatCode>
                <c:ptCount val="8"/>
                <c:pt idx="0">
                  <c:v>2.3146199814830402E-3</c:v>
                </c:pt>
                <c:pt idx="1">
                  <c:v>2.7565019779479841E-3</c:v>
                </c:pt>
                <c:pt idx="2">
                  <c:v>2.8196279774429763E-3</c:v>
                </c:pt>
                <c:pt idx="3">
                  <c:v>2.9248379766012964E-3</c:v>
                </c:pt>
                <c:pt idx="4">
                  <c:v>2.9458799764329603E-3</c:v>
                </c:pt>
                <c:pt idx="5">
                  <c:v>2.9458799764329603E-3</c:v>
                </c:pt>
                <c:pt idx="6">
                  <c:v>2.9458799764329603E-3</c:v>
                </c:pt>
                <c:pt idx="7">
                  <c:v>2.651291978789664E-3</c:v>
                </c:pt>
              </c:numCache>
            </c:numRef>
          </c:yVal>
        </c:ser>
        <c:axId val="96187520"/>
        <c:axId val="94699520"/>
      </c:scatterChart>
      <c:valAx>
        <c:axId val="96187520"/>
        <c:scaling>
          <c:logBase val="10"/>
          <c:orientation val="minMax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94699520"/>
        <c:crosses val="autoZero"/>
        <c:crossBetween val="midCat"/>
      </c:valAx>
      <c:valAx>
        <c:axId val="94699520"/>
        <c:scaling>
          <c:logBase val="10"/>
          <c:orientation val="minMax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96187520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thresholds!$G$50:$G$59</c:f>
              <c:numCache>
                <c:formatCode>General</c:formatCode>
                <c:ptCount val="10"/>
                <c:pt idx="0">
                  <c:v>0.83333333333333337</c:v>
                </c:pt>
                <c:pt idx="1">
                  <c:v>0.3</c:v>
                </c:pt>
                <c:pt idx="2">
                  <c:v>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thresholds!$F$50:$F$59</c:f>
              <c:numCache>
                <c:formatCode>General</c:formatCode>
                <c:ptCount val="10"/>
                <c:pt idx="0">
                  <c:v>0</c:v>
                </c:pt>
                <c:pt idx="1">
                  <c:v>7.7855399377156805E-4</c:v>
                </c:pt>
                <c:pt idx="2">
                  <c:v>1.1236427910108577E-2</c:v>
                </c:pt>
                <c:pt idx="3">
                  <c:v>4.0442723676458209E-2</c:v>
                </c:pt>
                <c:pt idx="4">
                  <c:v>7.0490699436074403E-2</c:v>
                </c:pt>
                <c:pt idx="5">
                  <c:v>8.9765171281878636E-2</c:v>
                </c:pt>
                <c:pt idx="6">
                  <c:v>8.9765171281878636E-2</c:v>
                </c:pt>
                <c:pt idx="7">
                  <c:v>8.9765171281878636E-2</c:v>
                </c:pt>
                <c:pt idx="8">
                  <c:v>8.9765171281878636E-2</c:v>
                </c:pt>
                <c:pt idx="9">
                  <c:v>8.9765171281878636E-2</c:v>
                </c:pt>
              </c:numCache>
            </c:numRef>
          </c:yVal>
        </c:ser>
        <c:axId val="92918528"/>
        <c:axId val="100508032"/>
      </c:scatterChart>
      <c:valAx>
        <c:axId val="92918528"/>
        <c:scaling>
          <c:logBase val="10"/>
          <c:orientation val="minMax"/>
          <c:min val="1.0000000000000004E-7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100508032"/>
        <c:crosses val="autoZero"/>
        <c:crossBetween val="midCat"/>
      </c:valAx>
      <c:valAx>
        <c:axId val="100508032"/>
        <c:scaling>
          <c:logBase val="10"/>
          <c:orientation val="minMax"/>
          <c:min val="1.0000000000000004E-6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92918528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'cgo thresholds'!$G$34:$G$54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0.96666666666666667</c:v>
                </c:pt>
                <c:pt idx="3">
                  <c:v>0.9</c:v>
                </c:pt>
                <c:pt idx="4">
                  <c:v>0.9</c:v>
                </c:pt>
                <c:pt idx="5">
                  <c:v>0.8666666666666667</c:v>
                </c:pt>
                <c:pt idx="6">
                  <c:v>0.73333333333333328</c:v>
                </c:pt>
                <c:pt idx="7">
                  <c:v>0.56666666666666665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0.13333333333333333</c:v>
                </c:pt>
                <c:pt idx="11">
                  <c:v>0.1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'cgo thresholds'!$F$34:$F$54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4.5319616596043596E-6</c:v>
                </c:pt>
                <c:pt idx="3">
                  <c:v>3.1723731617230517E-5</c:v>
                </c:pt>
                <c:pt idx="4">
                  <c:v>1.3142688812852642E-4</c:v>
                </c:pt>
                <c:pt idx="5">
                  <c:v>3.8068477940676623E-4</c:v>
                </c:pt>
                <c:pt idx="6">
                  <c:v>7.6136955881353247E-4</c:v>
                </c:pt>
                <c:pt idx="7">
                  <c:v>1.4456957694137908E-3</c:v>
                </c:pt>
                <c:pt idx="8">
                  <c:v>1.9804672452471053E-3</c:v>
                </c:pt>
                <c:pt idx="9">
                  <c:v>2.556026376016859E-3</c:v>
                </c:pt>
                <c:pt idx="10">
                  <c:v>3.0454782352541299E-3</c:v>
                </c:pt>
                <c:pt idx="11">
                  <c:v>3.362715551426435E-3</c:v>
                </c:pt>
                <c:pt idx="12">
                  <c:v>3.5485259794702136E-3</c:v>
                </c:pt>
                <c:pt idx="13">
                  <c:v>3.6210373660238836E-3</c:v>
                </c:pt>
                <c:pt idx="14">
                  <c:v>3.7207405225351793E-3</c:v>
                </c:pt>
                <c:pt idx="15">
                  <c:v>3.7615281774716187E-3</c:v>
                </c:pt>
                <c:pt idx="16">
                  <c:v>3.7977838707484533E-3</c:v>
                </c:pt>
                <c:pt idx="17">
                  <c:v>3.8385715256848926E-3</c:v>
                </c:pt>
                <c:pt idx="18">
                  <c:v>3.8702952573021233E-3</c:v>
                </c:pt>
                <c:pt idx="19">
                  <c:v>3.8929550656001451E-3</c:v>
                </c:pt>
                <c:pt idx="20">
                  <c:v>3.9020189889193537E-3</c:v>
                </c:pt>
              </c:numCache>
            </c:numRef>
          </c:yVal>
        </c:ser>
        <c:ser>
          <c:idx val="1"/>
          <c:order val="1"/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ysClr val="windowText" lastClr="000000">
                  <a:alpha val="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thresholds!$G$67:$G$74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0.36666666666666664</c:v>
                </c:pt>
                <c:pt idx="2">
                  <c:v>0.1</c:v>
                </c:pt>
                <c:pt idx="3">
                  <c:v>6.6666666666666666E-2</c:v>
                </c:pt>
                <c:pt idx="4">
                  <c:v>3.3333333333333333E-2</c:v>
                </c:pt>
                <c:pt idx="5">
                  <c:v>0</c:v>
                </c:pt>
              </c:numCache>
            </c:numRef>
          </c:xVal>
          <c:yVal>
            <c:numRef>
              <c:f>thresholds!$F$67:$F$74</c:f>
              <c:numCache>
                <c:formatCode>General</c:formatCode>
                <c:ptCount val="6"/>
                <c:pt idx="0">
                  <c:v>0</c:v>
                </c:pt>
                <c:pt idx="1">
                  <c:v>5.3863477629600016E-6</c:v>
                </c:pt>
                <c:pt idx="2">
                  <c:v>5.3863477629600017E-5</c:v>
                </c:pt>
                <c:pt idx="3">
                  <c:v>1.9001837941553338E-4</c:v>
                </c:pt>
                <c:pt idx="4">
                  <c:v>3.7494965261049344E-4</c:v>
                </c:pt>
                <c:pt idx="5">
                  <c:v>7.8520980722261355E-4</c:v>
                </c:pt>
              </c:numCache>
            </c:numRef>
          </c:yVal>
        </c:ser>
        <c:axId val="359084800"/>
        <c:axId val="359086336"/>
      </c:scatterChart>
      <c:valAx>
        <c:axId val="359084800"/>
        <c:scaling>
          <c:logBase val="10"/>
          <c:orientation val="minMax"/>
          <c:min val="1.0000000000000002E-3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359086336"/>
        <c:crosses val="autoZero"/>
        <c:crossBetween val="midCat"/>
      </c:valAx>
      <c:valAx>
        <c:axId val="359086336"/>
        <c:scaling>
          <c:logBase val="10"/>
          <c:orientation val="minMax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359084800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thresholds!$G$85:$G$95</c:f>
              <c:numCache>
                <c:formatCode>General</c:formatCode>
                <c:ptCount val="11"/>
                <c:pt idx="0">
                  <c:v>0.8</c:v>
                </c:pt>
                <c:pt idx="1">
                  <c:v>0.3</c:v>
                </c:pt>
                <c:pt idx="2">
                  <c:v>0.1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0</c:v>
                </c:pt>
              </c:numCache>
            </c:numRef>
          </c:xVal>
          <c:yVal>
            <c:numRef>
              <c:f>thresholds!$F$85:$F$95</c:f>
              <c:numCache>
                <c:formatCode>General</c:formatCode>
                <c:ptCount val="11"/>
                <c:pt idx="0">
                  <c:v>6.312599949499201E-5</c:v>
                </c:pt>
                <c:pt idx="1">
                  <c:v>7.7855399377156805E-4</c:v>
                </c:pt>
                <c:pt idx="2">
                  <c:v>5.6602979547176165E-3</c:v>
                </c:pt>
                <c:pt idx="3">
                  <c:v>1.336166989310664E-2</c:v>
                </c:pt>
                <c:pt idx="4">
                  <c:v>1.9884689840922481E-2</c:v>
                </c:pt>
                <c:pt idx="5">
                  <c:v>2.6365625789074993E-2</c:v>
                </c:pt>
                <c:pt idx="6">
                  <c:v>2.9627135762982915E-2</c:v>
                </c:pt>
                <c:pt idx="7">
                  <c:v>3.013214375894285E-2</c:v>
                </c:pt>
                <c:pt idx="8">
                  <c:v>3.3309485733524116E-2</c:v>
                </c:pt>
                <c:pt idx="9">
                  <c:v>2.9858597761131218E-2</c:v>
                </c:pt>
                <c:pt idx="10">
                  <c:v>2.7985859776113124E-2</c:v>
                </c:pt>
              </c:numCache>
            </c:numRef>
          </c:yVal>
        </c:ser>
        <c:axId val="102722176"/>
        <c:axId val="141945088"/>
      </c:scatterChart>
      <c:valAx>
        <c:axId val="102722176"/>
        <c:scaling>
          <c:logBase val="10"/>
          <c:orientation val="minMax"/>
          <c:min val="1.0000000000000013E-7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141945088"/>
        <c:crosses val="autoZero"/>
        <c:crossBetween val="midCat"/>
      </c:valAx>
      <c:valAx>
        <c:axId val="141945088"/>
        <c:scaling>
          <c:logBase val="10"/>
          <c:orientation val="minMax"/>
          <c:min val="1.0000000000000012E-6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102722176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'cgo thresholds'!$G$34:$G$54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0.96666666666666667</c:v>
                </c:pt>
                <c:pt idx="3">
                  <c:v>0.9</c:v>
                </c:pt>
                <c:pt idx="4">
                  <c:v>0.9</c:v>
                </c:pt>
                <c:pt idx="5">
                  <c:v>0.8666666666666667</c:v>
                </c:pt>
                <c:pt idx="6">
                  <c:v>0.73333333333333328</c:v>
                </c:pt>
                <c:pt idx="7">
                  <c:v>0.56666666666666665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0.13333333333333333</c:v>
                </c:pt>
                <c:pt idx="11">
                  <c:v>0.1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'cgo thresholds'!$F$34:$F$54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4.5319616596043596E-6</c:v>
                </c:pt>
                <c:pt idx="3">
                  <c:v>3.1723731617230517E-5</c:v>
                </c:pt>
                <c:pt idx="4">
                  <c:v>1.3142688812852642E-4</c:v>
                </c:pt>
                <c:pt idx="5">
                  <c:v>3.8068477940676623E-4</c:v>
                </c:pt>
                <c:pt idx="6">
                  <c:v>7.6136955881353247E-4</c:v>
                </c:pt>
                <c:pt idx="7">
                  <c:v>1.4456957694137908E-3</c:v>
                </c:pt>
                <c:pt idx="8">
                  <c:v>1.9804672452471053E-3</c:v>
                </c:pt>
                <c:pt idx="9">
                  <c:v>2.556026376016859E-3</c:v>
                </c:pt>
                <c:pt idx="10">
                  <c:v>3.0454782352541299E-3</c:v>
                </c:pt>
                <c:pt idx="11">
                  <c:v>3.362715551426435E-3</c:v>
                </c:pt>
                <c:pt idx="12">
                  <c:v>3.5485259794702136E-3</c:v>
                </c:pt>
                <c:pt idx="13">
                  <c:v>3.6210373660238836E-3</c:v>
                </c:pt>
                <c:pt idx="14">
                  <c:v>3.7207405225351793E-3</c:v>
                </c:pt>
                <c:pt idx="15">
                  <c:v>3.7615281774716187E-3</c:v>
                </c:pt>
                <c:pt idx="16">
                  <c:v>3.7977838707484533E-3</c:v>
                </c:pt>
                <c:pt idx="17">
                  <c:v>3.8385715256848926E-3</c:v>
                </c:pt>
                <c:pt idx="18">
                  <c:v>3.8702952573021233E-3</c:v>
                </c:pt>
                <c:pt idx="19">
                  <c:v>3.8929550656001451E-3</c:v>
                </c:pt>
                <c:pt idx="20">
                  <c:v>3.9020189889193537E-3</c:v>
                </c:pt>
              </c:numCache>
            </c:numRef>
          </c:yVal>
        </c:ser>
        <c:axId val="209995264"/>
        <c:axId val="209997184"/>
      </c:scatterChart>
      <c:valAx>
        <c:axId val="209995264"/>
        <c:scaling>
          <c:logBase val="10"/>
          <c:orientation val="minMax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209997184"/>
        <c:crosses val="autoZero"/>
        <c:crossBetween val="midCat"/>
      </c:valAx>
      <c:valAx>
        <c:axId val="209997184"/>
        <c:scaling>
          <c:logBase val="10"/>
          <c:orientation val="minMax"/>
          <c:max val="1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209995264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62227200"/>
        <c:axId val="62229120"/>
      </c:barChart>
      <c:catAx>
        <c:axId val="622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62229120"/>
        <c:crosses val="autoZero"/>
        <c:auto val="1"/>
        <c:lblAlgn val="ctr"/>
        <c:lblOffset val="100"/>
      </c:catAx>
      <c:valAx>
        <c:axId val="6222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622272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62240256"/>
        <c:axId val="61087744"/>
      </c:scatterChart>
      <c:valAx>
        <c:axId val="6224025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61087744"/>
        <c:crosses val="autoZero"/>
        <c:crossBetween val="midCat"/>
      </c:valAx>
      <c:valAx>
        <c:axId val="61087744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62240256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61144448"/>
        <c:axId val="62592512"/>
      </c:scatterChart>
      <c:valAx>
        <c:axId val="6114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592512"/>
        <c:crosses val="autoZero"/>
        <c:crossBetween val="midCat"/>
        <c:majorUnit val="2"/>
      </c:valAx>
      <c:valAx>
        <c:axId val="62592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11444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62612608"/>
        <c:axId val="62614528"/>
      </c:scatterChart>
      <c:valAx>
        <c:axId val="626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614528"/>
        <c:crosses val="autoZero"/>
        <c:crossBetween val="midCat"/>
        <c:majorUnit val="2"/>
      </c:valAx>
      <c:valAx>
        <c:axId val="62614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6126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63994496"/>
        <c:axId val="64008960"/>
      </c:scatterChart>
      <c:valAx>
        <c:axId val="6399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4008960"/>
        <c:crosses val="autoZero"/>
        <c:crossBetween val="midCat"/>
        <c:majorUnit val="2"/>
      </c:valAx>
      <c:valAx>
        <c:axId val="640089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399449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64250240"/>
        <c:axId val="64251776"/>
      </c:scatterChart>
      <c:valAx>
        <c:axId val="64250240"/>
        <c:scaling>
          <c:orientation val="minMax"/>
        </c:scaling>
        <c:axPos val="b"/>
        <c:tickLblPos val="nextTo"/>
        <c:crossAx val="64251776"/>
        <c:crosses val="autoZero"/>
        <c:crossBetween val="midCat"/>
      </c:valAx>
      <c:valAx>
        <c:axId val="64251776"/>
        <c:scaling>
          <c:orientation val="minMax"/>
        </c:scaling>
        <c:axPos val="l"/>
        <c:majorGridlines/>
        <c:numFmt formatCode="General" sourceLinked="1"/>
        <c:tickLblPos val="nextTo"/>
        <c:crossAx val="6425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66366464"/>
        <c:axId val="63857792"/>
      </c:scatterChart>
      <c:valAx>
        <c:axId val="66366464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3857792"/>
        <c:crosses val="autoZero"/>
        <c:crossBetween val="midCat"/>
      </c:valAx>
      <c:valAx>
        <c:axId val="6385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366464"/>
        <c:crosses val="autoZero"/>
        <c:crossBetween val="midCat"/>
      </c:valAx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63888768"/>
        <c:axId val="66373120"/>
      </c:barChart>
      <c:catAx>
        <c:axId val="6388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6373120"/>
        <c:crosses val="autoZero"/>
        <c:auto val="1"/>
        <c:lblAlgn val="ctr"/>
        <c:lblOffset val="100"/>
      </c:catAx>
      <c:valAx>
        <c:axId val="6637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38887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32</xdr:row>
      <xdr:rowOff>142875</xdr:rowOff>
    </xdr:from>
    <xdr:to>
      <xdr:col>15</xdr:col>
      <xdr:colOff>123825</xdr:colOff>
      <xdr:row>48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39</xdr:row>
      <xdr:rowOff>142874</xdr:rowOff>
    </xdr:from>
    <xdr:to>
      <xdr:col>17</xdr:col>
      <xdr:colOff>628650</xdr:colOff>
      <xdr:row>57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21</xdr:row>
      <xdr:rowOff>104774</xdr:rowOff>
    </xdr:from>
    <xdr:to>
      <xdr:col>17</xdr:col>
      <xdr:colOff>514350</xdr:colOff>
      <xdr:row>38</xdr:row>
      <xdr:rowOff>161925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21</xdr:row>
      <xdr:rowOff>95250</xdr:rowOff>
    </xdr:from>
    <xdr:to>
      <xdr:col>26</xdr:col>
      <xdr:colOff>28575</xdr:colOff>
      <xdr:row>38</xdr:row>
      <xdr:rowOff>152401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161925</xdr:rowOff>
    </xdr:from>
    <xdr:to>
      <xdr:col>26</xdr:col>
      <xdr:colOff>381000</xdr:colOff>
      <xdr:row>57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561976</xdr:colOff>
      <xdr:row>21</xdr:row>
      <xdr:rowOff>9525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26</xdr:row>
      <xdr:rowOff>95250</xdr:rowOff>
    </xdr:from>
    <xdr:to>
      <xdr:col>15</xdr:col>
      <xdr:colOff>142875</xdr:colOff>
      <xdr:row>42</xdr:row>
      <xdr:rowOff>95250</xdr:rowOff>
    </xdr:to>
    <xdr:graphicFrame macro="">
      <xdr:nvGraphicFramePr>
        <xdr:cNvPr id="5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361951</xdr:colOff>
      <xdr:row>44</xdr:row>
      <xdr:rowOff>95249</xdr:rowOff>
    </xdr:from>
    <xdr:to>
      <xdr:col>14</xdr:col>
      <xdr:colOff>304801</xdr:colOff>
      <xdr:row>61</xdr:row>
      <xdr:rowOff>57150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62</xdr:row>
      <xdr:rowOff>133350</xdr:rowOff>
    </xdr:from>
    <xdr:to>
      <xdr:col>14</xdr:col>
      <xdr:colOff>342900</xdr:colOff>
      <xdr:row>79</xdr:row>
      <xdr:rowOff>47625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81</xdr:row>
      <xdr:rowOff>161925</xdr:rowOff>
    </xdr:from>
    <xdr:to>
      <xdr:col>14</xdr:col>
      <xdr:colOff>323850</xdr:colOff>
      <xdr:row>98</xdr:row>
      <xdr:rowOff>76200</xdr:rowOff>
    </xdr:to>
    <xdr:graphicFrame macro="">
      <xdr:nvGraphicFramePr>
        <xdr:cNvPr id="9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B1" sqref="B1:D1048576"/>
    </sheetView>
  </sheetViews>
  <sheetFormatPr defaultRowHeight="13.5"/>
  <cols>
    <col min="1" max="1" width="18.25" customWidth="1"/>
    <col min="2" max="3" width="9" hidden="1" customWidth="1"/>
    <col min="4" max="4" width="1.625" hidden="1" customWidth="1"/>
    <col min="9" max="9" width="18.375" customWidth="1"/>
    <col min="10" max="11" width="9" hidden="1" customWidth="1"/>
    <col min="12" max="12" width="1.75" hidden="1" customWidth="1"/>
    <col min="14" max="14" width="9" customWidth="1"/>
  </cols>
  <sheetData>
    <row r="1" spans="1:14">
      <c r="A1" t="s">
        <v>3</v>
      </c>
      <c r="I1" t="s">
        <v>40</v>
      </c>
    </row>
    <row r="2" spans="1:14">
      <c r="A2" t="s">
        <v>39</v>
      </c>
      <c r="C2">
        <v>48400</v>
      </c>
      <c r="I2" t="s">
        <v>39</v>
      </c>
      <c r="K2">
        <v>48400</v>
      </c>
    </row>
    <row r="3" spans="1:14">
      <c r="A3" s="8"/>
      <c r="I3" s="8"/>
    </row>
    <row r="4" spans="1:14">
      <c r="A4" s="11"/>
      <c r="B4" s="9" t="s">
        <v>37</v>
      </c>
      <c r="C4" s="9" t="s">
        <v>38</v>
      </c>
      <c r="D4" s="9"/>
      <c r="E4" s="9" t="s">
        <v>37</v>
      </c>
      <c r="F4" s="9" t="s">
        <v>38</v>
      </c>
      <c r="H4" s="8"/>
      <c r="I4" s="11"/>
      <c r="J4" s="9" t="s">
        <v>37</v>
      </c>
      <c r="K4" s="9" t="s">
        <v>38</v>
      </c>
      <c r="L4" s="9"/>
      <c r="M4" s="9" t="s">
        <v>37</v>
      </c>
      <c r="N4" s="9" t="s">
        <v>38</v>
      </c>
    </row>
    <row r="5" spans="1:14">
      <c r="A5" s="9" t="s">
        <v>41</v>
      </c>
      <c r="B5" s="9">
        <v>22</v>
      </c>
      <c r="C5" s="9">
        <v>97</v>
      </c>
      <c r="D5" s="9"/>
      <c r="E5" s="9">
        <f>(B5-2)/(C2)</f>
        <v>4.1322314049586776E-4</v>
      </c>
      <c r="F5" s="9">
        <f>(C5-2)/(C2)</f>
        <v>1.962809917355372E-3</v>
      </c>
      <c r="G5">
        <f>(F5/E5)</f>
        <v>4.7500000000000009</v>
      </c>
      <c r="I5" s="9" t="s">
        <v>41</v>
      </c>
      <c r="J5" s="9">
        <v>1381</v>
      </c>
      <c r="K5" s="9">
        <v>78273</v>
      </c>
      <c r="L5" s="9"/>
      <c r="M5" s="9">
        <f>(J5-2)/(K2)</f>
        <v>2.8491735537190081E-2</v>
      </c>
      <c r="N5" s="9">
        <f>(K5-2)/(K2)/24</f>
        <v>6.7382059228650135E-2</v>
      </c>
    </row>
    <row r="6" spans="1:14">
      <c r="A6" s="9" t="s">
        <v>42</v>
      </c>
      <c r="B6" s="9">
        <v>18</v>
      </c>
      <c r="C6" s="9">
        <v>81</v>
      </c>
      <c r="D6" s="9"/>
      <c r="E6" s="9">
        <f>(B6-2)/(C2)</f>
        <v>3.3057851239669424E-4</v>
      </c>
      <c r="F6" s="9">
        <f>(C6-2)/(C2)</f>
        <v>1.6322314049586777E-3</v>
      </c>
      <c r="G6">
        <f t="shared" ref="G6:G13" si="0">(F6/E6)</f>
        <v>4.9375</v>
      </c>
      <c r="I6" s="9" t="s">
        <v>42</v>
      </c>
      <c r="J6" s="9">
        <v>1429</v>
      </c>
      <c r="K6" s="9">
        <v>25704</v>
      </c>
      <c r="L6" s="9"/>
      <c r="M6" s="9">
        <f>(J6-2)/(K2)</f>
        <v>2.9483471074380166E-2</v>
      </c>
      <c r="N6" s="9">
        <f>(K6-2)/(K2)/24</f>
        <v>2.2126377410468318E-2</v>
      </c>
    </row>
    <row r="7" spans="1:14">
      <c r="A7" s="9" t="s">
        <v>43</v>
      </c>
      <c r="B7" s="9">
        <v>8</v>
      </c>
      <c r="C7" s="9">
        <v>93</v>
      </c>
      <c r="D7" s="9"/>
      <c r="E7" s="9">
        <f>(B7-2)/(C2)</f>
        <v>1.2396694214876033E-4</v>
      </c>
      <c r="F7" s="9">
        <f>(C7-2)/(C2)</f>
        <v>1.8801652892561983E-3</v>
      </c>
      <c r="G7">
        <f t="shared" si="0"/>
        <v>15.166666666666666</v>
      </c>
      <c r="I7" s="9" t="s">
        <v>43</v>
      </c>
      <c r="J7" s="9">
        <v>1436</v>
      </c>
      <c r="K7" s="9">
        <v>70009</v>
      </c>
      <c r="L7" s="9"/>
      <c r="M7" s="9">
        <f>(J7-2)/(K2)</f>
        <v>2.9628099173553718E-2</v>
      </c>
      <c r="N7" s="9">
        <f>(K7-2)/(K2)/24</f>
        <v>6.0267734159779617E-2</v>
      </c>
    </row>
    <row r="8" spans="1:14">
      <c r="A8" s="9" t="s">
        <v>44</v>
      </c>
      <c r="B8" s="9">
        <v>9</v>
      </c>
      <c r="C8" s="9">
        <v>83</v>
      </c>
      <c r="D8" s="9"/>
      <c r="E8" s="9">
        <f>(B8-2)/(C2)</f>
        <v>1.4462809917355373E-4</v>
      </c>
      <c r="F8" s="9">
        <f>(C8-2)/(C2)</f>
        <v>1.6735537190082645E-3</v>
      </c>
      <c r="G8">
        <f t="shared" si="0"/>
        <v>11.571428571428571</v>
      </c>
      <c r="I8" s="9" t="s">
        <v>44</v>
      </c>
      <c r="J8" s="9">
        <v>1444</v>
      </c>
      <c r="K8" s="9">
        <v>76704</v>
      </c>
      <c r="L8" s="9"/>
      <c r="M8" s="9">
        <f>(J8-2)/(K2)</f>
        <v>2.9793388429752068E-2</v>
      </c>
      <c r="N8" s="9">
        <f>(K8-2)/(K2)/24</f>
        <v>6.6031336088154272E-2</v>
      </c>
    </row>
    <row r="9" spans="1:14" ht="29.25" customHeight="1">
      <c r="A9" s="10" t="s">
        <v>49</v>
      </c>
      <c r="B9" s="9">
        <v>30</v>
      </c>
      <c r="C9" s="9">
        <v>98</v>
      </c>
      <c r="D9" s="9"/>
      <c r="E9" s="9">
        <f>(B9-2)/(C2)</f>
        <v>5.7851239669421491E-4</v>
      </c>
      <c r="F9" s="9">
        <f>(C9-2)/(C2)</f>
        <v>1.9834710743801653E-3</v>
      </c>
      <c r="G9">
        <f t="shared" si="0"/>
        <v>3.4285714285714284</v>
      </c>
      <c r="I9" s="10" t="s">
        <v>49</v>
      </c>
      <c r="J9" s="9">
        <v>935</v>
      </c>
      <c r="K9" s="9">
        <v>55621</v>
      </c>
      <c r="L9" s="9"/>
      <c r="M9" s="9">
        <f>(J9-2)/(K2)</f>
        <v>1.9276859504132233E-2</v>
      </c>
      <c r="N9" s="9">
        <f>(K9-2)/(K2)/24</f>
        <v>4.7881370523415977E-2</v>
      </c>
    </row>
    <row r="10" spans="1:14" ht="29.25" customHeight="1">
      <c r="A10" s="10" t="s">
        <v>48</v>
      </c>
      <c r="B10" s="9">
        <v>54</v>
      </c>
      <c r="C10" s="9">
        <v>80</v>
      </c>
      <c r="D10" s="9"/>
      <c r="E10" s="9">
        <f>(B10-2)/(C2)</f>
        <v>1.0743801652892562E-3</v>
      </c>
      <c r="F10" s="9">
        <f>(C10-2)/(C2)</f>
        <v>1.6115702479338842E-3</v>
      </c>
      <c r="G10">
        <f t="shared" si="0"/>
        <v>1.5</v>
      </c>
      <c r="I10" s="10" t="s">
        <v>48</v>
      </c>
      <c r="J10" s="9">
        <v>675</v>
      </c>
      <c r="K10" s="9">
        <v>38571</v>
      </c>
      <c r="L10" s="9"/>
      <c r="M10" s="9">
        <f>(J10-2)/(K2)</f>
        <v>1.3904958677685951E-2</v>
      </c>
      <c r="N10" s="9">
        <f>(K10-2)/(K2)/24</f>
        <v>3.3203340220385673E-2</v>
      </c>
    </row>
    <row r="11" spans="1:14">
      <c r="A11" s="9" t="s">
        <v>45</v>
      </c>
      <c r="B11" s="9">
        <v>18</v>
      </c>
      <c r="C11" s="9">
        <v>85</v>
      </c>
      <c r="D11" s="9"/>
      <c r="E11" s="9">
        <f>(B11-2)/(C2)</f>
        <v>3.3057851239669424E-4</v>
      </c>
      <c r="F11" s="9">
        <f>(C11-2)/(C2)</f>
        <v>1.7148760330578513E-3</v>
      </c>
      <c r="G11">
        <f t="shared" si="0"/>
        <v>5.1875</v>
      </c>
      <c r="I11" s="9" t="s">
        <v>45</v>
      </c>
      <c r="J11" s="9">
        <v>1468</v>
      </c>
      <c r="K11" s="9">
        <v>85691</v>
      </c>
      <c r="L11" s="9"/>
      <c r="M11" s="9">
        <f>(J11-2)/(K2)</f>
        <v>3.0289256198347107E-2</v>
      </c>
      <c r="N11" s="9">
        <f>(K11-2)/(K2)/24</f>
        <v>7.3768078512396695E-2</v>
      </c>
    </row>
    <row r="12" spans="1:14">
      <c r="A12" s="9" t="s">
        <v>46</v>
      </c>
      <c r="B12" s="9">
        <v>22</v>
      </c>
      <c r="C12" s="9">
        <v>86</v>
      </c>
      <c r="D12" s="9"/>
      <c r="E12" s="9">
        <f>(B12-2)/(C2)</f>
        <v>4.1322314049586776E-4</v>
      </c>
      <c r="F12" s="9">
        <f>(C12-2)/(C2)</f>
        <v>1.7355371900826446E-3</v>
      </c>
      <c r="G12">
        <f t="shared" si="0"/>
        <v>4.2</v>
      </c>
      <c r="I12" s="9" t="s">
        <v>46</v>
      </c>
      <c r="J12" s="9">
        <v>1450</v>
      </c>
      <c r="K12" s="9">
        <v>81435</v>
      </c>
      <c r="L12" s="9"/>
      <c r="M12" s="9">
        <f>(J12-2)/(K2)</f>
        <v>2.9917355371900826E-2</v>
      </c>
      <c r="N12" s="9">
        <f>(K12-2)/(K2)/24</f>
        <v>7.0104166666666676E-2</v>
      </c>
    </row>
    <row r="13" spans="1:14">
      <c r="A13" s="9" t="s">
        <v>47</v>
      </c>
      <c r="B13" s="9">
        <v>24</v>
      </c>
      <c r="C13" s="9">
        <v>82</v>
      </c>
      <c r="D13" s="9"/>
      <c r="E13" s="9">
        <f>(B13-2)/(C2)</f>
        <v>4.5454545454545455E-4</v>
      </c>
      <c r="F13" s="9">
        <f>(C13-2)/(C2)</f>
        <v>1.652892561983471E-3</v>
      </c>
      <c r="G13">
        <f t="shared" si="0"/>
        <v>3.6363636363636362</v>
      </c>
      <c r="I13" s="9" t="s">
        <v>47</v>
      </c>
      <c r="J13" s="9">
        <v>1418</v>
      </c>
      <c r="K13" s="9">
        <v>37160</v>
      </c>
      <c r="L13" s="9"/>
      <c r="M13" s="9">
        <f>(J13-2)/(K2)</f>
        <v>2.9256198347107437E-2</v>
      </c>
      <c r="N13" s="9">
        <f>(K13-2)/(K2)/24</f>
        <v>3.1988636363636365E-2</v>
      </c>
    </row>
    <row r="15" spans="1:14">
      <c r="E15" t="s">
        <v>52</v>
      </c>
      <c r="G15">
        <f>AVERAGE(G5:G13)</f>
        <v>6.0420033670033666</v>
      </c>
      <c r="I15" t="s">
        <v>51</v>
      </c>
      <c r="M15">
        <f>AVERAGE(M11:M13,M5:M8)</f>
        <v>2.9551357733175916E-2</v>
      </c>
    </row>
    <row r="16" spans="1:14">
      <c r="I16" t="s">
        <v>50</v>
      </c>
      <c r="M16">
        <f>AVERAGE(M5:M13)</f>
        <v>2.66712580348944E-2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11"/>
  <sheetViews>
    <sheetView tabSelected="1" topLeftCell="M55" workbookViewId="0">
      <selection activeCell="S67" sqref="S67"/>
    </sheetView>
  </sheetViews>
  <sheetFormatPr defaultRowHeight="13.5"/>
  <cols>
    <col min="1" max="1" width="11.375" customWidth="1"/>
    <col min="3" max="3" width="9.5" bestFit="1" customWidth="1"/>
    <col min="4" max="4" width="0" hidden="1" customWidth="1"/>
    <col min="5" max="5" width="5.125" customWidth="1"/>
    <col min="6" max="6" width="9.5" customWidth="1"/>
    <col min="22" max="22" width="3.75" customWidth="1"/>
  </cols>
  <sheetData>
    <row r="1" spans="1:11">
      <c r="A1" t="s">
        <v>57</v>
      </c>
    </row>
    <row r="2" spans="1:11">
      <c r="A2" t="s">
        <v>56</v>
      </c>
      <c r="B2" t="s">
        <v>53</v>
      </c>
      <c r="C2" t="s">
        <v>54</v>
      </c>
      <c r="D2" t="s">
        <v>55</v>
      </c>
    </row>
    <row r="3" spans="1:11">
      <c r="A3">
        <v>0</v>
      </c>
      <c r="B3">
        <v>40</v>
      </c>
      <c r="C3">
        <v>7</v>
      </c>
      <c r="D3" s="12">
        <v>102.9</v>
      </c>
    </row>
    <row r="4" spans="1:11">
      <c r="A4">
        <v>1</v>
      </c>
      <c r="B4">
        <v>40</v>
      </c>
      <c r="C4">
        <v>7</v>
      </c>
      <c r="D4" s="12">
        <v>102.77</v>
      </c>
    </row>
    <row r="5" spans="1:11">
      <c r="A5">
        <v>2</v>
      </c>
      <c r="B5">
        <v>40</v>
      </c>
      <c r="C5">
        <v>7</v>
      </c>
      <c r="D5" s="12">
        <v>102.27</v>
      </c>
      <c r="F5" t="s">
        <v>68</v>
      </c>
    </row>
    <row r="6" spans="1:11">
      <c r="A6">
        <v>3</v>
      </c>
      <c r="B6">
        <v>40</v>
      </c>
      <c r="C6">
        <v>7</v>
      </c>
      <c r="D6" s="12">
        <v>103.05</v>
      </c>
      <c r="F6" t="s">
        <v>69</v>
      </c>
    </row>
    <row r="7" spans="1:11">
      <c r="A7">
        <v>5</v>
      </c>
      <c r="B7">
        <v>40</v>
      </c>
      <c r="C7">
        <v>7</v>
      </c>
      <c r="D7" s="12">
        <v>103.49</v>
      </c>
      <c r="F7" s="14" t="s">
        <v>70</v>
      </c>
      <c r="G7" s="14"/>
      <c r="H7" s="14"/>
      <c r="I7" s="14"/>
      <c r="J7" s="14"/>
      <c r="K7" s="14"/>
    </row>
    <row r="8" spans="1:11">
      <c r="A8">
        <v>10</v>
      </c>
      <c r="B8">
        <v>40</v>
      </c>
      <c r="C8">
        <v>7</v>
      </c>
      <c r="D8" s="12">
        <v>102.12</v>
      </c>
    </row>
    <row r="9" spans="1:11">
      <c r="A9">
        <v>15</v>
      </c>
      <c r="B9">
        <v>40</v>
      </c>
      <c r="C9">
        <v>7</v>
      </c>
      <c r="D9" s="12" t="s">
        <v>58</v>
      </c>
    </row>
    <row r="11" spans="1:11">
      <c r="A11" t="s">
        <v>8</v>
      </c>
    </row>
    <row r="12" spans="1:11">
      <c r="A12" t="s">
        <v>59</v>
      </c>
      <c r="B12" t="s">
        <v>53</v>
      </c>
      <c r="C12" t="s">
        <v>54</v>
      </c>
      <c r="D12" t="s">
        <v>55</v>
      </c>
    </row>
    <row r="13" spans="1:11">
      <c r="A13" s="12" t="s">
        <v>60</v>
      </c>
      <c r="B13">
        <v>27</v>
      </c>
      <c r="C13">
        <v>1</v>
      </c>
      <c r="D13">
        <v>108</v>
      </c>
    </row>
    <row r="14" spans="1:11">
      <c r="A14" s="12" t="s">
        <v>61</v>
      </c>
      <c r="B14">
        <v>26</v>
      </c>
      <c r="C14">
        <v>1</v>
      </c>
      <c r="D14">
        <v>109</v>
      </c>
      <c r="F14" t="s">
        <v>66</v>
      </c>
    </row>
    <row r="15" spans="1:11">
      <c r="A15" s="12" t="s">
        <v>62</v>
      </c>
      <c r="B15">
        <v>27</v>
      </c>
      <c r="C15">
        <v>1</v>
      </c>
      <c r="D15">
        <v>108</v>
      </c>
      <c r="F15" t="s">
        <v>67</v>
      </c>
    </row>
    <row r="16" spans="1:11">
      <c r="A16" s="12" t="s">
        <v>63</v>
      </c>
      <c r="B16">
        <v>19</v>
      </c>
      <c r="C16">
        <v>1</v>
      </c>
      <c r="D16">
        <v>100</v>
      </c>
      <c r="F16" s="14" t="s">
        <v>71</v>
      </c>
      <c r="G16" s="14"/>
    </row>
    <row r="17" spans="1:6">
      <c r="A17" s="13" t="s">
        <v>65</v>
      </c>
      <c r="B17">
        <v>29</v>
      </c>
      <c r="C17">
        <v>0</v>
      </c>
      <c r="D17">
        <v>150</v>
      </c>
    </row>
    <row r="18" spans="1:6">
      <c r="A18" s="12" t="s">
        <v>64</v>
      </c>
      <c r="B18">
        <v>29</v>
      </c>
      <c r="C18">
        <v>0</v>
      </c>
      <c r="D18">
        <v>176</v>
      </c>
    </row>
    <row r="20" spans="1:6">
      <c r="A20" s="15" t="s">
        <v>9</v>
      </c>
    </row>
    <row r="21" spans="1:6">
      <c r="A21" t="s">
        <v>72</v>
      </c>
      <c r="B21" t="s">
        <v>53</v>
      </c>
      <c r="C21" t="s">
        <v>54</v>
      </c>
      <c r="D21" t="s">
        <v>55</v>
      </c>
      <c r="F21" t="s">
        <v>73</v>
      </c>
    </row>
    <row r="22" spans="1:6">
      <c r="A22">
        <v>1.1000000000000001</v>
      </c>
      <c r="B22">
        <v>6</v>
      </c>
      <c r="C22">
        <v>0</v>
      </c>
      <c r="D22">
        <v>76</v>
      </c>
    </row>
    <row r="23" spans="1:6">
      <c r="A23">
        <v>1</v>
      </c>
      <c r="B23">
        <v>7</v>
      </c>
      <c r="C23">
        <v>0</v>
      </c>
      <c r="D23">
        <v>77</v>
      </c>
    </row>
    <row r="24" spans="1:6">
      <c r="A24">
        <v>0.9</v>
      </c>
      <c r="B24">
        <v>8</v>
      </c>
      <c r="C24">
        <v>0</v>
      </c>
      <c r="D24">
        <v>80</v>
      </c>
    </row>
    <row r="25" spans="1:6">
      <c r="A25">
        <v>0.8</v>
      </c>
      <c r="B25">
        <v>9</v>
      </c>
      <c r="C25">
        <v>0</v>
      </c>
      <c r="D25">
        <v>82</v>
      </c>
    </row>
    <row r="26" spans="1:6">
      <c r="A26">
        <v>0.7</v>
      </c>
      <c r="B26">
        <v>9</v>
      </c>
      <c r="C26">
        <v>0</v>
      </c>
      <c r="D26">
        <v>82</v>
      </c>
    </row>
    <row r="27" spans="1:6">
      <c r="A27">
        <v>0.5</v>
      </c>
      <c r="B27">
        <v>10</v>
      </c>
      <c r="C27">
        <v>0</v>
      </c>
      <c r="D27">
        <v>83</v>
      </c>
    </row>
    <row r="28" spans="1:6">
      <c r="A28">
        <v>0.3</v>
      </c>
      <c r="B28">
        <v>10</v>
      </c>
      <c r="C28">
        <v>0</v>
      </c>
      <c r="D28">
        <v>81</v>
      </c>
    </row>
    <row r="29" spans="1:6">
      <c r="A29">
        <v>0.1</v>
      </c>
      <c r="B29">
        <v>10</v>
      </c>
      <c r="C29">
        <v>0</v>
      </c>
      <c r="D29">
        <v>82</v>
      </c>
    </row>
    <row r="32" spans="1:6">
      <c r="A32" s="15" t="s">
        <v>74</v>
      </c>
      <c r="F32" t="s">
        <v>73</v>
      </c>
    </row>
    <row r="33" spans="1:7">
      <c r="A33" t="s">
        <v>72</v>
      </c>
      <c r="B33" t="s">
        <v>53</v>
      </c>
      <c r="C33" t="s">
        <v>54</v>
      </c>
      <c r="D33" t="s">
        <v>75</v>
      </c>
      <c r="F33" t="s">
        <v>78</v>
      </c>
      <c r="G33" t="s">
        <v>79</v>
      </c>
    </row>
    <row r="34" spans="1:7">
      <c r="A34">
        <v>1.1000000000000001</v>
      </c>
      <c r="B34">
        <v>110</v>
      </c>
      <c r="C34">
        <v>4</v>
      </c>
      <c r="D34">
        <v>118</v>
      </c>
      <c r="F34">
        <f>(B34/B45)</f>
        <v>2.3146199814830402E-3</v>
      </c>
      <c r="G34">
        <f>(C34/B44)</f>
        <v>9.0909090909090905E-3</v>
      </c>
    </row>
    <row r="35" spans="1:7">
      <c r="A35">
        <v>1</v>
      </c>
      <c r="B35">
        <v>131</v>
      </c>
      <c r="C35">
        <v>2</v>
      </c>
      <c r="D35">
        <v>120</v>
      </c>
      <c r="F35">
        <f>(B35/B45)</f>
        <v>2.7565019779479841E-3</v>
      </c>
      <c r="G35">
        <f>(C35/B44)</f>
        <v>4.5454545454545452E-3</v>
      </c>
    </row>
    <row r="36" spans="1:7">
      <c r="A36">
        <v>0.9</v>
      </c>
      <c r="B36">
        <v>134</v>
      </c>
      <c r="C36">
        <v>1</v>
      </c>
      <c r="D36">
        <v>117</v>
      </c>
      <c r="F36">
        <f>(B36/B45)</f>
        <v>2.8196279774429763E-3</v>
      </c>
      <c r="G36">
        <f>(C36/B44)</f>
        <v>2.2727272727272726E-3</v>
      </c>
    </row>
    <row r="37" spans="1:7">
      <c r="A37">
        <v>0.8</v>
      </c>
      <c r="B37">
        <v>139</v>
      </c>
      <c r="C37">
        <v>0</v>
      </c>
      <c r="D37">
        <v>117</v>
      </c>
      <c r="F37">
        <f>(B37/B45)</f>
        <v>2.9248379766012964E-3</v>
      </c>
      <c r="G37">
        <f>(C37/B44)</f>
        <v>0</v>
      </c>
    </row>
    <row r="38" spans="1:7">
      <c r="A38">
        <v>0.7</v>
      </c>
      <c r="B38">
        <v>140</v>
      </c>
      <c r="C38">
        <v>0</v>
      </c>
      <c r="D38">
        <v>118</v>
      </c>
      <c r="F38">
        <f>(B38/B45)</f>
        <v>2.9458799764329603E-3</v>
      </c>
      <c r="G38">
        <f>(C38/B44)</f>
        <v>0</v>
      </c>
    </row>
    <row r="39" spans="1:7">
      <c r="A39">
        <v>0.5</v>
      </c>
      <c r="B39">
        <v>140</v>
      </c>
      <c r="C39">
        <v>0</v>
      </c>
      <c r="D39">
        <v>120</v>
      </c>
      <c r="F39">
        <f>(B39/B45)</f>
        <v>2.9458799764329603E-3</v>
      </c>
      <c r="G39">
        <f>(C39/B44)</f>
        <v>0</v>
      </c>
    </row>
    <row r="40" spans="1:7">
      <c r="A40">
        <v>0.3</v>
      </c>
      <c r="B40">
        <v>140</v>
      </c>
      <c r="C40">
        <v>0</v>
      </c>
      <c r="D40">
        <v>121</v>
      </c>
      <c r="F40">
        <f>(B40/B45)</f>
        <v>2.9458799764329603E-3</v>
      </c>
      <c r="G40">
        <f>(C40/B44)</f>
        <v>0</v>
      </c>
    </row>
    <row r="41" spans="1:7">
      <c r="A41">
        <v>0.1</v>
      </c>
      <c r="B41">
        <v>126</v>
      </c>
      <c r="C41">
        <v>0</v>
      </c>
      <c r="D41">
        <v>120</v>
      </c>
      <c r="F41">
        <f>(B41/B45)</f>
        <v>2.651291978789664E-3</v>
      </c>
      <c r="G41">
        <f>(C41/B44)</f>
        <v>0</v>
      </c>
    </row>
    <row r="44" spans="1:7">
      <c r="A44" t="s">
        <v>76</v>
      </c>
      <c r="B44">
        <v>440</v>
      </c>
    </row>
    <row r="45" spans="1:7">
      <c r="A45" t="s">
        <v>77</v>
      </c>
      <c r="B45">
        <v>47524</v>
      </c>
    </row>
    <row r="48" spans="1:7">
      <c r="A48" s="17" t="s">
        <v>80</v>
      </c>
      <c r="B48" s="3"/>
      <c r="C48" s="3"/>
      <c r="D48" s="3"/>
      <c r="E48" s="3"/>
      <c r="F48" s="18" t="s">
        <v>73</v>
      </c>
      <c r="G48" s="3"/>
    </row>
    <row r="49" spans="1:7">
      <c r="A49" s="3" t="s">
        <v>72</v>
      </c>
      <c r="B49" s="3" t="s">
        <v>53</v>
      </c>
      <c r="C49" s="3" t="s">
        <v>54</v>
      </c>
      <c r="D49" s="3" t="s">
        <v>75</v>
      </c>
      <c r="E49" s="3"/>
      <c r="F49" s="3" t="s">
        <v>78</v>
      </c>
      <c r="G49" s="3" t="s">
        <v>79</v>
      </c>
    </row>
    <row r="50" spans="1:7">
      <c r="A50">
        <v>1.1000000000000001</v>
      </c>
      <c r="B50">
        <v>0</v>
      </c>
      <c r="C50">
        <v>25</v>
      </c>
      <c r="D50">
        <v>118</v>
      </c>
      <c r="F50">
        <f>(B50/(B63))</f>
        <v>0</v>
      </c>
      <c r="G50">
        <f>(C50/B62)</f>
        <v>0.83333333333333337</v>
      </c>
    </row>
    <row r="51" spans="1:7">
      <c r="A51">
        <v>1</v>
      </c>
      <c r="B51">
        <v>37</v>
      </c>
      <c r="C51">
        <v>9</v>
      </c>
      <c r="D51">
        <v>120</v>
      </c>
      <c r="F51">
        <f>(B51/(B63))</f>
        <v>7.7855399377156805E-4</v>
      </c>
      <c r="G51">
        <f>(C51/B62)</f>
        <v>0.3</v>
      </c>
    </row>
    <row r="52" spans="1:7">
      <c r="A52">
        <v>0.9</v>
      </c>
      <c r="B52">
        <v>534</v>
      </c>
      <c r="C52">
        <v>1</v>
      </c>
      <c r="D52">
        <v>117</v>
      </c>
      <c r="F52">
        <f>(B52/(B63))</f>
        <v>1.1236427910108577E-2</v>
      </c>
      <c r="G52">
        <f>(C52/B62)</f>
        <v>3.3333333333333333E-2</v>
      </c>
    </row>
    <row r="53" spans="1:7">
      <c r="A53">
        <v>0.8</v>
      </c>
      <c r="B53">
        <v>1922</v>
      </c>
      <c r="C53">
        <v>0</v>
      </c>
      <c r="D53">
        <v>117</v>
      </c>
      <c r="F53">
        <f>(B53/(B63))</f>
        <v>4.0442723676458209E-2</v>
      </c>
      <c r="G53">
        <f>(C53/B62)</f>
        <v>0</v>
      </c>
    </row>
    <row r="54" spans="1:7">
      <c r="A54">
        <v>0.7</v>
      </c>
      <c r="B54">
        <v>3350</v>
      </c>
      <c r="C54">
        <v>0</v>
      </c>
      <c r="D54">
        <v>118</v>
      </c>
      <c r="F54">
        <f>(B54/(B63))</f>
        <v>7.0490699436074403E-2</v>
      </c>
      <c r="G54">
        <f>(C54/B62)</f>
        <v>0</v>
      </c>
    </row>
    <row r="55" spans="1:7">
      <c r="A55">
        <v>0.6</v>
      </c>
      <c r="B55">
        <v>4266</v>
      </c>
      <c r="C55">
        <v>0</v>
      </c>
      <c r="F55">
        <f>(B55/(B63))</f>
        <v>8.9765171281878636E-2</v>
      </c>
      <c r="G55">
        <f>(C55/B62)</f>
        <v>0</v>
      </c>
    </row>
    <row r="56" spans="1:7">
      <c r="A56">
        <v>0.5</v>
      </c>
      <c r="B56">
        <v>4266</v>
      </c>
      <c r="C56">
        <v>0</v>
      </c>
      <c r="D56">
        <v>120</v>
      </c>
      <c r="F56">
        <f>(B56/(B63))</f>
        <v>8.9765171281878636E-2</v>
      </c>
      <c r="G56">
        <f>(C56/B62)</f>
        <v>0</v>
      </c>
    </row>
    <row r="57" spans="1:7">
      <c r="A57">
        <v>0.3</v>
      </c>
      <c r="B57">
        <v>4266</v>
      </c>
      <c r="C57">
        <v>0</v>
      </c>
      <c r="D57">
        <v>121</v>
      </c>
      <c r="F57">
        <f>(B57/(B63))</f>
        <v>8.9765171281878636E-2</v>
      </c>
      <c r="G57">
        <f>(C57/B62)</f>
        <v>0</v>
      </c>
    </row>
    <row r="58" spans="1:7">
      <c r="A58">
        <v>0.1</v>
      </c>
      <c r="B58">
        <v>4266</v>
      </c>
      <c r="C58">
        <v>0</v>
      </c>
      <c r="D58">
        <v>120</v>
      </c>
      <c r="F58">
        <f>(B58/(B63))</f>
        <v>8.9765171281878636E-2</v>
      </c>
      <c r="G58">
        <f>(C58/B62)</f>
        <v>0</v>
      </c>
    </row>
    <row r="59" spans="1:7">
      <c r="A59">
        <v>0.1</v>
      </c>
      <c r="B59">
        <v>4266</v>
      </c>
      <c r="C59">
        <v>0</v>
      </c>
      <c r="D59">
        <v>120</v>
      </c>
      <c r="F59">
        <f>(B59/(B63))</f>
        <v>8.9765171281878636E-2</v>
      </c>
      <c r="G59">
        <f>(C59/B62)</f>
        <v>0</v>
      </c>
    </row>
    <row r="62" spans="1:7">
      <c r="A62" s="3" t="s">
        <v>76</v>
      </c>
      <c r="B62">
        <v>30</v>
      </c>
    </row>
    <row r="63" spans="1:7">
      <c r="A63" s="3" t="s">
        <v>77</v>
      </c>
      <c r="B63">
        <v>47524</v>
      </c>
      <c r="C63">
        <v>24506406</v>
      </c>
    </row>
    <row r="65" spans="1:24">
      <c r="A65" s="17" t="s">
        <v>94</v>
      </c>
      <c r="F65" t="s">
        <v>73</v>
      </c>
      <c r="R65" s="17" t="s">
        <v>94</v>
      </c>
      <c r="S65" s="3"/>
      <c r="T65" s="3"/>
      <c r="U65" s="3"/>
      <c r="V65" s="3"/>
      <c r="W65" s="3" t="s">
        <v>73</v>
      </c>
      <c r="X65" s="3"/>
    </row>
    <row r="66" spans="1:24">
      <c r="A66" s="3" t="s">
        <v>95</v>
      </c>
      <c r="B66" s="3" t="s">
        <v>53</v>
      </c>
      <c r="C66" s="3" t="s">
        <v>54</v>
      </c>
      <c r="D66" s="3" t="s">
        <v>75</v>
      </c>
      <c r="E66" s="3"/>
      <c r="F66" s="3" t="s">
        <v>78</v>
      </c>
      <c r="G66" s="3" t="s">
        <v>79</v>
      </c>
      <c r="R66" s="3" t="s">
        <v>95</v>
      </c>
      <c r="S66" s="3" t="s">
        <v>53</v>
      </c>
      <c r="T66" s="3" t="s">
        <v>54</v>
      </c>
      <c r="U66" s="3"/>
      <c r="V66" s="3"/>
      <c r="W66" s="3" t="s">
        <v>78</v>
      </c>
      <c r="X66" s="3" t="s">
        <v>79</v>
      </c>
    </row>
    <row r="67" spans="1:24">
      <c r="A67" t="s">
        <v>83</v>
      </c>
      <c r="B67">
        <v>0</v>
      </c>
      <c r="C67">
        <v>25</v>
      </c>
      <c r="D67">
        <v>118</v>
      </c>
      <c r="F67">
        <f>(B67/(B80))</f>
        <v>0</v>
      </c>
      <c r="G67">
        <f>(C67/B79)</f>
        <v>0.83333333333333337</v>
      </c>
      <c r="Q67">
        <v>1.2</v>
      </c>
      <c r="R67">
        <v>1</v>
      </c>
      <c r="W67">
        <f>(S67/(S67+S82))</f>
        <v>0</v>
      </c>
      <c r="X67">
        <f>(S81/(S81+S67))</f>
        <v>1</v>
      </c>
    </row>
    <row r="68" spans="1:24">
      <c r="A68" t="s">
        <v>84</v>
      </c>
      <c r="B68">
        <v>18</v>
      </c>
      <c r="C68">
        <v>11</v>
      </c>
      <c r="D68">
        <v>120</v>
      </c>
      <c r="F68">
        <f>(B68/(B80))</f>
        <v>5.3863477629600016E-6</v>
      </c>
      <c r="G68">
        <f>(C68/B79)</f>
        <v>0.36666666666666664</v>
      </c>
      <c r="Q68">
        <v>1.175</v>
      </c>
      <c r="R68">
        <v>5</v>
      </c>
      <c r="W68">
        <f>(S68/(S68+S82))</f>
        <v>0</v>
      </c>
      <c r="X68">
        <f>(S81/(S81+S68))</f>
        <v>1</v>
      </c>
    </row>
    <row r="69" spans="1:24">
      <c r="A69" t="s">
        <v>85</v>
      </c>
      <c r="B69">
        <v>180</v>
      </c>
      <c r="C69">
        <v>3</v>
      </c>
      <c r="D69">
        <v>117</v>
      </c>
      <c r="F69">
        <f>(B69/(B80))</f>
        <v>5.3863477629600017E-5</v>
      </c>
      <c r="G69">
        <f>(C69/B79)</f>
        <v>0.1</v>
      </c>
      <c r="Q69">
        <v>1.1499999999999999</v>
      </c>
      <c r="R69">
        <v>10</v>
      </c>
      <c r="W69">
        <f>(S69/(S69+S82))</f>
        <v>0</v>
      </c>
      <c r="X69">
        <f>(S81/(S81+S69))</f>
        <v>1</v>
      </c>
    </row>
    <row r="70" spans="1:24">
      <c r="A70" t="s">
        <v>86</v>
      </c>
      <c r="B70">
        <v>635</v>
      </c>
      <c r="C70">
        <v>2</v>
      </c>
      <c r="D70">
        <v>117</v>
      </c>
      <c r="F70">
        <f>(B70/(B80))</f>
        <v>1.9001837941553338E-4</v>
      </c>
      <c r="G70">
        <f>(C70/B79)</f>
        <v>6.6666666666666666E-2</v>
      </c>
      <c r="Q70">
        <v>1.125</v>
      </c>
      <c r="R70">
        <v>15</v>
      </c>
      <c r="W70">
        <f>(S70/(S70+S82))</f>
        <v>0</v>
      </c>
      <c r="X70">
        <f>(S81/(S81+S70))</f>
        <v>1</v>
      </c>
    </row>
    <row r="71" spans="1:24">
      <c r="A71" t="s">
        <v>87</v>
      </c>
      <c r="B71">
        <v>1253</v>
      </c>
      <c r="C71">
        <v>1</v>
      </c>
      <c r="D71">
        <v>118</v>
      </c>
      <c r="F71">
        <f>(B71/(B80))</f>
        <v>3.7494965261049344E-4</v>
      </c>
      <c r="G71">
        <f>(C71/B79)</f>
        <v>3.3333333333333333E-2</v>
      </c>
      <c r="Q71">
        <v>1.1000000000000001</v>
      </c>
      <c r="R71">
        <v>20</v>
      </c>
      <c r="W71">
        <f>(S71/(S71+S82))</f>
        <v>0</v>
      </c>
      <c r="X71">
        <f>(S81/(S81+S71))</f>
        <v>1</v>
      </c>
    </row>
    <row r="72" spans="1:24" ht="13.5" hidden="1" customHeight="1">
      <c r="A72" t="s">
        <v>88</v>
      </c>
      <c r="B72">
        <v>2000</v>
      </c>
      <c r="C72">
        <v>1</v>
      </c>
      <c r="F72">
        <f>(B72/(B80))</f>
        <v>5.9848308477333356E-4</v>
      </c>
      <c r="G72">
        <f>(C72/B79)</f>
        <v>3.3333333333333333E-2</v>
      </c>
      <c r="R72" t="s">
        <v>88</v>
      </c>
      <c r="W72">
        <f>(S72/(S72+S82))</f>
        <v>0</v>
      </c>
      <c r="X72">
        <f>(S81/(S81+S72))</f>
        <v>1</v>
      </c>
    </row>
    <row r="73" spans="1:24" ht="13.5" hidden="1" customHeight="1">
      <c r="A73" t="s">
        <v>89</v>
      </c>
      <c r="B73">
        <v>2416</v>
      </c>
      <c r="C73">
        <v>1</v>
      </c>
      <c r="D73">
        <v>120</v>
      </c>
      <c r="F73">
        <f>(B73/(B80))</f>
        <v>7.2296756640618685E-4</v>
      </c>
      <c r="G73">
        <f>(C73/B79)</f>
        <v>3.3333333333333333E-2</v>
      </c>
      <c r="R73" t="s">
        <v>89</v>
      </c>
      <c r="W73">
        <f>(S73/(S73+S82))</f>
        <v>0</v>
      </c>
      <c r="X73">
        <f>(S81/(S81+S73))</f>
        <v>1</v>
      </c>
    </row>
    <row r="74" spans="1:24">
      <c r="A74" t="s">
        <v>90</v>
      </c>
      <c r="B74">
        <v>2624</v>
      </c>
      <c r="C74">
        <v>0</v>
      </c>
      <c r="D74">
        <v>121</v>
      </c>
      <c r="F74">
        <f>(B74/(B80))</f>
        <v>7.8520980722261355E-4</v>
      </c>
      <c r="G74">
        <f>(C74/B79)</f>
        <v>0</v>
      </c>
      <c r="Q74">
        <v>1.075</v>
      </c>
      <c r="R74">
        <v>25</v>
      </c>
      <c r="W74">
        <f>(S74/(S74+S82))</f>
        <v>0</v>
      </c>
      <c r="X74">
        <f>(S81/(S81+S74))</f>
        <v>1</v>
      </c>
    </row>
    <row r="75" spans="1:24">
      <c r="A75" t="s">
        <v>91</v>
      </c>
      <c r="B75">
        <v>3399</v>
      </c>
      <c r="C75">
        <v>0</v>
      </c>
      <c r="D75">
        <v>120</v>
      </c>
      <c r="F75">
        <f>(B75/(B80))</f>
        <v>1.0171220025722804E-3</v>
      </c>
      <c r="G75">
        <f>(C75/B79)</f>
        <v>0</v>
      </c>
      <c r="Q75">
        <v>1.05</v>
      </c>
      <c r="R75">
        <v>30</v>
      </c>
      <c r="W75">
        <f>(S75/(S75+S82))</f>
        <v>0</v>
      </c>
      <c r="X75">
        <f>(S81/(S81+S75))</f>
        <v>1</v>
      </c>
    </row>
    <row r="76" spans="1:24">
      <c r="A76" t="s">
        <v>92</v>
      </c>
      <c r="B76">
        <v>3399</v>
      </c>
      <c r="C76">
        <v>0</v>
      </c>
      <c r="D76">
        <v>120</v>
      </c>
      <c r="F76">
        <f>(B76/(B80))</f>
        <v>1.0171220025722804E-3</v>
      </c>
      <c r="G76">
        <f>(C76/B79)</f>
        <v>0</v>
      </c>
      <c r="Q76">
        <v>1.0249999999999999</v>
      </c>
      <c r="R76">
        <v>35</v>
      </c>
      <c r="W76">
        <f>(S76/(S76+S82))</f>
        <v>0</v>
      </c>
      <c r="X76">
        <f>(S81/(S81+S76))</f>
        <v>1</v>
      </c>
    </row>
    <row r="77" spans="1:24">
      <c r="A77" t="s">
        <v>93</v>
      </c>
      <c r="B77">
        <v>3399</v>
      </c>
      <c r="C77">
        <v>0</v>
      </c>
      <c r="F77">
        <f>(B77/(B80))</f>
        <v>1.0171220025722804E-3</v>
      </c>
      <c r="G77">
        <f>(C77/B79)</f>
        <v>0</v>
      </c>
      <c r="Q77">
        <v>1</v>
      </c>
      <c r="R77">
        <v>40</v>
      </c>
      <c r="W77">
        <f>(S79/(S79+S82))</f>
        <v>0</v>
      </c>
      <c r="X77">
        <f>(S81/(S81+S79))</f>
        <v>1</v>
      </c>
    </row>
    <row r="78" spans="1:24">
      <c r="Q78">
        <v>0.97499999999999998</v>
      </c>
      <c r="R78">
        <v>45</v>
      </c>
      <c r="W78">
        <f>(S79/(S79+S82))</f>
        <v>0</v>
      </c>
      <c r="X78">
        <f>(S81/(S81+S79))</f>
        <v>1</v>
      </c>
    </row>
    <row r="79" spans="1:24">
      <c r="A79" s="3" t="s">
        <v>76</v>
      </c>
      <c r="B79">
        <v>30</v>
      </c>
      <c r="Q79">
        <v>0.95</v>
      </c>
      <c r="R79">
        <v>50</v>
      </c>
      <c r="W79">
        <f>(S79/(S79+S82))</f>
        <v>0</v>
      </c>
      <c r="X79">
        <f>(S81/(S81+S79))</f>
        <v>1</v>
      </c>
    </row>
    <row r="80" spans="1:24">
      <c r="A80" s="3" t="s">
        <v>77</v>
      </c>
      <c r="B80">
        <v>3341782</v>
      </c>
      <c r="C80">
        <v>3341782</v>
      </c>
    </row>
    <row r="81" spans="1:20">
      <c r="C81">
        <v>47524</v>
      </c>
      <c r="R81" s="3" t="s">
        <v>76</v>
      </c>
      <c r="S81">
        <v>30</v>
      </c>
    </row>
    <row r="82" spans="1:20">
      <c r="R82" s="3" t="s">
        <v>77</v>
      </c>
      <c r="S82">
        <v>3341782</v>
      </c>
      <c r="T82">
        <v>24506406</v>
      </c>
    </row>
    <row r="83" spans="1:20">
      <c r="A83" s="17" t="s">
        <v>81</v>
      </c>
      <c r="F83" t="s">
        <v>73</v>
      </c>
    </row>
    <row r="84" spans="1:20">
      <c r="A84" s="3" t="s">
        <v>82</v>
      </c>
      <c r="B84" s="3" t="s">
        <v>53</v>
      </c>
      <c r="C84" s="3" t="s">
        <v>54</v>
      </c>
      <c r="D84" s="3" t="s">
        <v>75</v>
      </c>
      <c r="E84" s="3"/>
      <c r="F84" s="3" t="s">
        <v>78</v>
      </c>
      <c r="G84" s="3" t="s">
        <v>79</v>
      </c>
    </row>
    <row r="85" spans="1:20">
      <c r="A85">
        <v>1</v>
      </c>
      <c r="B85">
        <v>3</v>
      </c>
      <c r="C85">
        <v>24</v>
      </c>
      <c r="D85">
        <v>118</v>
      </c>
      <c r="F85">
        <f>(B85/(B98))</f>
        <v>6.312599949499201E-5</v>
      </c>
      <c r="G85">
        <f>(C85/B97)</f>
        <v>0.8</v>
      </c>
    </row>
    <row r="86" spans="1:20">
      <c r="A86">
        <v>5</v>
      </c>
      <c r="B86">
        <v>37</v>
      </c>
      <c r="C86">
        <v>9</v>
      </c>
      <c r="D86">
        <v>120</v>
      </c>
      <c r="F86">
        <f>(B86/(B98))</f>
        <v>7.7855399377156805E-4</v>
      </c>
      <c r="G86">
        <f>(C86/B97)</f>
        <v>0.3</v>
      </c>
    </row>
    <row r="87" spans="1:20">
      <c r="A87">
        <v>10</v>
      </c>
      <c r="B87">
        <v>269</v>
      </c>
      <c r="C87">
        <v>3</v>
      </c>
      <c r="D87">
        <v>117</v>
      </c>
      <c r="F87">
        <f>(B87/(B98))</f>
        <v>5.6602979547176165E-3</v>
      </c>
      <c r="G87">
        <f>(C87/B97)</f>
        <v>0.1</v>
      </c>
    </row>
    <row r="88" spans="1:20">
      <c r="A88">
        <v>15</v>
      </c>
      <c r="B88">
        <v>635</v>
      </c>
      <c r="C88">
        <v>2</v>
      </c>
      <c r="D88">
        <v>117</v>
      </c>
      <c r="F88">
        <f>(B88/(B98))</f>
        <v>1.336166989310664E-2</v>
      </c>
      <c r="G88">
        <f>(C88/B97)</f>
        <v>6.6666666666666666E-2</v>
      </c>
    </row>
    <row r="89" spans="1:20">
      <c r="A89">
        <v>20</v>
      </c>
      <c r="B89">
        <v>945</v>
      </c>
      <c r="C89">
        <v>2</v>
      </c>
      <c r="D89">
        <v>118</v>
      </c>
      <c r="F89">
        <f>(B89/(B98))</f>
        <v>1.9884689840922481E-2</v>
      </c>
      <c r="G89">
        <f>(C89/B97)</f>
        <v>6.6666666666666666E-2</v>
      </c>
    </row>
    <row r="90" spans="1:20">
      <c r="A90">
        <v>25</v>
      </c>
      <c r="B90">
        <v>1253</v>
      </c>
      <c r="C90">
        <v>2</v>
      </c>
      <c r="F90">
        <f>(B90/(B98))</f>
        <v>2.6365625789074993E-2</v>
      </c>
      <c r="G90">
        <f>(C90/B97)</f>
        <v>6.6666666666666666E-2</v>
      </c>
    </row>
    <row r="91" spans="1:20">
      <c r="A91">
        <v>30</v>
      </c>
      <c r="B91">
        <v>1408</v>
      </c>
      <c r="C91">
        <v>2</v>
      </c>
      <c r="D91">
        <v>120</v>
      </c>
      <c r="F91">
        <f>(B91/(B98))</f>
        <v>2.9627135762982915E-2</v>
      </c>
      <c r="G91">
        <f>(C91/B97)</f>
        <v>6.6666666666666666E-2</v>
      </c>
    </row>
    <row r="92" spans="1:20">
      <c r="A92">
        <v>35</v>
      </c>
      <c r="B92">
        <v>1432</v>
      </c>
      <c r="C92">
        <v>2</v>
      </c>
      <c r="D92">
        <v>121</v>
      </c>
      <c r="F92">
        <f>(B92/(B98))</f>
        <v>3.013214375894285E-2</v>
      </c>
      <c r="G92">
        <f>(C92/B97)</f>
        <v>6.6666666666666666E-2</v>
      </c>
    </row>
    <row r="93" spans="1:20">
      <c r="A93">
        <v>40</v>
      </c>
      <c r="B93">
        <v>1583</v>
      </c>
      <c r="C93">
        <v>1</v>
      </c>
      <c r="D93">
        <v>120</v>
      </c>
      <c r="F93">
        <f>(B93/(B98))</f>
        <v>3.3309485733524116E-2</v>
      </c>
      <c r="G93">
        <f>(C93/B97)</f>
        <v>3.3333333333333333E-2</v>
      </c>
    </row>
    <row r="94" spans="1:20">
      <c r="A94">
        <v>45</v>
      </c>
      <c r="B94">
        <v>1419</v>
      </c>
      <c r="C94">
        <v>1</v>
      </c>
      <c r="D94">
        <v>120</v>
      </c>
      <c r="F94">
        <f>(B94/(B98))</f>
        <v>2.9858597761131218E-2</v>
      </c>
      <c r="G94">
        <f>(C94/B97)</f>
        <v>3.3333333333333333E-2</v>
      </c>
    </row>
    <row r="95" spans="1:20">
      <c r="A95">
        <v>50</v>
      </c>
      <c r="B95">
        <v>1330</v>
      </c>
      <c r="C95">
        <v>0</v>
      </c>
      <c r="F95">
        <f>(B95/(B98))</f>
        <v>2.7985859776113124E-2</v>
      </c>
      <c r="G95">
        <f>(C95/B97)</f>
        <v>0</v>
      </c>
    </row>
    <row r="97" spans="1:10">
      <c r="A97" s="3" t="s">
        <v>76</v>
      </c>
      <c r="B97">
        <v>30</v>
      </c>
    </row>
    <row r="98" spans="1:10">
      <c r="A98" s="3" t="s">
        <v>77</v>
      </c>
      <c r="B98">
        <v>47524</v>
      </c>
      <c r="C98">
        <v>3341782</v>
      </c>
    </row>
    <row r="99" spans="1:10">
      <c r="A99" s="16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16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16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16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16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16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16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16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16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</sheetData>
  <dataConsolidate/>
  <phoneticPr fontId="1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8"/>
  <sheetViews>
    <sheetView topLeftCell="A25" workbookViewId="0">
      <selection activeCell="C34" sqref="C34"/>
    </sheetView>
  </sheetViews>
  <sheetFormatPr defaultRowHeight="13.5"/>
  <cols>
    <col min="1" max="1" width="11.375" customWidth="1"/>
    <col min="3" max="3" width="9.5" bestFit="1" customWidth="1"/>
    <col min="4" max="4" width="0" hidden="1" customWidth="1"/>
    <col min="5" max="5" width="5.125" customWidth="1"/>
    <col min="6" max="6" width="9.5" customWidth="1"/>
    <col min="22" max="22" width="3.75" customWidth="1"/>
  </cols>
  <sheetData>
    <row r="1" spans="1:11">
      <c r="A1" t="s">
        <v>57</v>
      </c>
    </row>
    <row r="2" spans="1:11">
      <c r="A2" t="s">
        <v>56</v>
      </c>
      <c r="B2" t="s">
        <v>53</v>
      </c>
      <c r="C2" t="s">
        <v>54</v>
      </c>
      <c r="D2" t="s">
        <v>55</v>
      </c>
    </row>
    <row r="3" spans="1:11">
      <c r="A3">
        <v>0</v>
      </c>
      <c r="B3">
        <v>40</v>
      </c>
      <c r="C3">
        <v>7</v>
      </c>
      <c r="D3" s="12">
        <v>102.9</v>
      </c>
    </row>
    <row r="4" spans="1:11">
      <c r="A4">
        <v>1</v>
      </c>
      <c r="B4">
        <v>40</v>
      </c>
      <c r="C4">
        <v>7</v>
      </c>
      <c r="D4" s="12">
        <v>102.77</v>
      </c>
    </row>
    <row r="5" spans="1:11">
      <c r="A5">
        <v>2</v>
      </c>
      <c r="B5">
        <v>40</v>
      </c>
      <c r="C5">
        <v>7</v>
      </c>
      <c r="D5" s="12">
        <v>102.27</v>
      </c>
      <c r="F5" t="s">
        <v>68</v>
      </c>
    </row>
    <row r="6" spans="1:11">
      <c r="A6">
        <v>3</v>
      </c>
      <c r="B6">
        <v>40</v>
      </c>
      <c r="C6">
        <v>7</v>
      </c>
      <c r="D6" s="12">
        <v>103.05</v>
      </c>
      <c r="F6" t="s">
        <v>69</v>
      </c>
    </row>
    <row r="7" spans="1:11">
      <c r="A7">
        <v>5</v>
      </c>
      <c r="B7">
        <v>40</v>
      </c>
      <c r="C7">
        <v>7</v>
      </c>
      <c r="D7" s="12">
        <v>103.49</v>
      </c>
      <c r="F7" s="14" t="s">
        <v>70</v>
      </c>
      <c r="G7" s="14"/>
      <c r="H7" s="14"/>
      <c r="I7" s="14"/>
      <c r="J7" s="14"/>
      <c r="K7" s="14"/>
    </row>
    <row r="8" spans="1:11">
      <c r="A8">
        <v>10</v>
      </c>
      <c r="B8">
        <v>40</v>
      </c>
      <c r="C8">
        <v>7</v>
      </c>
      <c r="D8" s="12">
        <v>102.12</v>
      </c>
    </row>
    <row r="9" spans="1:11">
      <c r="A9">
        <v>15</v>
      </c>
      <c r="B9">
        <v>40</v>
      </c>
      <c r="C9">
        <v>7</v>
      </c>
      <c r="D9" s="12" t="s">
        <v>58</v>
      </c>
    </row>
    <row r="11" spans="1:11">
      <c r="A11" t="s">
        <v>8</v>
      </c>
    </row>
    <row r="12" spans="1:11">
      <c r="A12" t="s">
        <v>59</v>
      </c>
      <c r="B12" t="s">
        <v>53</v>
      </c>
      <c r="C12" t="s">
        <v>54</v>
      </c>
      <c r="D12" t="s">
        <v>55</v>
      </c>
    </row>
    <row r="13" spans="1:11">
      <c r="A13" s="12" t="s">
        <v>60</v>
      </c>
      <c r="B13">
        <v>27</v>
      </c>
      <c r="C13">
        <v>1</v>
      </c>
      <c r="D13">
        <v>108</v>
      </c>
    </row>
    <row r="14" spans="1:11">
      <c r="A14" s="12" t="s">
        <v>61</v>
      </c>
      <c r="B14">
        <v>26</v>
      </c>
      <c r="C14">
        <v>1</v>
      </c>
      <c r="D14">
        <v>109</v>
      </c>
      <c r="F14" t="s">
        <v>66</v>
      </c>
    </row>
    <row r="15" spans="1:11">
      <c r="A15" s="12" t="s">
        <v>62</v>
      </c>
      <c r="B15">
        <v>27</v>
      </c>
      <c r="C15">
        <v>1</v>
      </c>
      <c r="D15">
        <v>108</v>
      </c>
      <c r="F15" t="s">
        <v>67</v>
      </c>
    </row>
    <row r="16" spans="1:11">
      <c r="A16" s="12" t="s">
        <v>63</v>
      </c>
      <c r="B16">
        <v>19</v>
      </c>
      <c r="C16">
        <v>1</v>
      </c>
      <c r="D16">
        <v>100</v>
      </c>
      <c r="F16" s="14" t="s">
        <v>71</v>
      </c>
      <c r="G16" s="14"/>
    </row>
    <row r="17" spans="1:6">
      <c r="A17" s="13" t="s">
        <v>65</v>
      </c>
      <c r="B17">
        <v>29</v>
      </c>
      <c r="C17">
        <v>0</v>
      </c>
      <c r="D17">
        <v>150</v>
      </c>
    </row>
    <row r="18" spans="1:6">
      <c r="A18" s="12" t="s">
        <v>64</v>
      </c>
      <c r="B18">
        <v>29</v>
      </c>
      <c r="C18">
        <v>0</v>
      </c>
      <c r="D18">
        <v>176</v>
      </c>
    </row>
    <row r="20" spans="1:6">
      <c r="A20" s="15" t="s">
        <v>9</v>
      </c>
    </row>
    <row r="21" spans="1:6">
      <c r="A21" t="s">
        <v>72</v>
      </c>
      <c r="B21" t="s">
        <v>53</v>
      </c>
      <c r="C21" t="s">
        <v>54</v>
      </c>
      <c r="D21" t="s">
        <v>55</v>
      </c>
      <c r="F21" t="s">
        <v>73</v>
      </c>
    </row>
    <row r="22" spans="1:6">
      <c r="A22">
        <v>1.1000000000000001</v>
      </c>
      <c r="B22">
        <v>6</v>
      </c>
      <c r="C22">
        <v>0</v>
      </c>
      <c r="D22">
        <v>76</v>
      </c>
    </row>
    <row r="23" spans="1:6">
      <c r="A23">
        <v>1</v>
      </c>
      <c r="B23">
        <v>7</v>
      </c>
      <c r="C23">
        <v>0</v>
      </c>
      <c r="D23">
        <v>77</v>
      </c>
    </row>
    <row r="24" spans="1:6">
      <c r="A24">
        <v>0.9</v>
      </c>
      <c r="B24">
        <v>8</v>
      </c>
      <c r="C24">
        <v>0</v>
      </c>
      <c r="D24">
        <v>80</v>
      </c>
    </row>
    <row r="25" spans="1:6">
      <c r="A25">
        <v>0.8</v>
      </c>
      <c r="B25">
        <v>9</v>
      </c>
      <c r="C25">
        <v>0</v>
      </c>
      <c r="D25">
        <v>82</v>
      </c>
    </row>
    <row r="26" spans="1:6">
      <c r="A26">
        <v>0.7</v>
      </c>
      <c r="B26">
        <v>9</v>
      </c>
      <c r="C26">
        <v>0</v>
      </c>
      <c r="D26">
        <v>82</v>
      </c>
    </row>
    <row r="27" spans="1:6">
      <c r="A27">
        <v>0.5</v>
      </c>
      <c r="B27">
        <v>10</v>
      </c>
      <c r="C27">
        <v>0</v>
      </c>
      <c r="D27">
        <v>83</v>
      </c>
    </row>
    <row r="28" spans="1:6">
      <c r="A28">
        <v>0.3</v>
      </c>
      <c r="B28">
        <v>10</v>
      </c>
      <c r="C28">
        <v>0</v>
      </c>
      <c r="D28">
        <v>81</v>
      </c>
    </row>
    <row r="29" spans="1:6">
      <c r="A29">
        <v>0.1</v>
      </c>
      <c r="B29">
        <v>10</v>
      </c>
      <c r="C29">
        <v>0</v>
      </c>
      <c r="D29">
        <v>82</v>
      </c>
    </row>
    <row r="32" spans="1:6">
      <c r="A32" s="15" t="s">
        <v>74</v>
      </c>
      <c r="F32" t="s">
        <v>73</v>
      </c>
    </row>
    <row r="33" spans="1:10">
      <c r="A33" t="s">
        <v>72</v>
      </c>
      <c r="B33" t="s">
        <v>53</v>
      </c>
      <c r="C33" t="s">
        <v>54</v>
      </c>
      <c r="D33" t="s">
        <v>75</v>
      </c>
      <c r="F33" t="s">
        <v>78</v>
      </c>
      <c r="G33" t="s">
        <v>79</v>
      </c>
    </row>
    <row r="34" spans="1:10">
      <c r="A34" s="19">
        <v>0</v>
      </c>
      <c r="B34">
        <v>0</v>
      </c>
      <c r="C34">
        <v>30</v>
      </c>
      <c r="D34">
        <v>118</v>
      </c>
      <c r="F34">
        <f>(B34/B57)</f>
        <v>0</v>
      </c>
      <c r="G34">
        <f>(C34/B56)</f>
        <v>1</v>
      </c>
    </row>
    <row r="35" spans="1:10">
      <c r="A35" s="19">
        <v>0.05</v>
      </c>
      <c r="B35">
        <v>0</v>
      </c>
      <c r="C35">
        <v>30</v>
      </c>
      <c r="D35">
        <v>120</v>
      </c>
      <c r="F35">
        <f>(B35/B57)</f>
        <v>0</v>
      </c>
      <c r="G35">
        <f>(C35/B56)</f>
        <v>1</v>
      </c>
    </row>
    <row r="36" spans="1:10">
      <c r="A36" s="19">
        <v>0.1</v>
      </c>
      <c r="B36">
        <v>1</v>
      </c>
      <c r="C36">
        <v>29</v>
      </c>
      <c r="D36">
        <v>117</v>
      </c>
      <c r="F36">
        <f>(B36/B57)</f>
        <v>4.5319616596043596E-6</v>
      </c>
      <c r="G36">
        <f>(C36/B56)</f>
        <v>0.96666666666666667</v>
      </c>
    </row>
    <row r="37" spans="1:10">
      <c r="A37" s="19">
        <v>0.15</v>
      </c>
      <c r="B37">
        <v>7</v>
      </c>
      <c r="C37">
        <v>27</v>
      </c>
      <c r="D37">
        <v>117</v>
      </c>
      <c r="F37">
        <f>(B37/B57)</f>
        <v>3.1723731617230517E-5</v>
      </c>
      <c r="G37">
        <f>(C37/B56)</f>
        <v>0.9</v>
      </c>
    </row>
    <row r="38" spans="1:10">
      <c r="A38" s="19">
        <v>0.2</v>
      </c>
      <c r="B38">
        <v>29</v>
      </c>
      <c r="C38">
        <v>27</v>
      </c>
      <c r="D38">
        <v>118</v>
      </c>
      <c r="F38">
        <f>(B38/B57)</f>
        <v>1.3142688812852642E-4</v>
      </c>
      <c r="G38">
        <f>(C38/B56)</f>
        <v>0.9</v>
      </c>
    </row>
    <row r="39" spans="1:10">
      <c r="A39" s="19">
        <v>0.25</v>
      </c>
      <c r="B39">
        <v>84</v>
      </c>
      <c r="C39">
        <v>26</v>
      </c>
      <c r="D39">
        <v>120</v>
      </c>
      <c r="F39">
        <f>(B39/B57)</f>
        <v>3.8068477940676623E-4</v>
      </c>
      <c r="G39">
        <f>(C39/B56)</f>
        <v>0.8666666666666667</v>
      </c>
    </row>
    <row r="40" spans="1:10">
      <c r="A40" s="19">
        <v>0.3</v>
      </c>
      <c r="B40">
        <v>168</v>
      </c>
      <c r="C40">
        <v>22</v>
      </c>
      <c r="D40">
        <v>121</v>
      </c>
      <c r="F40">
        <f>(B40/B57)</f>
        <v>7.6136955881353247E-4</v>
      </c>
      <c r="G40">
        <f>(C40/B56)</f>
        <v>0.73333333333333328</v>
      </c>
    </row>
    <row r="41" spans="1:10">
      <c r="A41" s="19">
        <v>0.35</v>
      </c>
      <c r="B41">
        <v>319</v>
      </c>
      <c r="C41">
        <v>17</v>
      </c>
      <c r="D41">
        <v>120</v>
      </c>
      <c r="F41">
        <f>(B41/B57)</f>
        <v>1.4456957694137908E-3</v>
      </c>
      <c r="G41">
        <f>(C41/B56)</f>
        <v>0.56666666666666665</v>
      </c>
    </row>
    <row r="42" spans="1:10">
      <c r="A42" s="19">
        <v>0.4</v>
      </c>
      <c r="B42">
        <v>437</v>
      </c>
      <c r="C42">
        <v>10</v>
      </c>
      <c r="F42">
        <f>(B42/B57)</f>
        <v>1.9804672452471053E-3</v>
      </c>
      <c r="G42">
        <f>(C42/B56)</f>
        <v>0.33333333333333331</v>
      </c>
    </row>
    <row r="43" spans="1:10">
      <c r="A43" s="19">
        <v>0.45</v>
      </c>
      <c r="B43">
        <v>564</v>
      </c>
      <c r="C43">
        <v>6</v>
      </c>
      <c r="F43">
        <f>(B43/B57)</f>
        <v>2.556026376016859E-3</v>
      </c>
      <c r="G43">
        <f>(C43/B56)</f>
        <v>0.2</v>
      </c>
    </row>
    <row r="44" spans="1:10">
      <c r="A44" s="19">
        <v>0.5</v>
      </c>
      <c r="B44">
        <v>672</v>
      </c>
      <c r="C44">
        <v>4</v>
      </c>
      <c r="F44">
        <f>(B44/B57)</f>
        <v>3.0454782352541299E-3</v>
      </c>
      <c r="G44">
        <f>(C44/B56)</f>
        <v>0.13333333333333333</v>
      </c>
    </row>
    <row r="45" spans="1:10">
      <c r="A45" s="19">
        <v>0.55000000000000004</v>
      </c>
      <c r="B45" s="8">
        <v>742</v>
      </c>
      <c r="C45">
        <v>3</v>
      </c>
      <c r="F45">
        <f>(B45/B57)</f>
        <v>3.362715551426435E-3</v>
      </c>
      <c r="G45">
        <f>(C45/B56)</f>
        <v>0.1</v>
      </c>
    </row>
    <row r="46" spans="1:10">
      <c r="A46" s="20">
        <v>0.6</v>
      </c>
      <c r="B46" s="4">
        <v>783</v>
      </c>
      <c r="C46" s="8">
        <v>2</v>
      </c>
      <c r="D46" s="8"/>
      <c r="E46" s="8"/>
      <c r="F46">
        <f>(B46/B57)</f>
        <v>3.5485259794702136E-3</v>
      </c>
      <c r="G46">
        <f>(C46/B56)</f>
        <v>6.6666666666666666E-2</v>
      </c>
      <c r="H46" s="8"/>
      <c r="I46" s="8"/>
      <c r="J46" s="8"/>
    </row>
    <row r="47" spans="1:10">
      <c r="A47" s="20">
        <v>0.65</v>
      </c>
      <c r="B47" s="4">
        <v>799</v>
      </c>
      <c r="C47" s="4">
        <v>2</v>
      </c>
      <c r="D47" s="8"/>
      <c r="E47" s="8"/>
      <c r="F47">
        <f>(B47/B57)</f>
        <v>3.6210373660238836E-3</v>
      </c>
      <c r="G47">
        <f>(C47/B56)</f>
        <v>6.6666666666666666E-2</v>
      </c>
      <c r="H47" s="8"/>
      <c r="I47" s="8"/>
      <c r="J47" s="8"/>
    </row>
    <row r="48" spans="1:10">
      <c r="A48" s="20">
        <v>0.7</v>
      </c>
      <c r="B48" s="4">
        <v>821</v>
      </c>
      <c r="C48" s="4">
        <v>2</v>
      </c>
      <c r="D48" s="8"/>
      <c r="E48" s="8"/>
      <c r="F48">
        <f>(B48/B57)</f>
        <v>3.7207405225351793E-3</v>
      </c>
      <c r="G48">
        <f>(C48/B56)</f>
        <v>6.6666666666666666E-2</v>
      </c>
      <c r="H48" s="8"/>
      <c r="I48" s="8"/>
      <c r="J48" s="8"/>
    </row>
    <row r="49" spans="1:10">
      <c r="A49" s="16">
        <v>0.75</v>
      </c>
      <c r="B49" s="4">
        <v>830</v>
      </c>
      <c r="C49" s="4">
        <v>1</v>
      </c>
      <c r="D49" s="8"/>
      <c r="E49" s="8"/>
      <c r="F49">
        <f>(B49/B57)</f>
        <v>3.7615281774716187E-3</v>
      </c>
      <c r="G49">
        <f>(C49/B56)</f>
        <v>3.3333333333333333E-2</v>
      </c>
      <c r="H49" s="8"/>
      <c r="I49" s="8"/>
      <c r="J49" s="8"/>
    </row>
    <row r="50" spans="1:10">
      <c r="A50" s="21">
        <v>0.8</v>
      </c>
      <c r="B50" s="4">
        <v>838</v>
      </c>
      <c r="C50" s="4">
        <v>1</v>
      </c>
      <c r="F50">
        <f>(B50/B57)</f>
        <v>3.7977838707484533E-3</v>
      </c>
      <c r="G50">
        <f>(C50/B56)</f>
        <v>3.3333333333333333E-2</v>
      </c>
    </row>
    <row r="51" spans="1:10">
      <c r="A51" s="21">
        <v>0.85</v>
      </c>
      <c r="B51" s="4">
        <v>847</v>
      </c>
      <c r="C51" s="4">
        <v>0</v>
      </c>
      <c r="F51">
        <f>(B51/B57)</f>
        <v>3.8385715256848926E-3</v>
      </c>
      <c r="G51">
        <f>(C51/B56)</f>
        <v>0</v>
      </c>
    </row>
    <row r="52" spans="1:10">
      <c r="A52" s="21">
        <v>0.9</v>
      </c>
      <c r="B52" s="4">
        <v>854</v>
      </c>
      <c r="C52" s="4">
        <v>0</v>
      </c>
      <c r="D52" s="8"/>
      <c r="E52" s="8"/>
      <c r="F52">
        <f>(B52/B57)</f>
        <v>3.8702952573021233E-3</v>
      </c>
      <c r="G52">
        <f>(C52/B56)</f>
        <v>0</v>
      </c>
      <c r="H52" s="8"/>
      <c r="I52" s="8"/>
      <c r="J52" s="8"/>
    </row>
    <row r="53" spans="1:10">
      <c r="A53" s="21">
        <v>0.95</v>
      </c>
      <c r="B53" s="4">
        <v>859</v>
      </c>
      <c r="C53" s="4">
        <v>0</v>
      </c>
      <c r="F53">
        <f>(B53/B57)</f>
        <v>3.8929550656001451E-3</v>
      </c>
      <c r="G53">
        <f>(C53/B56)</f>
        <v>0</v>
      </c>
    </row>
    <row r="54" spans="1:10">
      <c r="A54" s="21">
        <v>1</v>
      </c>
      <c r="B54" s="4">
        <v>861</v>
      </c>
      <c r="C54" s="4">
        <v>0</v>
      </c>
      <c r="F54">
        <f>(B54/B57)</f>
        <v>3.9020189889193537E-3</v>
      </c>
      <c r="G54">
        <f>(C54/B56)</f>
        <v>0</v>
      </c>
    </row>
    <row r="55" spans="1:10">
      <c r="A55" s="8"/>
      <c r="B55" s="8"/>
      <c r="C55" s="8"/>
      <c r="D55" s="8"/>
      <c r="E55" s="8"/>
      <c r="H55" s="8"/>
      <c r="I55" s="8"/>
      <c r="J55" s="8"/>
    </row>
    <row r="56" spans="1:10">
      <c r="A56" t="s">
        <v>76</v>
      </c>
      <c r="B56">
        <v>30</v>
      </c>
    </row>
    <row r="57" spans="1:10">
      <c r="A57" t="s">
        <v>77</v>
      </c>
      <c r="B57">
        <v>220655</v>
      </c>
      <c r="C57">
        <v>220655</v>
      </c>
    </row>
    <row r="58" spans="1:10">
      <c r="C58">
        <v>47524</v>
      </c>
    </row>
  </sheetData>
  <dataConsolidate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3" sqref="C13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12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2" activeCellId="1" sqref="E19 E12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B10">
        <v>12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B17">
        <v>0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  <vt:lpstr>robust</vt:lpstr>
      <vt:lpstr>thresholds</vt:lpstr>
      <vt:lpstr>cgo thresholds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2010-06-18T08:42:13Z</dcterms:modified>
</cp:coreProperties>
</file>