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5600" windowHeight="111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<sst xmlns="http://schemas.openxmlformats.org/spreadsheetml/2006/main" count="36" uniqueCount="30">
  <si>
    <t>商品</t>
  </si>
  <si>
    <t>进价 CNY</t>
  </si>
  <si>
    <t>尺寸 cm 长宽高</t>
  </si>
  <si>
    <t>重量 g</t>
  </si>
  <si>
    <t>建议售价 俄罗斯卢布</t>
  </si>
  <si>
    <t>平台佣金</t>
  </si>
  <si>
    <t>银行收单费</t>
  </si>
  <si>
    <t>国际物流费</t>
  </si>
  <si>
    <t>尾城配送费（卢布）</t>
  </si>
  <si>
    <t>平台回款</t>
  </si>
  <si>
    <t>货币转换费</t>
  </si>
  <si>
    <t>最终收款（卢布）</t>
  </si>
  <si>
    <t>利润（人民币）</t>
  </si>
  <si>
    <t>利润率</t>
  </si>
  <si>
    <t>袜子</t>
  </si>
  <si>
    <t>20*10*5</t>
  </si>
  <si>
    <t>需要给出建议</t>
  </si>
  <si>
    <t>0.4-1.9%</t>
  </si>
  <si>
    <t>需要计算</t>
  </si>
  <si>
    <t>2% （最低15卢布 最高200卢布）</t>
  </si>
  <si>
    <t xml:space="preserve">平台回款的1.2%（D-E-F-G-H) *1.2% </t>
  </si>
  <si>
    <t>K列对应人民币 -B列</t>
  </si>
  <si>
    <t>手电</t>
  </si>
  <si>
    <t>15*2*2</t>
  </si>
  <si>
    <t>以下为实际例子</t>
  </si>
  <si>
    <t>汇率 卢布per cny</t>
  </si>
  <si>
    <t>注：</t>
  </si>
  <si>
    <t>E、F、G、H、I 均为 售价的百分比</t>
  </si>
  <si>
    <t>单独计算器 解决要不要发货问题</t>
  </si>
  <si>
    <t>固定是一个package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</si>
</sst>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8" formatCode="&quot;￥&quot;#,##0.00;[Red]&quot;￥&quot;\-#,##0.00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ill="1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9" fontId="0" fillId="0" borderId="0" xfId="0" applyNumberFormat="1">
      <alignment vertical="center"/>
    </xf>
    <xf numFmtId="8" fontId="0" fillId="0" borderId="0" xfId="0" applyNumberFormat="1" applyFill="1" applyAlignment="1">
      <alignment vertical="center"/>
    </xf>
    <xf numFmtId="10" fontId="0" fillId="0" borderId="0" xfId="0" applyNumberForma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tabSelected="1" topLeftCell="I1" workbookViewId="0">
      <selection activeCell="E11" sqref="E11"/>
    </sheetView>
  </sheetViews>
  <sheetFormatPr defaultColWidth="9.14285714285714" defaultRowHeight="16.8"/>
  <cols>
    <col min="2" max="2" width="11.3125" customWidth="1"/>
    <col min="3" max="3" width="20.6785714285714" style="1" customWidth="1"/>
    <col min="4" max="4" width="11.3035714285714" style="1" customWidth="1"/>
    <col min="5" max="5" width="20.2321428571429" style="3" customWidth="1"/>
    <col min="6" max="6" width="11.9107142857143" customWidth="1"/>
    <col min="7" max="7" width="11.7142857142857" customWidth="1"/>
    <col min="8" max="8" width="12.4910714285714" customWidth="1"/>
    <col min="9" max="10" width="40.6160714285714" customWidth="1"/>
    <col min="11" max="11" width="42.4107142857143" customWidth="1"/>
    <col min="12" max="12" width="18.4285714285714" customWidth="1"/>
    <col min="13" max="13" width="20.7142857142857" style="3" customWidth="1"/>
  </cols>
  <sheetData>
    <row r="1" s="1" customFormat="1" spans="1:14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1" t="s">
        <v>13</v>
      </c>
    </row>
    <row r="2" spans="1:13">
      <c r="A2" t="s">
        <v>14</v>
      </c>
      <c r="B2">
        <v>5</v>
      </c>
      <c r="C2" s="1" t="s">
        <v>15</v>
      </c>
      <c r="D2" s="1">
        <v>100</v>
      </c>
      <c r="E2" s="3" t="s">
        <v>16</v>
      </c>
      <c r="F2" s="5">
        <v>0.12</v>
      </c>
      <c r="G2" t="s">
        <v>17</v>
      </c>
      <c r="H2" t="s">
        <v>18</v>
      </c>
      <c r="I2" t="s">
        <v>19</v>
      </c>
      <c r="K2" t="s">
        <v>20</v>
      </c>
      <c r="M2" s="3" t="s">
        <v>21</v>
      </c>
    </row>
    <row r="3" ht="12" customHeight="1" spans="1:13">
      <c r="A3" t="s">
        <v>22</v>
      </c>
      <c r="B3">
        <v>16.5</v>
      </c>
      <c r="C3" s="1" t="s">
        <v>23</v>
      </c>
      <c r="D3" s="1">
        <v>98</v>
      </c>
      <c r="E3" s="3" t="s">
        <v>16</v>
      </c>
      <c r="F3" s="5">
        <v>0.12</v>
      </c>
      <c r="G3" t="s">
        <v>17</v>
      </c>
      <c r="H3" t="s">
        <v>18</v>
      </c>
      <c r="I3" t="s">
        <v>19</v>
      </c>
      <c r="K3" t="s">
        <v>20</v>
      </c>
      <c r="M3" s="3" t="s">
        <v>21</v>
      </c>
    </row>
    <row r="5" s="2" customFormat="1" spans="1:1">
      <c r="A5" s="2" t="s">
        <v>24</v>
      </c>
    </row>
    <row r="6" s="2" customFormat="1" spans="2:14">
      <c r="B6" s="2">
        <f t="shared" ref="B6:B10" si="0">18*$B$12</f>
        <v>212.957298</v>
      </c>
      <c r="D6" s="2">
        <v>200</v>
      </c>
      <c r="E6" s="6">
        <v>411</v>
      </c>
      <c r="F6" s="6">
        <f t="shared" ref="F6:F10" si="1">E6*0.12</f>
        <v>49.32</v>
      </c>
      <c r="G6" s="6">
        <f t="shared" ref="G6:G10" si="2">E6*0.019</f>
        <v>7.809</v>
      </c>
      <c r="H6" s="6">
        <f t="shared" ref="H6:H10" si="3">(3+0.025*D6)*$B$12</f>
        <v>94.647688</v>
      </c>
      <c r="I6" s="6">
        <v>15</v>
      </c>
      <c r="J6" s="6">
        <f t="shared" ref="J6:J10" si="4">E6-F6-G6-H6-I6</f>
        <v>244.223312</v>
      </c>
      <c r="K6" s="6">
        <f t="shared" ref="K6:K10" si="5">J6*0.012</f>
        <v>2.930679744</v>
      </c>
      <c r="L6" s="6">
        <f t="shared" ref="L6:L10" si="6">J6-K6</f>
        <v>241.292632256</v>
      </c>
      <c r="M6" s="6">
        <f t="shared" ref="M6:M10" si="7">L6-B6</f>
        <v>28.335334256</v>
      </c>
      <c r="N6" s="7">
        <f t="shared" ref="N6:N10" si="8">M6/B6</f>
        <v>0.133056413290893</v>
      </c>
    </row>
    <row r="7" s="2" customFormat="1" spans="2:14">
      <c r="B7" s="2">
        <f t="shared" si="0"/>
        <v>212.957298</v>
      </c>
      <c r="D7" s="2">
        <v>200</v>
      </c>
      <c r="E7" s="6">
        <v>750</v>
      </c>
      <c r="F7" s="6">
        <f t="shared" si="1"/>
        <v>90</v>
      </c>
      <c r="G7" s="6">
        <f t="shared" si="2"/>
        <v>14.25</v>
      </c>
      <c r="H7" s="6">
        <f t="shared" si="3"/>
        <v>94.647688</v>
      </c>
      <c r="I7" s="6">
        <f>E7*0.02</f>
        <v>15</v>
      </c>
      <c r="J7" s="6">
        <f t="shared" si="4"/>
        <v>536.102312</v>
      </c>
      <c r="K7" s="6">
        <f t="shared" si="5"/>
        <v>6.433227744</v>
      </c>
      <c r="L7" s="6">
        <f t="shared" si="6"/>
        <v>529.669084256</v>
      </c>
      <c r="M7" s="6">
        <f t="shared" si="7"/>
        <v>316.711786256</v>
      </c>
      <c r="N7" s="7">
        <f t="shared" si="8"/>
        <v>1.48720794840288</v>
      </c>
    </row>
    <row r="8" s="2" customFormat="1" spans="2:14">
      <c r="B8" s="2">
        <f t="shared" si="0"/>
        <v>212.957298</v>
      </c>
      <c r="D8" s="2">
        <v>200</v>
      </c>
      <c r="E8" s="6">
        <v>628.03</v>
      </c>
      <c r="F8" s="6">
        <f t="shared" si="1"/>
        <v>75.3636</v>
      </c>
      <c r="G8" s="6">
        <f t="shared" si="2"/>
        <v>11.93257</v>
      </c>
      <c r="H8" s="6">
        <f t="shared" si="3"/>
        <v>94.647688</v>
      </c>
      <c r="I8" s="6">
        <v>15</v>
      </c>
      <c r="J8" s="6">
        <f t="shared" si="4"/>
        <v>431.086142</v>
      </c>
      <c r="K8" s="6">
        <f t="shared" si="5"/>
        <v>5.173033704</v>
      </c>
      <c r="L8" s="6">
        <f t="shared" si="6"/>
        <v>425.913108296</v>
      </c>
      <c r="M8" s="6">
        <f t="shared" si="7"/>
        <v>212.955810296</v>
      </c>
      <c r="N8" s="7">
        <f t="shared" si="8"/>
        <v>0.999993014073647</v>
      </c>
    </row>
    <row r="9" s="2" customFormat="1" spans="2:14">
      <c r="B9" s="2">
        <f t="shared" si="0"/>
        <v>212.957298</v>
      </c>
      <c r="D9" s="2">
        <v>200</v>
      </c>
      <c r="E9" s="6">
        <v>402.72</v>
      </c>
      <c r="F9" s="6">
        <f t="shared" si="1"/>
        <v>48.3264</v>
      </c>
      <c r="G9" s="6">
        <f t="shared" si="2"/>
        <v>7.65168</v>
      </c>
      <c r="H9" s="6">
        <f t="shared" si="3"/>
        <v>94.647688</v>
      </c>
      <c r="I9" s="6">
        <v>15</v>
      </c>
      <c r="J9" s="6">
        <f t="shared" si="4"/>
        <v>237.094232</v>
      </c>
      <c r="K9" s="6">
        <f t="shared" si="5"/>
        <v>2.845130784</v>
      </c>
      <c r="L9" s="6">
        <f t="shared" si="6"/>
        <v>234.249101216</v>
      </c>
      <c r="M9" s="6">
        <f t="shared" si="7"/>
        <v>21.291803216</v>
      </c>
      <c r="N9" s="7">
        <f t="shared" si="8"/>
        <v>0.0999815616368312</v>
      </c>
    </row>
    <row r="10" s="2" customFormat="1" spans="2:14">
      <c r="B10" s="2">
        <f t="shared" si="0"/>
        <v>212.957298</v>
      </c>
      <c r="D10" s="2">
        <v>200</v>
      </c>
      <c r="E10" s="6">
        <v>1833.19</v>
      </c>
      <c r="F10" s="6">
        <f t="shared" si="1"/>
        <v>219.9828</v>
      </c>
      <c r="G10" s="6">
        <f t="shared" si="2"/>
        <v>34.83061</v>
      </c>
      <c r="H10" s="6">
        <f>(16+0.025*D10)*$B$12</f>
        <v>248.450181</v>
      </c>
      <c r="I10" s="6">
        <f>E10*0.02</f>
        <v>36.6638</v>
      </c>
      <c r="J10" s="6">
        <f t="shared" si="4"/>
        <v>1293.262609</v>
      </c>
      <c r="K10" s="6">
        <f t="shared" si="5"/>
        <v>15.519151308</v>
      </c>
      <c r="L10" s="6">
        <f t="shared" si="6"/>
        <v>1277.743457692</v>
      </c>
      <c r="M10" s="6">
        <f t="shared" si="7"/>
        <v>1064.786159692</v>
      </c>
      <c r="N10" s="7">
        <f t="shared" si="8"/>
        <v>4.99999844894726</v>
      </c>
    </row>
    <row r="11" s="2" customFormat="1" spans="3:4">
      <c r="C11" s="2">
        <v>18</v>
      </c>
      <c r="D11" s="2">
        <v>212.957298</v>
      </c>
    </row>
    <row r="12" s="2" customFormat="1" spans="1:2">
      <c r="A12" s="2" t="s">
        <v>25</v>
      </c>
      <c r="B12" s="2">
        <v>11.830961</v>
      </c>
    </row>
    <row r="16" spans="1:2">
      <c r="A16" t="s">
        <v>26</v>
      </c>
      <c r="B16" s="1" t="s">
        <v>27</v>
      </c>
    </row>
    <row r="20" spans="2:2">
      <c r="B20" t="s">
        <v>28</v>
      </c>
    </row>
    <row r="21" spans="2:2">
      <c r="B21" s="1" t="s">
        <v>29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2025-09-13T02:28:00Z</dcterms:created>
  <dcterms:modified xsi:type="dcterms:W3CDTF">2025-09-14T22:16:33Z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287C4955E2E3E39B3C85C368C325D685_41</vt:lpwstr>
  </property>
  <property fmtid="{D5CDD505-2E9C-101B-9397-08002B2CF9AE}" pid="3" name="KSOProductBuildVer">
    <vt:lpwstr>2052-12.1.21861.21861</vt:lpwstr>
  </property>
</Properties>
</file>