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Project" sheetId="2" r:id="rId1"/>
    <sheet name="Project Budget Summary" sheetId="4" r:id="rId2"/>
    <sheet name="EVM" sheetId="3" r:id="rId3"/>
    <sheet name="Defect History" sheetId="5" r:id="rId4"/>
    <sheet name="Motivation" sheetId="6" r:id="rId5"/>
    <sheet name="Sheet4" sheetId="7" r:id="rId6"/>
    <sheet name="2009 Survey Results" sheetId="8" r:id="rId7"/>
    <sheet name="2010 Survey Results" sheetId="9" r:id="rId8"/>
    <sheet name="Physical Environment" sheetId="10" r:id="rId9"/>
    <sheet name="Systems, Tools and Processes" sheetId="11" r:id="rId10"/>
    <sheet name="Emotional Environment" sheetId="13" r:id="rId11"/>
    <sheet name="Management" sheetId="14" r:id="rId12"/>
    <sheet name="Looking for another job" sheetId="15" r:id="rId13"/>
    <sheet name="Compared 2010 vs 2009" sheetId="16" r:id="rId14"/>
    <sheet name="Project Schedule" sheetId="17" r:id="rId15"/>
    <sheet name="Resource Allocation" sheetId="19" r:id="rId16"/>
    <sheet name="Project Budget Data Entry" sheetId="20" r:id="rId17"/>
  </sheets>
  <externalReferences>
    <externalReference r:id="rId18"/>
    <externalReference r:id="rId19"/>
    <externalReference r:id="rId20"/>
    <externalReference r:id="rId21"/>
    <externalReference r:id="rId22"/>
  </externalReferences>
  <definedNames>
    <definedName name="_xlnm._FilterDatabase" localSheetId="3" hidden="1">'Defect History'!$A$1:$H$674</definedName>
  </definedNames>
  <calcPr calcId="144525"/>
</workbook>
</file>

<file path=xl/calcChain.xml><?xml version="1.0" encoding="utf-8"?>
<calcChain xmlns="http://schemas.openxmlformats.org/spreadsheetml/2006/main">
  <c r="E5" i="4" l="1"/>
  <c r="F5" i="4" s="1"/>
  <c r="G42" i="20" l="1"/>
  <c r="G41" i="20"/>
  <c r="G40" i="20"/>
  <c r="G39" i="20"/>
  <c r="G38" i="20"/>
  <c r="G37" i="20"/>
  <c r="G36" i="20"/>
  <c r="G35" i="20"/>
  <c r="G34" i="20"/>
  <c r="G43" i="20" s="1"/>
  <c r="F18" i="20"/>
  <c r="G18" i="20" s="1"/>
  <c r="F17" i="20"/>
  <c r="G17" i="20" s="1"/>
  <c r="F16" i="20"/>
  <c r="G16" i="20" s="1"/>
  <c r="F15" i="20"/>
  <c r="G15" i="20" s="1"/>
  <c r="F14" i="20"/>
  <c r="G14" i="20" s="1"/>
  <c r="F13" i="20"/>
  <c r="G13" i="20" s="1"/>
  <c r="F12" i="20"/>
  <c r="G12" i="20" s="1"/>
  <c r="F11" i="20"/>
  <c r="G11" i="20" s="1"/>
  <c r="F10" i="20"/>
  <c r="G10" i="20" s="1"/>
  <c r="F9" i="20"/>
  <c r="G9" i="20" s="1"/>
  <c r="F8" i="20"/>
  <c r="G8" i="20" s="1"/>
  <c r="F7" i="20"/>
  <c r="G7" i="20" s="1"/>
  <c r="F6" i="20"/>
  <c r="G6" i="20" s="1"/>
  <c r="O4" i="15"/>
  <c r="O5" i="15" s="1"/>
  <c r="F9" i="15" s="1"/>
  <c r="N4" i="15"/>
  <c r="N5" i="15" s="1"/>
  <c r="E9" i="15" s="1"/>
  <c r="M4" i="15"/>
  <c r="M5" i="15" s="1"/>
  <c r="D9" i="15" s="1"/>
  <c r="L4" i="15"/>
  <c r="L5" i="15" s="1"/>
  <c r="C9" i="15" s="1"/>
  <c r="K4" i="15"/>
  <c r="K5" i="15" s="1"/>
  <c r="B9" i="15" s="1"/>
  <c r="G9" i="15" s="1"/>
  <c r="G4" i="15"/>
  <c r="G5" i="15" s="1"/>
  <c r="F8" i="15" s="1"/>
  <c r="F4" i="15"/>
  <c r="F5" i="15" s="1"/>
  <c r="E8" i="15" s="1"/>
  <c r="E4" i="15"/>
  <c r="E5" i="15" s="1"/>
  <c r="D8" i="15" s="1"/>
  <c r="D4" i="15"/>
  <c r="D5" i="15" s="1"/>
  <c r="C8" i="15" s="1"/>
  <c r="C4" i="15"/>
  <c r="C5" i="15" s="1"/>
  <c r="B8" i="15" s="1"/>
  <c r="O6" i="14"/>
  <c r="O7" i="14" s="1"/>
  <c r="F12" i="14" s="1"/>
  <c r="N6" i="14"/>
  <c r="N7" i="14" s="1"/>
  <c r="E12" i="14" s="1"/>
  <c r="M6" i="14"/>
  <c r="M7" i="14" s="1"/>
  <c r="D12" i="14" s="1"/>
  <c r="L6" i="14"/>
  <c r="L7" i="14" s="1"/>
  <c r="C12" i="14" s="1"/>
  <c r="K6" i="14"/>
  <c r="K7" i="14" s="1"/>
  <c r="B12" i="14" s="1"/>
  <c r="G12" i="14" s="1"/>
  <c r="G6" i="14"/>
  <c r="G7" i="14" s="1"/>
  <c r="F11" i="14" s="1"/>
  <c r="F6" i="14"/>
  <c r="F7" i="14" s="1"/>
  <c r="E11" i="14" s="1"/>
  <c r="E6" i="14"/>
  <c r="E7" i="14" s="1"/>
  <c r="D11" i="14" s="1"/>
  <c r="D6" i="14"/>
  <c r="D7" i="14" s="1"/>
  <c r="C11" i="14" s="1"/>
  <c r="C6" i="14"/>
  <c r="C7" i="14" s="1"/>
  <c r="B11" i="14" s="1"/>
  <c r="O5" i="13"/>
  <c r="O6" i="13" s="1"/>
  <c r="F11" i="13" s="1"/>
  <c r="N5" i="13"/>
  <c r="N6" i="13" s="1"/>
  <c r="E11" i="13" s="1"/>
  <c r="M5" i="13"/>
  <c r="M6" i="13" s="1"/>
  <c r="D11" i="13" s="1"/>
  <c r="L5" i="13"/>
  <c r="L6" i="13" s="1"/>
  <c r="C11" i="13" s="1"/>
  <c r="K5" i="13"/>
  <c r="K6" i="13" s="1"/>
  <c r="B11" i="13" s="1"/>
  <c r="G11" i="13" s="1"/>
  <c r="G5" i="13"/>
  <c r="G6" i="13" s="1"/>
  <c r="F10" i="13" s="1"/>
  <c r="F5" i="13"/>
  <c r="F6" i="13" s="1"/>
  <c r="E10" i="13" s="1"/>
  <c r="E5" i="13"/>
  <c r="E6" i="13" s="1"/>
  <c r="D10" i="13" s="1"/>
  <c r="D5" i="13"/>
  <c r="D6" i="13" s="1"/>
  <c r="C10" i="13" s="1"/>
  <c r="C5" i="13"/>
  <c r="C6" i="13" s="1"/>
  <c r="B10" i="13" s="1"/>
  <c r="O7" i="11"/>
  <c r="O8" i="11" s="1"/>
  <c r="F12" i="11" s="1"/>
  <c r="N7" i="11"/>
  <c r="N8" i="11" s="1"/>
  <c r="E12" i="11" s="1"/>
  <c r="M7" i="11"/>
  <c r="M8" i="11" s="1"/>
  <c r="D12" i="11" s="1"/>
  <c r="L7" i="11"/>
  <c r="L8" i="11" s="1"/>
  <c r="C12" i="11" s="1"/>
  <c r="K7" i="11"/>
  <c r="K8" i="11" s="1"/>
  <c r="B12" i="11" s="1"/>
  <c r="G12" i="11" s="1"/>
  <c r="G7" i="11"/>
  <c r="G8" i="11" s="1"/>
  <c r="F11" i="11" s="1"/>
  <c r="F7" i="11"/>
  <c r="F8" i="11" s="1"/>
  <c r="E11" i="11" s="1"/>
  <c r="E7" i="11"/>
  <c r="E8" i="11" s="1"/>
  <c r="D11" i="11" s="1"/>
  <c r="D7" i="11"/>
  <c r="D8" i="11" s="1"/>
  <c r="C11" i="11" s="1"/>
  <c r="C7" i="11"/>
  <c r="C8" i="11" s="1"/>
  <c r="B11" i="11" s="1"/>
  <c r="P5" i="10"/>
  <c r="P6" i="10" s="1"/>
  <c r="F12" i="10" s="1"/>
  <c r="O5" i="10"/>
  <c r="O6" i="10" s="1"/>
  <c r="E12" i="10" s="1"/>
  <c r="N5" i="10"/>
  <c r="N6" i="10" s="1"/>
  <c r="D12" i="10" s="1"/>
  <c r="M5" i="10"/>
  <c r="M6" i="10" s="1"/>
  <c r="C12" i="10" s="1"/>
  <c r="L5" i="10"/>
  <c r="L6" i="10" s="1"/>
  <c r="B12" i="10" s="1"/>
  <c r="G12" i="10" s="1"/>
  <c r="G5" i="10"/>
  <c r="G6" i="10" s="1"/>
  <c r="F11" i="10" s="1"/>
  <c r="F5" i="10"/>
  <c r="F6" i="10" s="1"/>
  <c r="E11" i="10" s="1"/>
  <c r="E5" i="10"/>
  <c r="E6" i="10" s="1"/>
  <c r="D11" i="10" s="1"/>
  <c r="D5" i="10"/>
  <c r="D6" i="10" s="1"/>
  <c r="C11" i="10" s="1"/>
  <c r="C5" i="10"/>
  <c r="C6" i="10" s="1"/>
  <c r="B11" i="10" s="1"/>
  <c r="E5" i="7"/>
  <c r="E13" i="7"/>
  <c r="E11" i="7"/>
  <c r="O7" i="6"/>
  <c r="O8" i="6" s="1"/>
  <c r="F12" i="6" s="1"/>
  <c r="N7" i="6"/>
  <c r="N8" i="6" s="1"/>
  <c r="E12" i="6" s="1"/>
  <c r="M7" i="6"/>
  <c r="M8" i="6" s="1"/>
  <c r="D12" i="6" s="1"/>
  <c r="L7" i="6"/>
  <c r="L8" i="6" s="1"/>
  <c r="C12" i="6" s="1"/>
  <c r="K7" i="6"/>
  <c r="K8" i="6" s="1"/>
  <c r="B12" i="6" s="1"/>
  <c r="G12" i="6" s="1"/>
  <c r="G7" i="6"/>
  <c r="G8" i="6" s="1"/>
  <c r="F11" i="6" s="1"/>
  <c r="F7" i="6"/>
  <c r="F8" i="6" s="1"/>
  <c r="E11" i="6" s="1"/>
  <c r="E7" i="6"/>
  <c r="E8" i="6" s="1"/>
  <c r="D11" i="6" s="1"/>
  <c r="D7" i="6"/>
  <c r="D8" i="6" s="1"/>
  <c r="C11" i="6" s="1"/>
  <c r="C7" i="6"/>
  <c r="C8" i="6" s="1"/>
  <c r="B11" i="6" s="1"/>
  <c r="G19" i="20" l="1"/>
  <c r="G11" i="10"/>
  <c r="G11" i="11"/>
  <c r="G10" i="13"/>
  <c r="G11" i="14"/>
  <c r="G8" i="15"/>
  <c r="G11" i="6"/>
  <c r="P48" i="5" l="1"/>
  <c r="B41"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C31" i="3"/>
  <c r="AC36" i="3" s="1"/>
  <c r="B44" i="3" s="1"/>
  <c r="AB31" i="3"/>
  <c r="AB36" i="3" s="1"/>
  <c r="AA31" i="3"/>
  <c r="AA36" i="3" s="1"/>
  <c r="Z31" i="3"/>
  <c r="Z36" i="3" s="1"/>
  <c r="Y31" i="3"/>
  <c r="Y36" i="3" s="1"/>
  <c r="X31" i="3"/>
  <c r="X36" i="3" s="1"/>
  <c r="W31" i="3"/>
  <c r="W36" i="3" s="1"/>
  <c r="V31" i="3"/>
  <c r="V36" i="3" s="1"/>
  <c r="U31" i="3"/>
  <c r="U36" i="3" s="1"/>
  <c r="T31" i="3"/>
  <c r="T36" i="3" s="1"/>
  <c r="S31" i="3"/>
  <c r="S36" i="3" s="1"/>
  <c r="R31" i="3"/>
  <c r="R36" i="3" s="1"/>
  <c r="Q31" i="3"/>
  <c r="Q36" i="3" s="1"/>
  <c r="P31" i="3"/>
  <c r="P36" i="3" s="1"/>
  <c r="O31" i="3"/>
  <c r="O36" i="3" s="1"/>
  <c r="N31" i="3"/>
  <c r="N36" i="3" s="1"/>
  <c r="M31" i="3"/>
  <c r="M36" i="3" s="1"/>
  <c r="L31" i="3"/>
  <c r="L36" i="3" s="1"/>
  <c r="K31" i="3"/>
  <c r="K36" i="3" s="1"/>
  <c r="J31" i="3"/>
  <c r="J36" i="3" s="1"/>
  <c r="I31" i="3"/>
  <c r="I36" i="3" s="1"/>
  <c r="H31" i="3"/>
  <c r="H36" i="3" s="1"/>
  <c r="G31" i="3"/>
  <c r="G36" i="3" s="1"/>
  <c r="F31" i="3"/>
  <c r="F36" i="3" s="1"/>
  <c r="E31" i="3"/>
  <c r="E36" i="3" s="1"/>
  <c r="D31" i="3"/>
  <c r="D36" i="3" s="1"/>
  <c r="C31" i="3"/>
  <c r="C36" i="3" s="1"/>
  <c r="B31" i="3"/>
  <c r="B36" i="3" s="1"/>
  <c r="AW30" i="3"/>
  <c r="AW37" i="3" s="1"/>
  <c r="AX37" i="3" s="1"/>
  <c r="AY37" i="3" s="1"/>
  <c r="AZ37" i="3" s="1"/>
  <c r="BA37" i="3" s="1"/>
  <c r="BB37" i="3" s="1"/>
  <c r="AV30" i="3"/>
  <c r="AV38" i="3" s="1"/>
  <c r="AU30" i="3"/>
  <c r="AU37" i="3" s="1"/>
  <c r="AT30" i="3"/>
  <c r="AT38" i="3" s="1"/>
  <c r="AS30" i="3"/>
  <c r="AS37" i="3" s="1"/>
  <c r="AR30" i="3"/>
  <c r="AR38" i="3" s="1"/>
  <c r="AQ30" i="3"/>
  <c r="AQ37" i="3" s="1"/>
  <c r="AP30" i="3"/>
  <c r="AP38" i="3" s="1"/>
  <c r="AO30" i="3"/>
  <c r="AO37" i="3" s="1"/>
  <c r="AN30" i="3"/>
  <c r="AN38" i="3" s="1"/>
  <c r="AM30" i="3"/>
  <c r="AM37" i="3" s="1"/>
  <c r="AL30" i="3"/>
  <c r="AL38" i="3" s="1"/>
  <c r="AK30" i="3"/>
  <c r="AK37" i="3" s="1"/>
  <c r="AJ30" i="3"/>
  <c r="AJ38" i="3" s="1"/>
  <c r="AI30" i="3"/>
  <c r="AI37" i="3" s="1"/>
  <c r="AH30" i="3"/>
  <c r="AH38" i="3" s="1"/>
  <c r="AG30" i="3"/>
  <c r="AG37" i="3" s="1"/>
  <c r="AF30" i="3"/>
  <c r="AF38" i="3" s="1"/>
  <c r="AE30" i="3"/>
  <c r="AE37" i="3" s="1"/>
  <c r="AD30" i="3"/>
  <c r="AD38" i="3" s="1"/>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B33" i="3" l="1"/>
  <c r="D33" i="3"/>
  <c r="F33" i="3"/>
  <c r="H33" i="3"/>
  <c r="J33" i="3"/>
  <c r="L33" i="3"/>
  <c r="N33" i="3"/>
  <c r="P33" i="3"/>
  <c r="R33" i="3"/>
  <c r="T33" i="3"/>
  <c r="V33" i="3"/>
  <c r="X33" i="3"/>
  <c r="Z33" i="3"/>
  <c r="AB33" i="3"/>
  <c r="B34" i="3"/>
  <c r="D34" i="3"/>
  <c r="F34" i="3"/>
  <c r="H34" i="3"/>
  <c r="J34" i="3"/>
  <c r="L34" i="3"/>
  <c r="N34" i="3"/>
  <c r="P34" i="3"/>
  <c r="R34" i="3"/>
  <c r="T34" i="3"/>
  <c r="V34" i="3"/>
  <c r="X34" i="3"/>
  <c r="Z34" i="3"/>
  <c r="AB34" i="3"/>
  <c r="B35" i="3"/>
  <c r="D35" i="3"/>
  <c r="F35" i="3"/>
  <c r="H35" i="3"/>
  <c r="J35" i="3"/>
  <c r="L35" i="3"/>
  <c r="N35" i="3"/>
  <c r="P35" i="3"/>
  <c r="R35" i="3"/>
  <c r="T35" i="3"/>
  <c r="V35" i="3"/>
  <c r="X35" i="3"/>
  <c r="Z35" i="3"/>
  <c r="AB35" i="3"/>
  <c r="AD37" i="3"/>
  <c r="AF37" i="3"/>
  <c r="AH37" i="3"/>
  <c r="AJ37" i="3"/>
  <c r="AL37" i="3"/>
  <c r="AN37" i="3"/>
  <c r="AP37" i="3"/>
  <c r="AR37" i="3"/>
  <c r="AT37" i="3"/>
  <c r="AV37" i="3"/>
  <c r="AE38" i="3"/>
  <c r="AG38" i="3"/>
  <c r="AI38" i="3"/>
  <c r="AK38" i="3"/>
  <c r="AM38" i="3"/>
  <c r="AO38" i="3"/>
  <c r="AQ38" i="3"/>
  <c r="AS38" i="3"/>
  <c r="AU38" i="3"/>
  <c r="AW38" i="3"/>
  <c r="C33" i="3"/>
  <c r="E33" i="3"/>
  <c r="G33" i="3"/>
  <c r="I33" i="3"/>
  <c r="K33" i="3"/>
  <c r="M33" i="3"/>
  <c r="O33" i="3"/>
  <c r="Q33" i="3"/>
  <c r="S33" i="3"/>
  <c r="U33" i="3"/>
  <c r="W33" i="3"/>
  <c r="Y33" i="3"/>
  <c r="AA33" i="3"/>
  <c r="AC33" i="3"/>
  <c r="C34" i="3"/>
  <c r="E34" i="3"/>
  <c r="G34" i="3"/>
  <c r="I34" i="3"/>
  <c r="K34" i="3"/>
  <c r="M34" i="3"/>
  <c r="O34" i="3"/>
  <c r="Q34" i="3"/>
  <c r="S34" i="3"/>
  <c r="U34" i="3"/>
  <c r="W34" i="3"/>
  <c r="Y34" i="3"/>
  <c r="AA34" i="3"/>
  <c r="AC34" i="3"/>
  <c r="C35" i="3"/>
  <c r="E35" i="3"/>
  <c r="G35" i="3"/>
  <c r="I35" i="3"/>
  <c r="K35" i="3"/>
  <c r="M35" i="3"/>
  <c r="O35" i="3"/>
  <c r="Q35" i="3"/>
  <c r="S35" i="3"/>
  <c r="U35" i="3"/>
  <c r="W35" i="3"/>
  <c r="Y35" i="3"/>
  <c r="AA35" i="3"/>
  <c r="AC35" i="3"/>
  <c r="B43" i="3" s="1"/>
  <c r="F19" i="4" l="1"/>
  <c r="F16" i="4"/>
</calcChain>
</file>

<file path=xl/sharedStrings.xml><?xml version="1.0" encoding="utf-8"?>
<sst xmlns="http://schemas.openxmlformats.org/spreadsheetml/2006/main" count="3026" uniqueCount="447">
  <si>
    <t>Project Budget Summary</t>
  </si>
  <si>
    <t>Year</t>
  </si>
  <si>
    <t>Category</t>
  </si>
  <si>
    <t>Detail</t>
  </si>
  <si>
    <t>Cost ($)</t>
  </si>
  <si>
    <t>Total</t>
  </si>
  <si>
    <t>1st year</t>
  </si>
  <si>
    <t>Developing expense</t>
  </si>
  <si>
    <t>Salary</t>
  </si>
  <si>
    <t xml:space="preserve">Bonus </t>
  </si>
  <si>
    <t>Trainning team</t>
  </si>
  <si>
    <t>Travel business</t>
  </si>
  <si>
    <t>Team building</t>
  </si>
  <si>
    <t>Risk management expense</t>
  </si>
  <si>
    <t>Change management expense</t>
  </si>
  <si>
    <t>Equipment (Hardware &amp; Software)</t>
  </si>
  <si>
    <t>2nd and 3rd year</t>
  </si>
  <si>
    <t>Facility expense</t>
  </si>
  <si>
    <t>4th year</t>
  </si>
  <si>
    <t>Contingency expense</t>
  </si>
  <si>
    <t>Maintenance</t>
  </si>
  <si>
    <t>Team Maintenance</t>
  </si>
  <si>
    <t>Training customer</t>
  </si>
  <si>
    <t>Team Training</t>
  </si>
  <si>
    <t>Weeks</t>
  </si>
  <si>
    <t>Setup and Project Management</t>
  </si>
  <si>
    <t>BCWS</t>
  </si>
  <si>
    <t>BCWP</t>
  </si>
  <si>
    <t>ACWP</t>
  </si>
  <si>
    <t>Release 1 - Deliver GUI &amp; User Documentation</t>
  </si>
  <si>
    <t>Release 2 - Deliver Online Product</t>
  </si>
  <si>
    <t>Release 3 - Deliver Offline Product</t>
  </si>
  <si>
    <t>Release 4 - Deliver Final Product</t>
  </si>
  <si>
    <t>CV</t>
  </si>
  <si>
    <t>SV</t>
  </si>
  <si>
    <t>CPI</t>
  </si>
  <si>
    <t>SPI</t>
  </si>
  <si>
    <t>ETC</t>
  </si>
  <si>
    <t>Projected Program Delay</t>
  </si>
  <si>
    <t>BAC</t>
  </si>
  <si>
    <t>VAC</t>
  </si>
  <si>
    <t>ISAC</t>
  </si>
  <si>
    <t>IEAC</t>
  </si>
  <si>
    <t>#</t>
  </si>
  <si>
    <t>Severity</t>
  </si>
  <si>
    <t>OS</t>
  </si>
  <si>
    <t>Date</t>
  </si>
  <si>
    <t>Week</t>
  </si>
  <si>
    <t>Assigned to</t>
  </si>
  <si>
    <t>Status</t>
  </si>
  <si>
    <t>Abstract</t>
  </si>
  <si>
    <t xml:space="preserve">Windows </t>
  </si>
  <si>
    <t>Open</t>
  </si>
  <si>
    <t>opening a new window can freeze Viking</t>
  </si>
  <si>
    <t>Approved</t>
  </si>
  <si>
    <t>Anjuli</t>
  </si>
  <si>
    <t>Assigned</t>
  </si>
  <si>
    <t>Resolved</t>
  </si>
  <si>
    <t>Tested</t>
  </si>
  <si>
    <t>Closed</t>
  </si>
  <si>
    <t xml:space="preserve">lock-up when opening a new page from PDF or Windows Mail </t>
  </si>
  <si>
    <t xml:space="preserve">Viking crashes under Windows when File/Import... is clicked </t>
  </si>
  <si>
    <t>Bob</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</si>
  <si>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</si>
  <si>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</si>
  <si>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</si>
  <si>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</si>
  <si>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</si>
  <si>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</si>
  <si>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</si>
  <si>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</si>
  <si>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</si>
  <si>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</si>
  <si>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</si>
  <si>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</si>
  <si>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</si>
  <si>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document.domain script causes javascript to not render css or page properly</t>
  </si>
  <si>
    <t>Personalized items are lost and forced windows to blue screen death</t>
  </si>
  <si>
    <t>High CPU utilization when Viking is left idle</t>
  </si>
  <si>
    <t>Viking can't handle large files</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</si>
  <si>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</si>
  <si>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</si>
  <si>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</si>
  <si>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</si>
  <si>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</si>
  <si>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</si>
  <si>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</si>
  <si>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</si>
  <si>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</si>
  <si>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</si>
  <si>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</si>
  <si>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</si>
  <si>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</si>
  <si>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</si>
  <si>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</si>
  <si>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</si>
  <si>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Not Resolved</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</si>
  <si>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</si>
  <si>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</si>
  <si>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</si>
  <si>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</si>
  <si>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</si>
  <si>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</si>
  <si>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</si>
  <si>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</si>
  <si>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</si>
  <si>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</si>
  <si>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</si>
  <si>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</si>
  <si>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</si>
  <si>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</si>
  <si>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</si>
  <si>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</si>
  <si>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</si>
  <si>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</si>
  <si>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</si>
  <si>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</si>
  <si>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</si>
  <si>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</si>
  <si>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</si>
  <si>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</si>
  <si>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</si>
  <si>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</si>
  <si>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</si>
  <si>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</si>
  <si>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</si>
  <si>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</si>
  <si>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</si>
  <si>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</si>
  <si>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</si>
  <si>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</si>
  <si>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</si>
  <si>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</si>
  <si>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</si>
  <si>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</si>
  <si>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</si>
  <si>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</si>
  <si>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</si>
  <si>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</si>
  <si>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</si>
  <si>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</si>
  <si>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</si>
  <si>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</si>
  <si>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</si>
  <si>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</si>
  <si>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</si>
  <si>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</si>
  <si>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</si>
  <si>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</si>
  <si>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</si>
  <si>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</si>
  <si>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</si>
  <si>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</si>
  <si>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</si>
  <si>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</si>
  <si>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</si>
  <si>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</si>
  <si>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</si>
  <si>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</si>
  <si>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</si>
  <si>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</si>
  <si>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Motivation</t>
  </si>
  <si>
    <t>Strongly Disagree</t>
  </si>
  <si>
    <t>Disagree</t>
  </si>
  <si>
    <t>Neutral</t>
  </si>
  <si>
    <t>Agree</t>
  </si>
  <si>
    <t>Strongly Agree</t>
  </si>
  <si>
    <t>I am provided with opportunities to broaden my skills and knowledge</t>
  </si>
  <si>
    <t>I am empowered to make decisions</t>
  </si>
  <si>
    <t>My opinions are valued by my project team</t>
  </si>
  <si>
    <t>I know how my work contributes to the success of ABC Systems</t>
  </si>
  <si>
    <t>TOTAL</t>
  </si>
  <si>
    <t>RATE (%)</t>
  </si>
  <si>
    <t>Strongly Disagree (%)</t>
  </si>
  <si>
    <t>Disagree (%)</t>
  </si>
  <si>
    <t>Neutral (%)</t>
  </si>
  <si>
    <t>Agree (%)</t>
  </si>
  <si>
    <t>Strongly Agree (%)</t>
  </si>
  <si>
    <t>Point</t>
  </si>
  <si>
    <t>Software Engineering Department Employee Satisfaction Survey - November, 2009
(Percents %)</t>
  </si>
  <si>
    <t>Below are the results of the ABC Systems employee satisfaction survey given to employees of the Software Engineering Division from November, 2009.</t>
  </si>
  <si>
    <t>At that time ABC Systems had ~100 technical employees (software developers, testers, technical support, etc.).</t>
  </si>
  <si>
    <t>The numbers underneath each category represent the number of employees who provided that response to the question.  For example, 18 employees Strongly Disagreed with the first survey question.</t>
  </si>
  <si>
    <t>Survey Question</t>
  </si>
  <si>
    <t>I see career growth and advancement opportunities for myself at ABC Systems</t>
  </si>
  <si>
    <t>I feel informed about changes that affect me</t>
  </si>
  <si>
    <t>My department is a great place to work</t>
  </si>
  <si>
    <t>ABC Systems is a great place to work</t>
  </si>
  <si>
    <t>My project is a great place to work</t>
  </si>
  <si>
    <t>I am currently looking for another job outside of ABC Systems</t>
  </si>
  <si>
    <t>There is cooperation between the departments in the company</t>
  </si>
  <si>
    <t>I have the tools and resources that I need to get my job done</t>
  </si>
  <si>
    <t>I have had the training I need to get the job done</t>
  </si>
  <si>
    <t>I would recommend ABC Systems to friends as a great place to work</t>
  </si>
  <si>
    <t>I have access to the information that I need to do my job well</t>
  </si>
  <si>
    <t>I take pride in my work</t>
  </si>
  <si>
    <t>Software Engineering Department Employee Satisfaction Survey - November, 2010
(Percent %)</t>
  </si>
  <si>
    <t>Below are the results of the ABC Systems employee satisfaction survey given to employees of the Software Engineering Division from November, 2010</t>
  </si>
  <si>
    <t>At that time ABC Systems had ~150 technical employees (software developers, testers, technical support, etc.).</t>
  </si>
  <si>
    <t>Physical Environment</t>
  </si>
  <si>
    <t>Rate (%)</t>
  </si>
  <si>
    <t>Systems, Tools and Processes</t>
  </si>
  <si>
    <t>Emotional Environment</t>
  </si>
  <si>
    <t>Management</t>
  </si>
  <si>
    <t>RATE  (%)</t>
  </si>
  <si>
    <t>System, Tools and Processes</t>
  </si>
  <si>
    <t>Looking for another job</t>
  </si>
  <si>
    <t xml:space="preserve">As you can see from the graph, the physical environment decreased from 7.4 in 2009 to a number of 5.2 in 2010, that proves the team doesn't </t>
  </si>
  <si>
    <t xml:space="preserve"> more satisfier the physical environment in 2010 than 2009. System, tools and processes that fall sharply throughout from 2009 - 2010 (from 5.65</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</si>
  <si>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</si>
  <si>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</si>
  <si>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</si>
  <si>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</si>
  <si>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Project Schedule</t>
  </si>
  <si>
    <t>Update 30/3/2012</t>
  </si>
  <si>
    <t>Task Name</t>
  </si>
  <si>
    <t>Work</t>
  </si>
  <si>
    <t>Duration</t>
  </si>
  <si>
    <t>Start</t>
  </si>
  <si>
    <t>Finish</t>
  </si>
  <si>
    <t>Resource Names</t>
  </si>
  <si>
    <t>Planning</t>
  </si>
  <si>
    <t>54 hrs</t>
  </si>
  <si>
    <t>21 days</t>
  </si>
  <si>
    <t>Mon 4/2/07</t>
  </si>
  <si>
    <t>Sun 4/29/07</t>
  </si>
  <si>
    <t xml:space="preserve">   Train Team</t>
  </si>
  <si>
    <t>40 hrs</t>
  </si>
  <si>
    <t>14 days</t>
  </si>
  <si>
    <t>Thu 4/19/07</t>
  </si>
  <si>
    <t xml:space="preserve">   Produce basic schedule</t>
  </si>
  <si>
    <t>10 hrs</t>
  </si>
  <si>
    <t>5 days</t>
  </si>
  <si>
    <t>Fri 4/20/07</t>
  </si>
  <si>
    <t>Thu 4/26/07</t>
  </si>
  <si>
    <t>Project Management Team</t>
  </si>
  <si>
    <t xml:space="preserve">      Project Management Team</t>
  </si>
  <si>
    <t xml:space="preserve">   Conduct Team Meeting</t>
  </si>
  <si>
    <t>4 hrs</t>
  </si>
  <si>
    <t>2 days</t>
  </si>
  <si>
    <t>Mon 4/23/07</t>
  </si>
  <si>
    <t>Kick - Off</t>
  </si>
  <si>
    <t>45 hrs</t>
  </si>
  <si>
    <t>9 days</t>
  </si>
  <si>
    <t>Tue 5/8/07</t>
  </si>
  <si>
    <t xml:space="preserve">   Develop Strategy for Viking project</t>
  </si>
  <si>
    <t>36 hrs</t>
  </si>
  <si>
    <t>6 days</t>
  </si>
  <si>
    <t>Fri 4/27/07</t>
  </si>
  <si>
    <t>Fri 5/4/07</t>
  </si>
  <si>
    <t xml:space="preserve">   Review RE with customer</t>
  </si>
  <si>
    <t>9 hrs</t>
  </si>
  <si>
    <t>3 days</t>
  </si>
  <si>
    <t>Tue 5/1/07</t>
  </si>
  <si>
    <t>Viking Architecture Team</t>
  </si>
  <si>
    <t>Inception &amp; Elaboration</t>
  </si>
  <si>
    <t>228 hrs</t>
  </si>
  <si>
    <t>15 days</t>
  </si>
  <si>
    <t>Mon 5/7/07</t>
  </si>
  <si>
    <t>Fri 5/25/07</t>
  </si>
  <si>
    <t xml:space="preserve">   Produce User Requirement</t>
  </si>
  <si>
    <t>Mon 5/14/07</t>
  </si>
  <si>
    <t xml:space="preserve">   Produce Viking Architecture Document</t>
  </si>
  <si>
    <t>30 hrs</t>
  </si>
  <si>
    <t>Tue 5/15/07</t>
  </si>
  <si>
    <t>Mon 5/21/07</t>
  </si>
  <si>
    <t xml:space="preserve">      Viking Architecture Team</t>
  </si>
  <si>
    <t>Viking Development Team and Testing Team</t>
  </si>
  <si>
    <t xml:space="preserve">   Produce Project Charter</t>
  </si>
  <si>
    <t>24 hrs</t>
  </si>
  <si>
    <t>4 days</t>
  </si>
  <si>
    <t>Thu 5/10/07</t>
  </si>
  <si>
    <t>Viking Development Team[75%]</t>
  </si>
  <si>
    <t xml:space="preserve">   Produce Project Plan</t>
  </si>
  <si>
    <t>60 hrs</t>
  </si>
  <si>
    <t>10 days</t>
  </si>
  <si>
    <t>Fri 5/18/07</t>
  </si>
  <si>
    <t>Viking Development Team</t>
  </si>
  <si>
    <t xml:space="preserve">   Develop High Level Design Document</t>
  </si>
  <si>
    <t xml:space="preserve">   Develop Detailed Level Design Document</t>
  </si>
  <si>
    <t>Tue 5/22/07</t>
  </si>
  <si>
    <t xml:space="preserve">   Produce Test Plan (Unit Test and Integration Test)</t>
  </si>
  <si>
    <t>ABC System testing team</t>
  </si>
  <si>
    <t xml:space="preserve">      Viking Development Team and Testing Team</t>
  </si>
  <si>
    <t>Construction</t>
  </si>
  <si>
    <t>1,008 hrs</t>
  </si>
  <si>
    <t>142 days</t>
  </si>
  <si>
    <t>Mon 5/28/07</t>
  </si>
  <si>
    <t>Tue 12/11/07</t>
  </si>
  <si>
    <t xml:space="preserve">   Produce Viking Module Construction</t>
  </si>
  <si>
    <t>720 hrs</t>
  </si>
  <si>
    <t>120 days</t>
  </si>
  <si>
    <t>Fri 11/9/07</t>
  </si>
  <si>
    <t xml:space="preserve">      Viking Development Team</t>
  </si>
  <si>
    <t xml:space="preserve">   Adding functionality in each subsequent work package</t>
  </si>
  <si>
    <t>120 hrs</t>
  </si>
  <si>
    <t>20 days</t>
  </si>
  <si>
    <t>Fri 6/22/07</t>
  </si>
  <si>
    <t xml:space="preserve">   Address the work package</t>
  </si>
  <si>
    <t>Mon 6/25/07</t>
  </si>
  <si>
    <t>Mon 7/2/07</t>
  </si>
  <si>
    <t xml:space="preserve">   Package the deliverables</t>
  </si>
  <si>
    <t>48 hrs</t>
  </si>
  <si>
    <t>8 days</t>
  </si>
  <si>
    <t>Tue 7/3/07</t>
  </si>
  <si>
    <t>Thu 7/12/07</t>
  </si>
  <si>
    <t xml:space="preserve">   Test work package</t>
  </si>
  <si>
    <t>84 hrs</t>
  </si>
  <si>
    <t>Mon 11/12/07</t>
  </si>
  <si>
    <t>Thu 11/29/07</t>
  </si>
  <si>
    <t>Transition</t>
  </si>
  <si>
    <t>102 hrs</t>
  </si>
  <si>
    <t>13 days</t>
  </si>
  <si>
    <t>Fri 11/30/07</t>
  </si>
  <si>
    <t>Tue 12/18/07</t>
  </si>
  <si>
    <t xml:space="preserve">   Produce Viking Material</t>
  </si>
  <si>
    <t>12 hrs</t>
  </si>
  <si>
    <t>Mon 12/3/07</t>
  </si>
  <si>
    <t xml:space="preserve">   Perform acceptance testing</t>
  </si>
  <si>
    <t>72 hrs</t>
  </si>
  <si>
    <t>12 days</t>
  </si>
  <si>
    <t>Mon 12/17/07</t>
  </si>
  <si>
    <t xml:space="preserve">      ABC System testing team</t>
  </si>
  <si>
    <t xml:space="preserve">   Produce Viking Product Document</t>
  </si>
  <si>
    <t>18 hrs</t>
  </si>
  <si>
    <t>Tue 12/4/07</t>
  </si>
  <si>
    <t>Close - Out</t>
  </si>
  <si>
    <t>Mon 12/24/07</t>
  </si>
  <si>
    <t xml:space="preserve">   Final review</t>
  </si>
  <si>
    <t xml:space="preserve">   Consume Lessons Learned</t>
  </si>
  <si>
    <t xml:space="preserve">   Produce Project Close out Document</t>
  </si>
  <si>
    <t>Wed 12/19/07</t>
  </si>
  <si>
    <t>2 &amp; 3</t>
  </si>
  <si>
    <t>Support and Train for Customer</t>
  </si>
  <si>
    <t>1,080 hrs</t>
  </si>
  <si>
    <t>522 days</t>
  </si>
  <si>
    <t>Tue 1/1/13</t>
  </si>
  <si>
    <t>Wed 12/31/14</t>
  </si>
  <si>
    <t>Maitain the system</t>
  </si>
  <si>
    <t>2,700 hrs</t>
  </si>
  <si>
    <t>Testing and Maitain before develop</t>
  </si>
  <si>
    <t>0 hrs</t>
  </si>
  <si>
    <t>64 days</t>
  </si>
  <si>
    <t>Thu 1/1/15</t>
  </si>
  <si>
    <t>Tue 3/31/15</t>
  </si>
  <si>
    <t>Requirement</t>
  </si>
  <si>
    <t>65 days</t>
  </si>
  <si>
    <t>Fri 1/1/16</t>
  </si>
  <si>
    <t>Thu 3/31/16</t>
  </si>
  <si>
    <t xml:space="preserve">   Tìm hiểu nhu cầu thị trường</t>
  </si>
  <si>
    <t>Wed 1/20/16</t>
  </si>
  <si>
    <t xml:space="preserve">   Lấy yêu cầu</t>
  </si>
  <si>
    <t>51 days</t>
  </si>
  <si>
    <t>Thu 1/21/16</t>
  </si>
  <si>
    <t>37 days</t>
  </si>
  <si>
    <t>Fri 4/1/16</t>
  </si>
  <si>
    <t>Sat 5/21/16</t>
  </si>
  <si>
    <t>22 days</t>
  </si>
  <si>
    <t>Sat 4/30/16</t>
  </si>
  <si>
    <t>Tue 5/1/12</t>
  </si>
  <si>
    <t>Mon 5/14/12</t>
  </si>
  <si>
    <t>7 days</t>
  </si>
  <si>
    <t>Sun 5/15/16</t>
  </si>
  <si>
    <t>23 days</t>
  </si>
  <si>
    <t>Sun 5/22/16</t>
  </si>
  <si>
    <t>Tue 6/21/16</t>
  </si>
  <si>
    <t>Tue 6/7/16</t>
  </si>
  <si>
    <t>Wed 6/8/16</t>
  </si>
  <si>
    <t>Design</t>
  </si>
  <si>
    <t>42 days</t>
  </si>
  <si>
    <t>Wed 6/22/16</t>
  </si>
  <si>
    <t>Thu 8/18/16</t>
  </si>
  <si>
    <t>Fri 7/1/16</t>
  </si>
  <si>
    <t>Sun 7/10/16</t>
  </si>
  <si>
    <t>Mon 7/11/16</t>
  </si>
  <si>
    <t>Fri 7/15/16</t>
  </si>
  <si>
    <t>Sat 7/16/16</t>
  </si>
  <si>
    <t>Thu 7/21/16</t>
  </si>
  <si>
    <t>Fri 7/22/16</t>
  </si>
  <si>
    <t>Tue 8/2/16</t>
  </si>
  <si>
    <t>Mon 8/1/16</t>
  </si>
  <si>
    <t>Fri 8/12/16</t>
  </si>
  <si>
    <t>Code</t>
  </si>
  <si>
    <t>52 days</t>
  </si>
  <si>
    <t>Fri 8/19/16</t>
  </si>
  <si>
    <t>Sun 10/30/16</t>
  </si>
  <si>
    <t>27 days</t>
  </si>
  <si>
    <t>Sun 9/25/16</t>
  </si>
  <si>
    <t>11 days</t>
  </si>
  <si>
    <t>Mon 9/26/16</t>
  </si>
  <si>
    <t>Sat 10/8/16</t>
  </si>
  <si>
    <t>Sun 10/9/16</t>
  </si>
  <si>
    <t>Fri 10/21/16</t>
  </si>
  <si>
    <t>Sat 10/22/16</t>
  </si>
  <si>
    <t>Test</t>
  </si>
  <si>
    <t>Tue 11/1/16</t>
  </si>
  <si>
    <t>Mon 11/21/16</t>
  </si>
  <si>
    <t>Tue 11/22/16</t>
  </si>
  <si>
    <t>Sat 12/10/16</t>
  </si>
  <si>
    <t>Sun 11/27/16</t>
  </si>
  <si>
    <t>Mon 11/28/16</t>
  </si>
  <si>
    <t>Mon 12/5/16</t>
  </si>
  <si>
    <t>Sun 12/4/16</t>
  </si>
  <si>
    <t xml:space="preserve">Viking Estimated Resource Allocation </t>
  </si>
  <si>
    <t>No.</t>
  </si>
  <si>
    <t>Role</t>
  </si>
  <si>
    <t>Allocation</t>
  </si>
  <si>
    <t>Year 01</t>
  </si>
  <si>
    <t>PM</t>
  </si>
  <si>
    <t xml:space="preserve">Developer </t>
  </si>
  <si>
    <t>Architect</t>
  </si>
  <si>
    <t>Risk Manager</t>
  </si>
  <si>
    <t>Change manager</t>
  </si>
  <si>
    <t xml:space="preserve">Requirement Engineer </t>
  </si>
  <si>
    <t>Tester</t>
  </si>
  <si>
    <t>Quality Assurance Manager</t>
  </si>
  <si>
    <t>Year 2</t>
  </si>
  <si>
    <t>Mantaining Member</t>
  </si>
  <si>
    <t xml:space="preserve">Training Member </t>
  </si>
  <si>
    <t>Year 03</t>
  </si>
  <si>
    <t>Year 04</t>
  </si>
  <si>
    <t>Designer</t>
  </si>
  <si>
    <t>Project Budget Data Entry</t>
  </si>
  <si>
    <t>Position</t>
  </si>
  <si>
    <t>Work Hour</t>
  </si>
  <si>
    <t xml:space="preserve"> Hour Rate</t>
  </si>
  <si>
    <t>Total Hour</t>
  </si>
  <si>
    <t>Total Cost</t>
  </si>
  <si>
    <t>From (month)</t>
  </si>
  <si>
    <t>To (month)</t>
  </si>
  <si>
    <t>Year 1</t>
  </si>
  <si>
    <t>Developer 1</t>
  </si>
  <si>
    <t>Developer 2</t>
  </si>
  <si>
    <t>Developer 3</t>
  </si>
  <si>
    <t>Developer 4</t>
  </si>
  <si>
    <t>Requirement Engineer 1</t>
  </si>
  <si>
    <t>Requirement Engineer 2</t>
  </si>
  <si>
    <t>Tester 1</t>
  </si>
  <si>
    <t>Tester 2</t>
  </si>
  <si>
    <t>Mantaining Member 1</t>
  </si>
  <si>
    <t>Mantaining Member 2</t>
  </si>
  <si>
    <t>Mantaining Member 3</t>
  </si>
  <si>
    <t>Training Member 1</t>
  </si>
  <si>
    <t>Training Member 2</t>
  </si>
  <si>
    <t>Training Member 3</t>
  </si>
  <si>
    <t>Year 3</t>
  </si>
  <si>
    <t>Year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</si>
</sst>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3"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FF0000"/>
      <name val="Calibri"/>
      <family val="2"/>
      <scheme val="minor"/>
    </font>
    <font>
      <sz val="11"/>
      <color theme="0"/>
      <name val="Calibri"/>
      <family val="2"/>
      <scheme val="minor"/>
    </font>
    <font>
      <b/>
      <sz val="11"/>
      <color theme="1"/>
      <name val="Arial"/>
      <family val="2"/>
    </font>
    <font>
      <sz val="11"/>
      <color theme="1"/>
      <name val="Arial"/>
      <family val="2"/>
    </font>
    <font>
      <b/>
      <sz val="26"/>
      <color rgb="FF9C6500"/>
      <name val="Calibri"/>
      <family val="2"/>
      <scheme val="minor"/>
    </font>
    <font>
      <b/>
      <sz val="11"/>
      <color theme="0"/>
      <name val="Arial"/>
      <family val="2"/>
    </font>
    <font>
      <b/>
      <sz val="11"/>
      <color rgb="FFFF0000"/>
      <name val="Arial"/>
      <family val="2"/>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b/>
      <sz val="24"/>
      <color theme="8" tint="-0.499984740745262"/>
      <name val="Calibri"/>
      <family val="2"/>
      <scheme val="minor"/>
    </font>
    <font>
      <b/>
      <sz val="24"/>
      <color theme="5" tint="-0.499984740745262"/>
      <name val="Calibri"/>
      <family val="2"/>
      <scheme val="minor"/>
    </font>
    <font>
      <b/>
      <sz val="18"/>
      <color theme="8" tint="-0.499984740745262"/>
      <name val="Arial"/>
      <family val="2"/>
    </font>
    <font>
      <b/>
      <sz val="18"/>
      <color theme="5" tint="-0.499984740745262"/>
      <name val="Arial"/>
      <family val="2"/>
    </font>
    <font>
      <b/>
      <i/>
      <sz val="11"/>
      <color rgb="FF002060"/>
      <name val="Calibri"/>
      <family val="2"/>
      <scheme val="minor"/>
    </font>
    <font>
      <b/>
      <sz val="11"/>
      <color rgb="FF1E395B"/>
      <name val="Arial"/>
      <family val="2"/>
    </font>
    <font>
      <b/>
      <sz val="28"/>
      <color rgb="FF000000"/>
      <name val="Arial"/>
      <family val="2"/>
    </font>
    <font>
      <b/>
      <sz val="11"/>
      <color rgb="FF000000"/>
      <name val="Arial"/>
      <family val="2"/>
    </font>
    <font>
      <sz val="11"/>
      <color rgb="FF000000"/>
      <name val="Arial"/>
      <family val="2"/>
    </font>
    <font>
      <i/>
      <sz val="11"/>
      <color rgb="FF000000"/>
      <name val="Arial"/>
      <family val="2"/>
    </font>
    <font>
      <sz val="11"/>
      <color theme="1"/>
      <name val="Tahoma"/>
      <family val="2"/>
    </font>
    <font>
      <b/>
      <sz val="20"/>
      <color rgb="FF9C6500"/>
      <name val="Calibri"/>
      <family val="2"/>
      <scheme val="minor"/>
    </font>
    <font>
      <b/>
      <sz val="11"/>
      <color theme="1"/>
      <name val="Tahoma"/>
      <family val="2"/>
    </font>
    <font>
      <b/>
      <sz val="11"/>
      <name val="Arial"/>
      <family val="2"/>
    </font>
    <font>
      <b/>
      <sz val="14"/>
      <color theme="0"/>
      <name val="Calibri"/>
      <family val="2"/>
      <scheme val="minor"/>
    </font>
    <font>
      <b/>
      <sz val="11"/>
      <color rgb="FFC00000"/>
      <name val="Arial"/>
      <family val="2"/>
    </font>
    <font>
      <sz val="11"/>
      <name val="Arial"/>
      <family val="2"/>
    </font>
  </fonts>
  <fills count="25">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DAE7F5"/>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9EB6CE"/>
      </left>
      <right style="thin">
        <color rgb="FF9EB6CE"/>
      </right>
      <top style="thin">
        <color rgb="FF9EB6CE"/>
      </top>
      <bottom style="thin">
        <color rgb="FF9EB6CE"/>
      </bottom>
      <diagonal/>
    </border>
    <border>
      <left style="thin">
        <color rgb="FF9EB6CE"/>
      </left>
      <right style="thin">
        <color rgb="FF9EB6CE"/>
      </right>
      <top style="thin">
        <color rgb="FF9EB6CE"/>
      </top>
      <bottom/>
      <diagonal/>
    </border>
    <border>
      <left style="thin">
        <color rgb="FF9EB6CE"/>
      </left>
      <right style="thin">
        <color rgb="FF9EB6CE"/>
      </right>
      <top/>
      <bottom/>
      <diagonal/>
    </border>
    <border>
      <left style="thin">
        <color rgb="FF9EB6CE"/>
      </left>
      <right style="thin">
        <color rgb="FF9EB6CE"/>
      </right>
      <top/>
      <bottom style="thin">
        <color rgb="FF9EB6CE"/>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10" borderId="0" applyNumberFormat="0" applyBorder="0" applyAlignment="0" applyProtection="0"/>
    <xf numFmtId="0" fontId="5" fillId="11" borderId="0" applyNumberFormat="0" applyBorder="0" applyAlignment="0" applyProtection="0"/>
    <xf numFmtId="0" fontId="1" fillId="12" borderId="0" applyNumberFormat="0" applyBorder="0" applyAlignment="0" applyProtection="0"/>
  </cellStyleXfs>
  <cellXfs count="154">
    <xf numFmtId="0" fontId="0" fillId="0" borderId="0" xfId="0"/>
    <xf numFmtId="0" fontId="6" fillId="13" borderId="0" xfId="0" applyFont="1" applyFill="1" applyAlignment="1">
      <alignment horizontal="center" vertical="center"/>
    </xf>
    <xf numFmtId="0" fontId="7" fillId="13" borderId="0" xfId="0" applyFont="1" applyFill="1" applyAlignment="1">
      <alignment vertical="center"/>
    </xf>
    <xf numFmtId="0" fontId="7" fillId="0" borderId="0" xfId="0" applyFont="1"/>
    <xf numFmtId="0" fontId="8" fillId="3" borderId="0" xfId="2" applyFont="1" applyAlignment="1">
      <alignment horizontal="center" vertical="center"/>
    </xf>
    <xf numFmtId="0" fontId="9" fillId="11" borderId="1" xfId="10" applyFont="1" applyBorder="1" applyAlignment="1">
      <alignment horizontal="center" vertical="center"/>
    </xf>
    <xf numFmtId="0" fontId="9" fillId="11" borderId="1" xfId="10" applyFont="1" applyBorder="1" applyAlignment="1">
      <alignment horizontal="center" vertical="center" wrapText="1"/>
    </xf>
    <xf numFmtId="0" fontId="10" fillId="13" borderId="1" xfId="0" applyFont="1" applyFill="1" applyBorder="1" applyAlignment="1">
      <alignment horizontal="center" vertical="center" wrapText="1"/>
    </xf>
    <xf numFmtId="0" fontId="7" fillId="13" borderId="1" xfId="0" applyFont="1" applyFill="1" applyBorder="1" applyAlignment="1">
      <alignment vertical="center" wrapText="1"/>
    </xf>
    <xf numFmtId="0" fontId="6" fillId="13" borderId="1" xfId="0" applyFont="1" applyFill="1" applyBorder="1" applyAlignment="1">
      <alignment vertical="center" wrapText="1"/>
    </xf>
    <xf numFmtId="0" fontId="1" fillId="12" borderId="1" xfId="11" applyBorder="1" applyAlignment="1">
      <alignment horizontal="center"/>
    </xf>
    <xf numFmtId="0" fontId="10" fillId="13" borderId="1" xfId="0" applyFont="1" applyFill="1" applyBorder="1" applyAlignment="1">
      <alignment horizontal="center" vertical="center"/>
    </xf>
    <xf numFmtId="0" fontId="6" fillId="13" borderId="1" xfId="0" applyFont="1" applyFill="1" applyBorder="1" applyAlignment="1">
      <alignment vertical="center"/>
    </xf>
    <xf numFmtId="0" fontId="7" fillId="13" borderId="1" xfId="0" applyFont="1" applyFill="1" applyBorder="1" applyAlignment="1">
      <alignment vertical="center"/>
    </xf>
    <xf numFmtId="0" fontId="6" fillId="13" borderId="1" xfId="0" applyFont="1" applyFill="1" applyBorder="1" applyAlignment="1">
      <alignment horizontal="left" vertical="center"/>
    </xf>
    <xf numFmtId="0" fontId="6" fillId="0" borderId="0" xfId="0" applyFont="1" applyAlignment="1">
      <alignment horizontal="center" vertical="center"/>
    </xf>
    <xf numFmtId="0" fontId="7" fillId="0" borderId="0" xfId="0" applyFont="1" applyAlignment="1">
      <alignment vertical="center"/>
    </xf>
    <xf numFmtId="0" fontId="11" fillId="2" borderId="2" xfId="1" applyFont="1" applyBorder="1" applyAlignment="1">
      <alignment horizontal="center" vertical="center" wrapText="1"/>
    </xf>
    <xf numFmtId="0" fontId="12" fillId="13" borderId="0" xfId="0" applyFont="1" applyFill="1"/>
    <xf numFmtId="2" fontId="0" fillId="13" borderId="0" xfId="0" applyNumberFormat="1" applyFill="1"/>
    <xf numFmtId="0" fontId="0" fillId="13" borderId="0" xfId="0" applyFill="1"/>
    <xf numFmtId="2" fontId="13" fillId="0" borderId="1" xfId="0" applyNumberFormat="1" applyFont="1" applyBorder="1" applyAlignment="1">
      <alignment horizontal="center"/>
    </xf>
    <xf numFmtId="2" fontId="0" fillId="0" borderId="1" xfId="0" applyNumberFormat="1" applyBorder="1"/>
    <xf numFmtId="2" fontId="0" fillId="0" borderId="0" xfId="0" applyNumberFormat="1"/>
    <xf numFmtId="0" fontId="13" fillId="13" borderId="0" xfId="0" applyFont="1" applyFill="1" applyAlignment="1">
      <alignment horizontal="center"/>
    </xf>
    <xf numFmtId="0" fontId="12" fillId="13" borderId="0" xfId="0" applyFont="1" applyFill="1" applyAlignment="1">
      <alignment horizontal="left" vertical="center"/>
    </xf>
    <xf numFmtId="2" fontId="14" fillId="0" borderId="1" xfId="0" applyNumberFormat="1" applyFont="1" applyBorder="1"/>
    <xf numFmtId="0" fontId="12" fillId="13" borderId="0" xfId="0" applyFont="1" applyFill="1" applyAlignment="1">
      <alignment horizontal="left"/>
    </xf>
    <xf numFmtId="2" fontId="13" fillId="0" borderId="0" xfId="0" applyNumberFormat="1" applyFont="1" applyAlignment="1">
      <alignment horizontal="center"/>
    </xf>
    <xf numFmtId="2" fontId="14" fillId="0" borderId="0" xfId="0" applyNumberFormat="1" applyFont="1" applyAlignment="1">
      <alignment horizontal="center"/>
    </xf>
    <xf numFmtId="2" fontId="12" fillId="13" borderId="0" xfId="0" applyNumberFormat="1" applyFont="1" applyFill="1" applyAlignment="1">
      <alignment horizontal="center"/>
    </xf>
    <xf numFmtId="1" fontId="11" fillId="2" borderId="2" xfId="1" applyNumberFormat="1" applyFont="1" applyBorder="1" applyAlignment="1">
      <alignment horizontal="center" vertical="center" wrapText="1"/>
    </xf>
    <xf numFmtId="0" fontId="13" fillId="0" borderId="0" xfId="0" applyFont="1"/>
    <xf numFmtId="2" fontId="15" fillId="12" borderId="2" xfId="11" applyNumberFormat="1" applyFont="1" applyBorder="1" applyAlignment="1">
      <alignment horizontal="center"/>
    </xf>
    <xf numFmtId="2" fontId="12" fillId="0" borderId="2" xfId="0" applyNumberFormat="1" applyFont="1" applyBorder="1"/>
    <xf numFmtId="2" fontId="0" fillId="0" borderId="2" xfId="0" applyNumberFormat="1" applyBorder="1"/>
    <xf numFmtId="2" fontId="15" fillId="12" borderId="3" xfId="11" applyNumberFormat="1" applyFont="1" applyBorder="1" applyAlignment="1">
      <alignment horizontal="center"/>
    </xf>
    <xf numFmtId="2" fontId="0" fillId="0" borderId="3" xfId="0" applyNumberFormat="1" applyBorder="1"/>
    <xf numFmtId="0" fontId="0" fillId="0" borderId="2" xfId="0" applyBorder="1"/>
    <xf numFmtId="0" fontId="12" fillId="0" borderId="2" xfId="0" applyFont="1" applyBorder="1"/>
    <xf numFmtId="164" fontId="13" fillId="0" borderId="2" xfId="0" applyNumberFormat="1" applyFont="1" applyBorder="1"/>
    <xf numFmtId="2" fontId="13" fillId="0" borderId="2" xfId="0" applyNumberFormat="1" applyFont="1" applyBorder="1"/>
    <xf numFmtId="0" fontId="0" fillId="0" borderId="1" xfId="0" applyBorder="1"/>
    <xf numFmtId="2" fontId="12" fillId="0" borderId="1" xfId="0" applyNumberFormat="1" applyFont="1" applyFill="1" applyBorder="1" applyAlignment="1">
      <alignment horizontal="center"/>
    </xf>
    <xf numFmtId="2" fontId="12" fillId="0" borderId="1" xfId="0" applyNumberFormat="1" applyFont="1" applyBorder="1"/>
    <xf numFmtId="2" fontId="13" fillId="0" borderId="1" xfId="0" applyNumberFormat="1" applyFont="1" applyBorder="1"/>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4" fillId="14" borderId="0" xfId="0" applyFont="1" applyFill="1" applyAlignment="1">
      <alignment horizontal="center"/>
    </xf>
    <xf numFmtId="0" fontId="0" fillId="15" borderId="0" xfId="0" applyFill="1" applyAlignment="1">
      <alignment horizontal="center" vertical="center"/>
    </xf>
    <xf numFmtId="0" fontId="0" fillId="0" borderId="0" xfId="0" quotePrefix="1"/>
    <xf numFmtId="0" fontId="0" fillId="16" borderId="0" xfId="0" applyFill="1" applyAlignment="1">
      <alignment horizontal="center" vertical="center"/>
    </xf>
    <xf numFmtId="0" fontId="0" fillId="17" borderId="0" xfId="0" applyFill="1" applyAlignment="1">
      <alignment horizontal="center" vertical="center"/>
    </xf>
    <xf numFmtId="0" fontId="16" fillId="0" borderId="0" xfId="0" applyFont="1" applyBorder="1" applyAlignment="1">
      <alignment horizontal="center" vertical="center"/>
    </xf>
    <xf numFmtId="0" fontId="17" fillId="0" borderId="0" xfId="0" applyFont="1" applyBorder="1" applyAlignment="1">
      <alignment horizontal="center"/>
    </xf>
    <xf numFmtId="0" fontId="9" fillId="18" borderId="1" xfId="0" applyFont="1" applyFill="1" applyBorder="1" applyAlignment="1">
      <alignment horizontal="center" vertical="center" wrapText="1"/>
    </xf>
    <xf numFmtId="0" fontId="7" fillId="0" borderId="0" xfId="0" applyFont="1" applyAlignment="1">
      <alignment wrapText="1"/>
    </xf>
    <xf numFmtId="0" fontId="9" fillId="19" borderId="1" xfId="0" applyFont="1" applyFill="1" applyBorder="1" applyAlignment="1">
      <alignment horizontal="center" vertical="center" wrapText="1"/>
    </xf>
    <xf numFmtId="0" fontId="0" fillId="0" borderId="0" xfId="0" applyAlignment="1">
      <alignment wrapText="1"/>
    </xf>
    <xf numFmtId="0" fontId="7" fillId="20"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21" borderId="1" xfId="0" applyFont="1" applyFill="1" applyBorder="1" applyAlignment="1">
      <alignment horizontal="center" vertical="center"/>
    </xf>
    <xf numFmtId="0" fontId="6" fillId="20" borderId="1" xfId="0" applyFont="1" applyFill="1" applyBorder="1" applyAlignment="1">
      <alignment horizontal="right" vertical="center" wrapText="1"/>
    </xf>
    <xf numFmtId="0" fontId="6" fillId="21" borderId="1" xfId="0" applyFont="1" applyFill="1" applyBorder="1" applyAlignment="1">
      <alignment horizontal="right" vertical="center" wrapText="1"/>
    </xf>
    <xf numFmtId="2" fontId="7" fillId="21" borderId="1" xfId="0" applyNumberFormat="1" applyFont="1" applyFill="1" applyBorder="1" applyAlignment="1">
      <alignment horizontal="center" vertical="center" wrapText="1"/>
    </xf>
    <xf numFmtId="0" fontId="5" fillId="4" borderId="1" xfId="3" applyBorder="1" applyAlignment="1">
      <alignment horizontal="center" vertical="center" wrapText="1"/>
    </xf>
    <xf numFmtId="0" fontId="1" fillId="5" borderId="1" xfId="4" applyBorder="1" applyAlignment="1">
      <alignment horizontal="center" vertical="center" wrapText="1"/>
    </xf>
    <xf numFmtId="2" fontId="1" fillId="5" borderId="1" xfId="4" applyNumberFormat="1" applyBorder="1" applyAlignment="1">
      <alignment horizontal="center"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13" borderId="1" xfId="0" applyFont="1" applyFill="1" applyBorder="1" applyAlignment="1">
      <alignment horizontal="center" vertical="center"/>
    </xf>
    <xf numFmtId="0" fontId="7" fillId="13" borderId="1" xfId="0" applyFont="1" applyFill="1" applyBorder="1" applyAlignment="1">
      <alignment horizontal="center" vertical="center" wrapText="1"/>
    </xf>
    <xf numFmtId="0" fontId="7" fillId="0" borderId="10" xfId="0" applyFont="1" applyBorder="1" applyAlignment="1">
      <alignment horizontal="center"/>
    </xf>
    <xf numFmtId="0" fontId="6" fillId="13" borderId="1" xfId="0" applyFont="1" applyFill="1" applyBorder="1" applyAlignment="1">
      <alignment horizontal="left" vertical="center"/>
    </xf>
    <xf numFmtId="0" fontId="18" fillId="0" borderId="0" xfId="0" applyFont="1" applyAlignment="1">
      <alignment horizontal="center" vertical="center" wrapText="1"/>
    </xf>
    <xf numFmtId="0" fontId="18" fillId="0" borderId="0" xfId="0" applyFont="1" applyAlignment="1">
      <alignment vertical="center" wrapText="1"/>
    </xf>
    <xf numFmtId="0" fontId="6" fillId="22" borderId="1" xfId="0" applyFont="1" applyFill="1" applyBorder="1" applyAlignment="1">
      <alignment horizontal="center" vertical="center"/>
    </xf>
    <xf numFmtId="0" fontId="7" fillId="22" borderId="1" xfId="0" applyFont="1" applyFill="1" applyBorder="1"/>
    <xf numFmtId="0" fontId="7" fillId="22" borderId="1" xfId="0" applyFont="1" applyFill="1" applyBorder="1" applyAlignment="1">
      <alignment horizontal="center" vertical="center"/>
    </xf>
    <xf numFmtId="9" fontId="0" fillId="0" borderId="0" xfId="0" applyNumberFormat="1"/>
    <xf numFmtId="0" fontId="19" fillId="13" borderId="0" xfId="0" applyFont="1" applyFill="1" applyAlignment="1">
      <alignment horizontal="center" vertical="center" wrapText="1"/>
    </xf>
    <xf numFmtId="0" fontId="19" fillId="13" borderId="0" xfId="0" applyFont="1" applyFill="1" applyAlignment="1">
      <alignment horizontal="center" vertical="center"/>
    </xf>
    <xf numFmtId="0" fontId="6" fillId="21" borderId="1" xfId="0" applyFont="1" applyFill="1" applyBorder="1" applyAlignment="1">
      <alignment horizontal="center" vertical="center"/>
    </xf>
    <xf numFmtId="0" fontId="7" fillId="21" borderId="1" xfId="0" applyFont="1" applyFill="1" applyBorder="1"/>
    <xf numFmtId="0" fontId="16" fillId="0" borderId="0" xfId="0" applyFont="1" applyAlignment="1">
      <alignment horizontal="center"/>
    </xf>
    <xf numFmtId="0" fontId="16" fillId="0" borderId="0" xfId="0" applyFont="1" applyAlignment="1">
      <alignment horizontal="center"/>
    </xf>
    <xf numFmtId="0" fontId="9" fillId="18" borderId="0" xfId="0" applyFont="1" applyFill="1" applyBorder="1" applyAlignment="1">
      <alignment horizontal="center" vertical="center" wrapText="1"/>
    </xf>
    <xf numFmtId="0" fontId="7" fillId="20" borderId="1" xfId="0" applyFont="1" applyFill="1" applyBorder="1" applyAlignment="1">
      <alignment wrapText="1"/>
    </xf>
    <xf numFmtId="0" fontId="7" fillId="20" borderId="0" xfId="0" applyFont="1" applyFill="1" applyBorder="1" applyAlignment="1">
      <alignment horizontal="center" vertical="center" wrapText="1"/>
    </xf>
    <xf numFmtId="0" fontId="7" fillId="21" borderId="1" xfId="0" applyFont="1" applyFill="1" applyBorder="1" applyAlignment="1">
      <alignment wrapText="1"/>
    </xf>
    <xf numFmtId="0" fontId="6" fillId="21" borderId="1" xfId="0" applyFont="1" applyFill="1" applyBorder="1" applyAlignment="1">
      <alignment horizontal="right" wrapText="1"/>
    </xf>
    <xf numFmtId="2" fontId="7" fillId="20" borderId="1" xfId="0" applyNumberFormat="1" applyFont="1" applyFill="1" applyBorder="1" applyAlignment="1">
      <alignment horizontal="center" vertical="center" wrapText="1"/>
    </xf>
    <xf numFmtId="2" fontId="7" fillId="20" borderId="0" xfId="0" applyNumberFormat="1" applyFont="1" applyFill="1" applyBorder="1" applyAlignment="1">
      <alignment horizontal="center" vertical="center" wrapText="1"/>
    </xf>
    <xf numFmtId="0" fontId="16" fillId="0" borderId="13" xfId="0" applyFont="1" applyBorder="1" applyAlignment="1">
      <alignment horizontal="center" vertical="center"/>
    </xf>
    <xf numFmtId="0" fontId="6" fillId="22" borderId="1" xfId="0" applyFont="1" applyFill="1" applyBorder="1" applyAlignment="1">
      <alignment horizontal="center" vertical="center" wrapText="1"/>
    </xf>
    <xf numFmtId="0" fontId="7" fillId="22" borderId="1" xfId="0" applyFont="1" applyFill="1" applyBorder="1" applyAlignment="1">
      <alignment wrapText="1"/>
    </xf>
    <xf numFmtId="0" fontId="7" fillId="22" borderId="1" xfId="0" applyFont="1" applyFill="1" applyBorder="1" applyAlignment="1">
      <alignment horizontal="center" vertical="center" wrapText="1"/>
    </xf>
    <xf numFmtId="0" fontId="6" fillId="21" borderId="1" xfId="0" applyFont="1" applyFill="1" applyBorder="1" applyAlignment="1">
      <alignment horizontal="center" vertical="center" wrapText="1"/>
    </xf>
    <xf numFmtId="0" fontId="6" fillId="22" borderId="1" xfId="0" applyFont="1" applyFill="1" applyBorder="1" applyAlignment="1">
      <alignment horizontal="right" vertical="center" wrapText="1"/>
    </xf>
    <xf numFmtId="0" fontId="5" fillId="6" borderId="1" xfId="5" applyBorder="1"/>
    <xf numFmtId="0" fontId="5" fillId="4" borderId="1" xfId="3" applyBorder="1"/>
    <xf numFmtId="0" fontId="1" fillId="8" borderId="1" xfId="7" applyBorder="1"/>
    <xf numFmtId="0" fontId="8" fillId="3" borderId="0" xfId="2" applyFont="1" applyAlignment="1">
      <alignment horizontal="center"/>
    </xf>
    <xf numFmtId="0" fontId="20" fillId="0" borderId="0" xfId="0" applyFont="1"/>
    <xf numFmtId="0" fontId="21" fillId="23" borderId="14" xfId="0" applyFont="1" applyFill="1" applyBorder="1" applyAlignment="1">
      <alignment horizontal="center" vertical="center" wrapText="1"/>
    </xf>
    <xf numFmtId="0" fontId="22" fillId="24" borderId="15" xfId="0" applyFont="1" applyFill="1" applyBorder="1" applyAlignment="1">
      <alignment horizontal="center" vertical="center" wrapText="1"/>
    </xf>
    <xf numFmtId="0" fontId="23" fillId="24" borderId="14" xfId="0" applyFont="1" applyFill="1" applyBorder="1" applyAlignment="1">
      <alignment vertical="center" wrapText="1"/>
    </xf>
    <xf numFmtId="0" fontId="23" fillId="24" borderId="14" xfId="0" applyFont="1" applyFill="1" applyBorder="1" applyAlignment="1">
      <alignment horizontal="right" vertical="center" wrapText="1"/>
    </xf>
    <xf numFmtId="0" fontId="24" fillId="24" borderId="14" xfId="0" applyFont="1" applyFill="1" applyBorder="1" applyAlignment="1">
      <alignment horizontal="right" vertical="center" wrapText="1"/>
    </xf>
    <xf numFmtId="0" fontId="22" fillId="24" borderId="16" xfId="0" applyFont="1" applyFill="1" applyBorder="1" applyAlignment="1">
      <alignment horizontal="center" vertical="center" wrapText="1"/>
    </xf>
    <xf numFmtId="0" fontId="24" fillId="24" borderId="14" xfId="0" applyFont="1" applyFill="1" applyBorder="1" applyAlignment="1">
      <alignment vertical="center" wrapText="1"/>
    </xf>
    <xf numFmtId="0" fontId="25" fillId="24" borderId="14" xfId="0" applyFont="1" applyFill="1" applyBorder="1" applyAlignment="1">
      <alignment vertical="center" wrapText="1"/>
    </xf>
    <xf numFmtId="0" fontId="25" fillId="24" borderId="14" xfId="0" applyFont="1" applyFill="1" applyBorder="1" applyAlignment="1">
      <alignment horizontal="right" vertical="center" wrapText="1"/>
    </xf>
    <xf numFmtId="0" fontId="7" fillId="24" borderId="14" xfId="0" applyFont="1" applyFill="1" applyBorder="1" applyAlignment="1">
      <alignment horizontal="right" vertical="center" wrapText="1"/>
    </xf>
    <xf numFmtId="0" fontId="22" fillId="24" borderId="17" xfId="0" applyFont="1" applyFill="1" applyBorder="1" applyAlignment="1">
      <alignment horizontal="center" vertical="center" wrapText="1"/>
    </xf>
    <xf numFmtId="0" fontId="26" fillId="0" borderId="0" xfId="0" applyFont="1"/>
    <xf numFmtId="0" fontId="27" fillId="3" borderId="0" xfId="2" applyFont="1" applyBorder="1" applyAlignment="1">
      <alignment horizontal="center" vertical="center"/>
    </xf>
    <xf numFmtId="0" fontId="28" fillId="0" borderId="0" xfId="0" applyFont="1" applyBorder="1" applyAlignment="1">
      <alignment horizontal="center" vertical="center"/>
    </xf>
    <xf numFmtId="0" fontId="9" fillId="9" borderId="1" xfId="8" applyFont="1" applyBorder="1" applyAlignment="1">
      <alignment horizontal="center" vertical="center"/>
    </xf>
    <xf numFmtId="0" fontId="6" fillId="10" borderId="18" xfId="9" applyFont="1" applyBorder="1" applyAlignment="1">
      <alignment horizontal="center" vertical="center"/>
    </xf>
    <xf numFmtId="0" fontId="6" fillId="10" borderId="19" xfId="9" applyFont="1" applyBorder="1" applyAlignment="1">
      <alignment horizontal="center" vertical="center"/>
    </xf>
    <xf numFmtId="0" fontId="6" fillId="10" borderId="20" xfId="9" applyFont="1" applyBorder="1" applyAlignment="1">
      <alignment horizontal="center" vertical="center"/>
    </xf>
    <xf numFmtId="0" fontId="26" fillId="0" borderId="1" xfId="0" applyFont="1" applyBorder="1" applyAlignment="1">
      <alignment horizontal="center" vertical="center"/>
    </xf>
    <xf numFmtId="0" fontId="6" fillId="13" borderId="1" xfId="0" applyFont="1" applyFill="1" applyBorder="1" applyAlignment="1">
      <alignment wrapText="1"/>
    </xf>
    <xf numFmtId="0" fontId="29" fillId="13" borderId="1" xfId="0" applyFont="1" applyFill="1" applyBorder="1" applyAlignment="1">
      <alignment horizontal="left" wrapText="1"/>
    </xf>
    <xf numFmtId="0" fontId="26" fillId="0" borderId="1" xfId="0" applyFont="1" applyFill="1" applyBorder="1" applyAlignment="1">
      <alignment horizontal="center" vertical="center"/>
    </xf>
    <xf numFmtId="0" fontId="0" fillId="13" borderId="0" xfId="0" applyFill="1" applyBorder="1"/>
    <xf numFmtId="0" fontId="8" fillId="3" borderId="0" xfId="2" applyFont="1" applyBorder="1" applyAlignment="1">
      <alignment horizontal="center" vertical="center"/>
    </xf>
    <xf numFmtId="0" fontId="30" fillId="6" borderId="1" xfId="5" applyFont="1" applyBorder="1" applyAlignment="1">
      <alignment vertical="center" wrapText="1"/>
    </xf>
    <xf numFmtId="0" fontId="30" fillId="6" borderId="1" xfId="5" applyFont="1" applyBorder="1" applyAlignment="1">
      <alignment horizontal="center" wrapText="1"/>
    </xf>
    <xf numFmtId="0" fontId="31" fillId="13" borderId="1" xfId="0" applyFont="1" applyFill="1" applyBorder="1" applyAlignment="1">
      <alignment horizontal="center" vertical="center" wrapText="1"/>
    </xf>
    <xf numFmtId="0" fontId="31" fillId="7" borderId="1" xfId="6" applyFont="1" applyBorder="1" applyAlignment="1">
      <alignment horizontal="center" wrapText="1"/>
    </xf>
    <xf numFmtId="0" fontId="31" fillId="7" borderId="1" xfId="6" applyFont="1" applyBorder="1" applyAlignment="1">
      <alignment horizontal="center" vertical="center" wrapText="1"/>
    </xf>
    <xf numFmtId="0" fontId="1" fillId="7" borderId="1" xfId="6" applyBorder="1" applyAlignment="1">
      <alignment horizontal="center" vertical="center" wrapText="1"/>
    </xf>
    <xf numFmtId="0" fontId="31" fillId="13" borderId="10" xfId="0" applyFont="1" applyFill="1" applyBorder="1" applyAlignment="1">
      <alignment horizontal="center" vertical="center" wrapText="1"/>
    </xf>
    <xf numFmtId="0" fontId="32" fillId="13" borderId="1" xfId="0" applyFont="1" applyFill="1" applyBorder="1" applyAlignment="1">
      <alignment horizontal="center" wrapText="1"/>
    </xf>
    <xf numFmtId="0" fontId="32" fillId="13" borderId="1" xfId="0" applyFont="1" applyFill="1" applyBorder="1" applyAlignment="1">
      <alignment horizontal="center" vertical="center" wrapText="1"/>
    </xf>
    <xf numFmtId="0" fontId="31" fillId="13" borderId="11" xfId="0" applyFont="1" applyFill="1" applyBorder="1" applyAlignment="1">
      <alignment horizontal="center" vertical="center" wrapText="1"/>
    </xf>
    <xf numFmtId="0" fontId="31" fillId="13" borderId="12" xfId="0" applyFont="1" applyFill="1" applyBorder="1" applyAlignment="1">
      <alignment horizontal="center" vertical="center" wrapText="1"/>
    </xf>
    <xf numFmtId="0" fontId="31" fillId="7" borderId="18" xfId="6" applyFont="1" applyBorder="1" applyAlignment="1">
      <alignment horizontal="center" wrapText="1"/>
    </xf>
    <xf numFmtId="0" fontId="31" fillId="7" borderId="19" xfId="6" applyFont="1" applyBorder="1" applyAlignment="1">
      <alignment horizontal="center" wrapText="1"/>
    </xf>
    <xf numFmtId="0" fontId="31" fillId="7" borderId="20" xfId="6" applyFont="1" applyBorder="1" applyAlignment="1">
      <alignment horizontal="center" wrapText="1"/>
    </xf>
    <xf numFmtId="0" fontId="31" fillId="7" borderId="1" xfId="6" applyFont="1" applyBorder="1" applyAlignment="1">
      <alignment horizontal="center" vertical="center" wrapText="1"/>
    </xf>
    <xf numFmtId="0" fontId="10" fillId="13" borderId="10" xfId="0" applyFont="1" applyFill="1" applyBorder="1" applyAlignment="1">
      <alignment horizontal="center" vertical="center" wrapText="1"/>
    </xf>
    <xf numFmtId="0" fontId="6" fillId="13" borderId="10" xfId="0" applyFont="1" applyFill="1" applyBorder="1" applyAlignment="1">
      <alignment vertical="center" wrapText="1"/>
    </xf>
    <xf numFmtId="0" fontId="10" fillId="13" borderId="11" xfId="0" applyFont="1" applyFill="1" applyBorder="1" applyAlignment="1">
      <alignment horizontal="center" vertical="center" wrapText="1"/>
    </xf>
    <xf numFmtId="0" fontId="6" fillId="13" borderId="11" xfId="0" applyFont="1" applyFill="1" applyBorder="1" applyAlignment="1">
      <alignment vertical="center" wrapText="1"/>
    </xf>
    <xf numFmtId="0" fontId="6" fillId="13" borderId="12" xfId="0" applyFont="1" applyFill="1" applyBorder="1" applyAlignment="1">
      <alignment vertical="center" wrapText="1"/>
    </xf>
    <xf numFmtId="0" fontId="10" fillId="13" borderId="12" xfId="0" applyFont="1" applyFill="1" applyBorder="1" applyAlignment="1">
      <alignment horizontal="center" vertical="center" wrapText="1"/>
    </xf>
  </cellXfs>
  <cellStyles count="12">
    <cellStyle name="20% - Accent1" xfId="4" builtinId="30"/>
    <cellStyle name="20% - Accent2" xfId="6" builtinId="34"/>
    <cellStyle name="20% - Accent4" xfId="9" builtinId="42"/>
    <cellStyle name="20% - Accent5" xfId="11" builtinId="46"/>
    <cellStyle name="40% - Accent3" xfId="7" builtinId="39"/>
    <cellStyle name="Accent1" xfId="3" builtinId="29"/>
    <cellStyle name="Accent2" xfId="5" builtinId="33"/>
    <cellStyle name="Accent4" xfId="8" builtinId="41"/>
    <cellStyle name="Accent5" xfId="10" builtinId="45"/>
    <cellStyle name="Good" xfId="1" builtinId="26"/>
    <cellStyle name="Neutral" xfId="2"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'[3]EVM Report'!$A$30</c:f>
              <c:strCache>
                <c:ptCount val="1"/>
                <c:pt idx="0">
                  <c:v>BCWS</c:v>
                </c:pt>
              </c:strCache>
            </c:strRef>
          </c:tx>
          <c:spPr>
            <a:ln>
              <a:solidFill>
                <a:srgbClr val="FFC000"/>
              </a:solidFill>
            </a:ln>
          </c:spPr>
          <c:marker>
            <c:spPr>
              <a:solidFill>
                <a:srgbClr val="FFC000"/>
              </a:solidFill>
              <a:ln>
                <a:solidFill>
                  <a:srgbClr val="FFC000"/>
                </a:solidFill>
              </a:ln>
            </c:spPr>
          </c:marker>
          <c:val>
            <c:numRef>
              <c:f>'[3]EVM Report'!$B$30:$BB$30</c:f>
              <c:numCache>
                <c:formatCode>General</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'[3]EVM Report'!$A$31</c:f>
              <c:strCache>
                <c:ptCount val="1"/>
                <c:pt idx="0">
                  <c:v>BCWP</c:v>
                </c:pt>
              </c:strCache>
            </c:strRef>
          </c:tx>
          <c:val>
            <c:numRef>
              <c:f>'[3]EVM Report'!$B$31:$BB$31</c:f>
              <c:numCache>
                <c:formatCode>General</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'[3]EVM Report'!$A$32</c:f>
              <c:strCache>
                <c:ptCount val="1"/>
                <c:pt idx="0">
                  <c:v>ACWP</c:v>
                </c:pt>
              </c:strCache>
            </c:strRef>
          </c:tx>
          <c:spPr>
            <a:ln>
              <a:solidFill>
                <a:srgbClr val="0070C0"/>
              </a:solidFill>
            </a:ln>
          </c:spPr>
          <c:marker>
            <c:spPr>
              <a:solidFill>
                <a:srgbClr val="00B0F0"/>
              </a:solidFill>
              <a:ln>
                <a:solidFill>
                  <a:srgbClr val="0070C0"/>
                </a:solidFill>
              </a:ln>
            </c:spPr>
          </c:marker>
          <c:val>
            <c:numRef>
              <c:f>'[3]EVM Report'!$B$32:$BB$32</c:f>
              <c:numCache>
                <c:formatCode>General</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'[3]EVM Report'!$A$37</c:f>
              <c:strCache>
                <c:ptCount val="1"/>
                <c:pt idx="0">
                  <c:v>ETC</c:v>
                </c:pt>
              </c:strCache>
            </c:strRef>
          </c:tx>
          <c:spPr>
            <a:ln>
              <a:solidFill>
                <a:srgbClr val="002060"/>
              </a:solidFill>
            </a:ln>
          </c:spPr>
          <c:marker>
            <c:spPr>
              <a:solidFill>
                <a:srgbClr val="002060"/>
              </a:solidFill>
              <a:ln>
                <a:solidFill>
                  <a:srgbClr val="002060"/>
                </a:solidFill>
              </a:ln>
            </c:spPr>
          </c:marker>
          <c:val>
            <c:numRef>
              <c:f>'[3]EVM Report'!$B$37:$BB$37</c:f>
              <c:numCache>
                <c:formatCode>General</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223632768"/>
        <c:axId val="223659904"/>
      </c:lineChart>
      <c:catAx>
        <c:axId val="223632768"/>
        <c:scaling>
          <c:orientation val="minMax"/>
        </c:scaling>
        <c:delete val="0"/>
        <c:axPos val="b"/>
        <c:majorTickMark val="out"/>
        <c:minorTickMark val="none"/>
        <c:tickLblPos val="nextTo"/>
        <c:txPr>
          <a:bodyPr/>
          <a:lstStyle/>
          <a:p>
            <a:pPr>
              <a:defRPr sz="1600"/>
            </a:pPr>
            <a:endParaRPr lang="en-US"/>
          </a:p>
        </c:txPr>
        <c:crossAx val="223659904"/>
        <c:crosses val="autoZero"/>
        <c:auto val="1"/>
        <c:lblAlgn val="ctr"/>
        <c:lblOffset val="100"/>
        <c:noMultiLvlLbl val="0"/>
      </c:catAx>
      <c:valAx>
        <c:axId val="223659904"/>
        <c:scaling>
          <c:orientation val="minMax"/>
        </c:scaling>
        <c:delete val="0"/>
        <c:axPos val="l"/>
        <c:majorGridlines/>
        <c:numFmt formatCode="General" sourceLinked="1"/>
        <c:majorTickMark val="out"/>
        <c:minorTickMark val="none"/>
        <c:tickLblPos val="nextTo"/>
        <c:crossAx val="22363276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Management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220206592"/>
        <c:axId val="220208128"/>
        <c:axId val="0"/>
      </c:bar3DChart>
      <c:catAx>
        <c:axId val="220206592"/>
        <c:scaling>
          <c:orientation val="minMax"/>
        </c:scaling>
        <c:delete val="0"/>
        <c:axPos val="b"/>
        <c:numFmt formatCode="General" sourceLinked="1"/>
        <c:majorTickMark val="none"/>
        <c:minorTickMark val="none"/>
        <c:tickLblPos val="nextTo"/>
        <c:crossAx val="220208128"/>
        <c:crosses val="autoZero"/>
        <c:auto val="1"/>
        <c:lblAlgn val="ctr"/>
        <c:lblOffset val="100"/>
        <c:noMultiLvlLbl val="0"/>
      </c:catAx>
      <c:valAx>
        <c:axId val="220208128"/>
        <c:scaling>
          <c:orientation val="minMax"/>
        </c:scaling>
        <c:delete val="0"/>
        <c:axPos val="l"/>
        <c:majorGridlines/>
        <c:title>
          <c:layout/>
          <c:overlay val="0"/>
        </c:title>
        <c:numFmt formatCode="0.00" sourceLinked="1"/>
        <c:majorTickMark val="none"/>
        <c:minorTickMark val="none"/>
        <c:tickLblPos val="nextTo"/>
        <c:crossAx val="22020659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 situation about want to leaves the company of the employees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220842240"/>
        <c:axId val="220911872"/>
        <c:axId val="0"/>
      </c:bar3DChart>
      <c:catAx>
        <c:axId val="220842240"/>
        <c:scaling>
          <c:orientation val="minMax"/>
        </c:scaling>
        <c:delete val="0"/>
        <c:axPos val="b"/>
        <c:numFmt formatCode="General" sourceLinked="1"/>
        <c:majorTickMark val="none"/>
        <c:minorTickMark val="none"/>
        <c:tickLblPos val="nextTo"/>
        <c:crossAx val="220911872"/>
        <c:crosses val="autoZero"/>
        <c:auto val="1"/>
        <c:lblAlgn val="ctr"/>
        <c:lblOffset val="100"/>
        <c:noMultiLvlLbl val="0"/>
      </c:catAx>
      <c:valAx>
        <c:axId val="220911872"/>
        <c:scaling>
          <c:orientation val="minMax"/>
        </c:scaling>
        <c:delete val="0"/>
        <c:axPos val="l"/>
        <c:majorGridlines/>
        <c:title>
          <c:layout/>
          <c:overlay val="0"/>
        </c:title>
        <c:numFmt formatCode="General" sourceLinked="1"/>
        <c:majorTickMark val="none"/>
        <c:minorTickMark val="none"/>
        <c:tickLblPos val="nextTo"/>
        <c:crossAx val="22084224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'Compared 2010 vs 2009'!$A$3</c:f>
              <c:strCache>
                <c:ptCount val="1"/>
                <c:pt idx="0">
                  <c:v>2009</c:v>
                </c:pt>
              </c:strCache>
            </c:strRef>
          </c:tx>
          <c:invertIfNegative val="0"/>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'Compared 2010 vs 2009'!$A$4</c:f>
              <c:strCache>
                <c:ptCount val="1"/>
                <c:pt idx="0">
                  <c:v>2010</c:v>
                </c:pt>
              </c:strCache>
            </c:strRef>
          </c:tx>
          <c:invertIfNegative val="0"/>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223260672"/>
        <c:axId val="223262592"/>
        <c:axId val="0"/>
      </c:bar3DChart>
      <c:catAx>
        <c:axId val="223260672"/>
        <c:scaling>
          <c:orientation val="minMax"/>
        </c:scaling>
        <c:delete val="0"/>
        <c:axPos val="b"/>
        <c:numFmt formatCode="General" sourceLinked="1"/>
        <c:majorTickMark val="out"/>
        <c:minorTickMark val="none"/>
        <c:tickLblPos val="nextTo"/>
        <c:crossAx val="223262592"/>
        <c:crosses val="autoZero"/>
        <c:auto val="1"/>
        <c:lblAlgn val="ctr"/>
        <c:lblOffset val="100"/>
        <c:noMultiLvlLbl val="0"/>
      </c:catAx>
      <c:valAx>
        <c:axId val="223262592"/>
        <c:scaling>
          <c:orientation val="minMax"/>
        </c:scaling>
        <c:delete val="0"/>
        <c:axPos val="l"/>
        <c:majorGridlines/>
        <c:numFmt formatCode="General" sourceLinked="1"/>
        <c:majorTickMark val="out"/>
        <c:minorTickMark val="none"/>
        <c:tickLblPos val="nextTo"/>
        <c:crossAx val="22326067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Severity Levels Statistics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0"/>
          <c:order val="0"/>
          <c:tx>
            <c:strRef>
              <c:f>'[4]Thống Kê-Giang'!$C$4</c:f>
              <c:strCache>
                <c:ptCount val="1"/>
                <c:pt idx="0">
                  <c:v>Critical</c:v>
                </c:pt>
              </c:strCache>
            </c:strRef>
          </c:tx>
          <c:invertIfNegative val="0"/>
          <c:cat>
            <c:numRef>
              <c:f>'[4]Thống Kê-Giang'!$B$5:$B$11</c:f>
              <c:numCache>
                <c:formatCode>General</c:formatCode>
                <c:ptCount val="7"/>
                <c:pt idx="0">
                  <c:v>1</c:v>
                </c:pt>
                <c:pt idx="1">
                  <c:v>2</c:v>
                </c:pt>
                <c:pt idx="2">
                  <c:v>3</c:v>
                </c:pt>
                <c:pt idx="3">
                  <c:v>4</c:v>
                </c:pt>
                <c:pt idx="4">
                  <c:v>5</c:v>
                </c:pt>
                <c:pt idx="5">
                  <c:v>6</c:v>
                </c:pt>
                <c:pt idx="6">
                  <c:v>7</c:v>
                </c:pt>
              </c:numCache>
            </c:numRef>
          </c:cat>
          <c:val>
            <c:numRef>
              <c:f>'[4]Thống Kê-Giang'!$C$5:$C$11</c:f>
              <c:numCache>
                <c:formatCode>General</c:formatCode>
                <c:ptCount val="7"/>
                <c:pt idx="0">
                  <c:v>11</c:v>
                </c:pt>
                <c:pt idx="1">
                  <c:v>24</c:v>
                </c:pt>
                <c:pt idx="2">
                  <c:v>34</c:v>
                </c:pt>
                <c:pt idx="3">
                  <c:v>28</c:v>
                </c:pt>
                <c:pt idx="4">
                  <c:v>32</c:v>
                </c:pt>
                <c:pt idx="5">
                  <c:v>24</c:v>
                </c:pt>
                <c:pt idx="6">
                  <c:v>47</c:v>
                </c:pt>
              </c:numCache>
            </c:numRef>
          </c:val>
        </c:ser>
        <c:ser>
          <c:idx val="1"/>
          <c:order val="1"/>
          <c:tx>
            <c:strRef>
              <c:f>'[4]Thống Kê-Giang'!$D$4</c:f>
              <c:strCache>
                <c:ptCount val="1"/>
                <c:pt idx="0">
                  <c:v>High</c:v>
                </c:pt>
              </c:strCache>
            </c:strRef>
          </c:tx>
          <c:invertIfNegative val="0"/>
          <c:cat>
            <c:numRef>
              <c:f>'[4]Thống Kê-Giang'!$B$5:$B$11</c:f>
              <c:numCache>
                <c:formatCode>General</c:formatCode>
                <c:ptCount val="7"/>
                <c:pt idx="0">
                  <c:v>1</c:v>
                </c:pt>
                <c:pt idx="1">
                  <c:v>2</c:v>
                </c:pt>
                <c:pt idx="2">
                  <c:v>3</c:v>
                </c:pt>
                <c:pt idx="3">
                  <c:v>4</c:v>
                </c:pt>
                <c:pt idx="4">
                  <c:v>5</c:v>
                </c:pt>
                <c:pt idx="5">
                  <c:v>6</c:v>
                </c:pt>
                <c:pt idx="6">
                  <c:v>7</c:v>
                </c:pt>
              </c:numCache>
            </c:numRef>
          </c:cat>
          <c:val>
            <c:numRef>
              <c:f>'[4]Thống Kê-Giang'!$D$5:$D$11</c:f>
              <c:numCache>
                <c:formatCode>General</c:formatCode>
                <c:ptCount val="7"/>
                <c:pt idx="0">
                  <c:v>18</c:v>
                </c:pt>
                <c:pt idx="1">
                  <c:v>39</c:v>
                </c:pt>
                <c:pt idx="2">
                  <c:v>40</c:v>
                </c:pt>
                <c:pt idx="3">
                  <c:v>73</c:v>
                </c:pt>
                <c:pt idx="4">
                  <c:v>39</c:v>
                </c:pt>
                <c:pt idx="5">
                  <c:v>41</c:v>
                </c:pt>
                <c:pt idx="6">
                  <c:v>47</c:v>
                </c:pt>
              </c:numCache>
            </c:numRef>
          </c:val>
        </c:ser>
        <c:ser>
          <c:idx val="2"/>
          <c:order val="2"/>
          <c:tx>
            <c:strRef>
              <c:f>'[4]Thống Kê-Giang'!$E$4</c:f>
              <c:strCache>
                <c:ptCount val="1"/>
                <c:pt idx="0">
                  <c:v>Medium</c:v>
                </c:pt>
              </c:strCache>
            </c:strRef>
          </c:tx>
          <c:invertIfNegative val="0"/>
          <c:cat>
            <c:numRef>
              <c:f>'[4]Thống Kê-Giang'!$B$5:$B$11</c:f>
              <c:numCache>
                <c:formatCode>General</c:formatCode>
                <c:ptCount val="7"/>
                <c:pt idx="0">
                  <c:v>1</c:v>
                </c:pt>
                <c:pt idx="1">
                  <c:v>2</c:v>
                </c:pt>
                <c:pt idx="2">
                  <c:v>3</c:v>
                </c:pt>
                <c:pt idx="3">
                  <c:v>4</c:v>
                </c:pt>
                <c:pt idx="4">
                  <c:v>5</c:v>
                </c:pt>
                <c:pt idx="5">
                  <c:v>6</c:v>
                </c:pt>
                <c:pt idx="6">
                  <c:v>7</c:v>
                </c:pt>
              </c:numCache>
            </c:numRef>
          </c:cat>
          <c:val>
            <c:numRef>
              <c:f>'[4]Thống Kê-Giang'!$E$5:$E$11</c:f>
              <c:numCache>
                <c:formatCode>General</c:formatCode>
                <c:ptCount val="7"/>
                <c:pt idx="0">
                  <c:v>6</c:v>
                </c:pt>
                <c:pt idx="1">
                  <c:v>28</c:v>
                </c:pt>
                <c:pt idx="2">
                  <c:v>23</c:v>
                </c:pt>
                <c:pt idx="3">
                  <c:v>36</c:v>
                </c:pt>
                <c:pt idx="4">
                  <c:v>21</c:v>
                </c:pt>
                <c:pt idx="5">
                  <c:v>21</c:v>
                </c:pt>
                <c:pt idx="6">
                  <c:v>23</c:v>
                </c:pt>
              </c:numCache>
            </c:numRef>
          </c:val>
        </c:ser>
        <c:ser>
          <c:idx val="3"/>
          <c:order val="3"/>
          <c:tx>
            <c:strRef>
              <c:f>'[4]Thống Kê-Giang'!$F$4</c:f>
              <c:strCache>
                <c:ptCount val="1"/>
                <c:pt idx="0">
                  <c:v>Low</c:v>
                </c:pt>
              </c:strCache>
            </c:strRef>
          </c:tx>
          <c:invertIfNegative val="0"/>
          <c:cat>
            <c:numRef>
              <c:f>'[4]Thống Kê-Giang'!$B$5:$B$11</c:f>
              <c:numCache>
                <c:formatCode>General</c:formatCode>
                <c:ptCount val="7"/>
                <c:pt idx="0">
                  <c:v>1</c:v>
                </c:pt>
                <c:pt idx="1">
                  <c:v>2</c:v>
                </c:pt>
                <c:pt idx="2">
                  <c:v>3</c:v>
                </c:pt>
                <c:pt idx="3">
                  <c:v>4</c:v>
                </c:pt>
                <c:pt idx="4">
                  <c:v>5</c:v>
                </c:pt>
                <c:pt idx="5">
                  <c:v>6</c:v>
                </c:pt>
                <c:pt idx="6">
                  <c:v>7</c:v>
                </c:pt>
              </c:numCache>
            </c:numRef>
          </c:cat>
          <c:val>
            <c:numRef>
              <c:f>'[4]Thống Kê-Giang'!$F$5:$F$11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95"/>
        <c:gapDepth val="95"/>
        <c:shape val="box"/>
        <c:axId val="83488768"/>
        <c:axId val="83492224"/>
        <c:axId val="0"/>
      </c:bar3DChart>
      <c:catAx>
        <c:axId val="83488768"/>
        <c:scaling>
          <c:orientation val="minMax"/>
        </c:scaling>
        <c:delete val="0"/>
        <c:axPos val="b"/>
        <c:numFmt formatCode="General" sourceLinked="1"/>
        <c:majorTickMark val="none"/>
        <c:minorTickMark val="none"/>
        <c:tickLblPos val="nextTo"/>
        <c:crossAx val="83492224"/>
        <c:crosses val="autoZero"/>
        <c:auto val="1"/>
        <c:lblAlgn val="ctr"/>
        <c:lblOffset val="100"/>
        <c:noMultiLvlLbl val="0"/>
      </c:catAx>
      <c:valAx>
        <c:axId val="83492224"/>
        <c:scaling>
          <c:orientation val="minMax"/>
        </c:scaling>
        <c:delete val="0"/>
        <c:axPos val="l"/>
        <c:majorGridlines/>
        <c:title>
          <c:tx>
            <c:rich>
              <a:bodyPr/>
              <a:lstStyle/>
              <a:p>
                <a:pPr>
                  <a:defRPr/>
                </a:pPr>
                <a:r>
                  <a:rPr lang="en-US"/>
                  <a:t>Number of Defect</a:t>
                </a:r>
              </a:p>
            </c:rich>
          </c:tx>
          <c:layout/>
          <c:overlay val="0"/>
        </c:title>
        <c:numFmt formatCode="General" sourceLinked="1"/>
        <c:majorTickMark val="none"/>
        <c:minorTickMark val="none"/>
        <c:tickLblPos val="nextTo"/>
        <c:crossAx val="8348876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'[1]Compared 2010 vs 2009'!$A$3</c:f>
              <c:strCache>
                <c:ptCount val="1"/>
                <c:pt idx="0">
                  <c:v>2009</c:v>
                </c:pt>
              </c:strCache>
            </c:strRef>
          </c:tx>
          <c:invertIfNegative val="0"/>
          <c:cat>
            <c:strRef>
              <c:f>'[1]Compared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'[1]Compared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'[1]Compared 2010 vs 2009'!$A$4</c:f>
              <c:strCache>
                <c:ptCount val="1"/>
                <c:pt idx="0">
                  <c:v>2010</c:v>
                </c:pt>
              </c:strCache>
            </c:strRef>
          </c:tx>
          <c:invertIfNegative val="0"/>
          <c:cat>
            <c:strRef>
              <c:f>'[1]Compared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'[1]Compared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127671296"/>
        <c:axId val="187641856"/>
        <c:axId val="0"/>
      </c:bar3DChart>
      <c:catAx>
        <c:axId val="127671296"/>
        <c:scaling>
          <c:orientation val="minMax"/>
        </c:scaling>
        <c:delete val="0"/>
        <c:axPos val="b"/>
        <c:numFmt formatCode="General" sourceLinked="1"/>
        <c:majorTickMark val="out"/>
        <c:minorTickMark val="none"/>
        <c:tickLblPos val="nextTo"/>
        <c:crossAx val="187641856"/>
        <c:crosses val="autoZero"/>
        <c:auto val="1"/>
        <c:lblAlgn val="ctr"/>
        <c:lblOffset val="100"/>
        <c:noMultiLvlLbl val="0"/>
      </c:catAx>
      <c:valAx>
        <c:axId val="187641856"/>
        <c:scaling>
          <c:orientation val="minMax"/>
        </c:scaling>
        <c:delete val="0"/>
        <c:axPos val="l"/>
        <c:majorGridlines/>
        <c:numFmt formatCode="General" sourceLinked="1"/>
        <c:majorTickMark val="out"/>
        <c:minorTickMark val="none"/>
        <c:tickLblPos val="nextTo"/>
        <c:crossAx val="127671296"/>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Sheet4!$B$5:$C$19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Sheet4!$D$5:$D$19</c:f>
              <c:numCache>
                <c:formatCode>General</c:formatCode>
                <c:ptCount val="15"/>
                <c:pt idx="0">
                  <c:v>345760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198848896"/>
        <c:axId val="198856704"/>
      </c:barChart>
      <c:catAx>
        <c:axId val="198848896"/>
        <c:scaling>
          <c:orientation val="minMax"/>
        </c:scaling>
        <c:delete val="0"/>
        <c:axPos val="b"/>
        <c:majorTickMark val="out"/>
        <c:minorTickMark val="none"/>
        <c:tickLblPos val="nextTo"/>
        <c:crossAx val="198856704"/>
        <c:crosses val="autoZero"/>
        <c:auto val="1"/>
        <c:lblAlgn val="ctr"/>
        <c:lblOffset val="100"/>
        <c:noMultiLvlLbl val="0"/>
      </c:catAx>
      <c:valAx>
        <c:axId val="198856704"/>
        <c:scaling>
          <c:orientation val="minMax"/>
        </c:scaling>
        <c:delete val="0"/>
        <c:axPos val="l"/>
        <c:majorGridlines/>
        <c:numFmt formatCode="General" sourceLinked="1"/>
        <c:majorTickMark val="out"/>
        <c:minorTickMark val="none"/>
        <c:tickLblPos val="nextTo"/>
        <c:crossAx val="198848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Motivation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214391040"/>
        <c:axId val="214405504"/>
        <c:axId val="0"/>
      </c:bar3DChart>
      <c:catAx>
        <c:axId val="214391040"/>
        <c:scaling>
          <c:orientation val="minMax"/>
        </c:scaling>
        <c:delete val="0"/>
        <c:axPos val="b"/>
        <c:numFmt formatCode="General" sourceLinked="1"/>
        <c:majorTickMark val="none"/>
        <c:minorTickMark val="none"/>
        <c:tickLblPos val="nextTo"/>
        <c:crossAx val="214405504"/>
        <c:crosses val="autoZero"/>
        <c:auto val="1"/>
        <c:lblAlgn val="ctr"/>
        <c:lblOffset val="100"/>
        <c:noMultiLvlLbl val="0"/>
      </c:catAx>
      <c:valAx>
        <c:axId val="214405504"/>
        <c:scaling>
          <c:orientation val="minMax"/>
        </c:scaling>
        <c:delete val="0"/>
        <c:axPos val="l"/>
        <c:majorGridlines/>
        <c:numFmt formatCode="General" sourceLinked="1"/>
        <c:majorTickMark val="none"/>
        <c:minorTickMark val="none"/>
        <c:tickLblPos val="nextTo"/>
        <c:crossAx val="21439104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Sheet4!$B$5:$C$19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Sheet4!$D$5:$D$19</c:f>
              <c:numCache>
                <c:formatCode>General</c:formatCode>
                <c:ptCount val="15"/>
                <c:pt idx="0">
                  <c:v>345760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296628224"/>
        <c:axId val="296629760"/>
      </c:barChart>
      <c:catAx>
        <c:axId val="296628224"/>
        <c:scaling>
          <c:orientation val="minMax"/>
        </c:scaling>
        <c:delete val="0"/>
        <c:axPos val="b"/>
        <c:majorTickMark val="out"/>
        <c:minorTickMark val="none"/>
        <c:tickLblPos val="nextTo"/>
        <c:crossAx val="296629760"/>
        <c:crosses val="autoZero"/>
        <c:auto val="1"/>
        <c:lblAlgn val="ctr"/>
        <c:lblOffset val="100"/>
        <c:noMultiLvlLbl val="0"/>
      </c:catAx>
      <c:valAx>
        <c:axId val="296629760"/>
        <c:scaling>
          <c:orientation val="minMax"/>
        </c:scaling>
        <c:delete val="0"/>
        <c:axPos val="l"/>
        <c:majorGridlines/>
        <c:numFmt formatCode="General" sourceLinked="1"/>
        <c:majorTickMark val="out"/>
        <c:minorTickMark val="none"/>
        <c:tickLblPos val="nextTo"/>
        <c:crossAx val="296628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Environment'!$A$11</c:f>
              <c:strCache>
                <c:ptCount val="1"/>
                <c:pt idx="0">
                  <c:v>2009</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Environment'!$B$11:$F$11</c:f>
              <c:numCache>
                <c:formatCode>General</c:formatCode>
                <c:ptCount val="5"/>
                <c:pt idx="0">
                  <c:v>11.5</c:v>
                </c:pt>
                <c:pt idx="1">
                  <c:v>17.5</c:v>
                </c:pt>
                <c:pt idx="2">
                  <c:v>15.5</c:v>
                </c:pt>
                <c:pt idx="3">
                  <c:v>33.5</c:v>
                </c:pt>
                <c:pt idx="4">
                  <c:v>22</c:v>
                </c:pt>
              </c:numCache>
            </c:numRef>
          </c:val>
        </c:ser>
        <c:ser>
          <c:idx val="1"/>
          <c:order val="1"/>
          <c:tx>
            <c:strRef>
              <c:f>'Physical Environment'!$A$12</c:f>
              <c:strCache>
                <c:ptCount val="1"/>
                <c:pt idx="0">
                  <c:v>2010</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198920832"/>
        <c:axId val="201933184"/>
        <c:axId val="0"/>
      </c:bar3DChart>
      <c:catAx>
        <c:axId val="198920832"/>
        <c:scaling>
          <c:orientation val="minMax"/>
        </c:scaling>
        <c:delete val="0"/>
        <c:axPos val="b"/>
        <c:numFmt formatCode="General" sourceLinked="1"/>
        <c:majorTickMark val="none"/>
        <c:minorTickMark val="none"/>
        <c:tickLblPos val="nextTo"/>
        <c:crossAx val="201933184"/>
        <c:crosses val="autoZero"/>
        <c:auto val="1"/>
        <c:lblAlgn val="ctr"/>
        <c:lblOffset val="100"/>
        <c:noMultiLvlLbl val="0"/>
      </c:catAx>
      <c:valAx>
        <c:axId val="201933184"/>
        <c:scaling>
          <c:orientation val="minMax"/>
        </c:scaling>
        <c:delete val="0"/>
        <c:axPos val="l"/>
        <c:majorGridlines/>
        <c:numFmt formatCode="General" sourceLinked="1"/>
        <c:majorTickMark val="none"/>
        <c:minorTickMark val="none"/>
        <c:tickLblPos val="nextTo"/>
        <c:crossAx val="19892083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'Systems, Tools and Processes'!$A$11</c:f>
              <c:strCache>
                <c:ptCount val="1"/>
                <c:pt idx="0">
                  <c:v>2009</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Processes'!$B$11:$F$11</c:f>
              <c:numCache>
                <c:formatCode>General</c:formatCode>
                <c:ptCount val="5"/>
                <c:pt idx="0">
                  <c:v>13.25</c:v>
                </c:pt>
                <c:pt idx="1">
                  <c:v>15.5</c:v>
                </c:pt>
                <c:pt idx="2">
                  <c:v>23.75</c:v>
                </c:pt>
                <c:pt idx="3">
                  <c:v>24.75</c:v>
                </c:pt>
                <c:pt idx="4">
                  <c:v>22.75</c:v>
                </c:pt>
              </c:numCache>
            </c:numRef>
          </c:val>
        </c:ser>
        <c:ser>
          <c:idx val="1"/>
          <c:order val="1"/>
          <c:tx>
            <c:strRef>
              <c:f>'Systems, Tools and Processes'!$A$12</c:f>
              <c:strCache>
                <c:ptCount val="1"/>
                <c:pt idx="0">
                  <c:v>2010</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203871360"/>
        <c:axId val="203939840"/>
        <c:axId val="0"/>
      </c:bar3DChart>
      <c:catAx>
        <c:axId val="203871360"/>
        <c:scaling>
          <c:orientation val="minMax"/>
        </c:scaling>
        <c:delete val="0"/>
        <c:axPos val="b"/>
        <c:numFmt formatCode="General" sourceLinked="1"/>
        <c:majorTickMark val="none"/>
        <c:minorTickMark val="none"/>
        <c:tickLblPos val="nextTo"/>
        <c:crossAx val="203939840"/>
        <c:crosses val="autoZero"/>
        <c:auto val="1"/>
        <c:lblAlgn val="ctr"/>
        <c:lblOffset val="100"/>
        <c:noMultiLvlLbl val="0"/>
      </c:catAx>
      <c:valAx>
        <c:axId val="203939840"/>
        <c:scaling>
          <c:orientation val="minMax"/>
        </c:scaling>
        <c:delete val="0"/>
        <c:axPos val="l"/>
        <c:majorGridlines/>
        <c:title>
          <c:layout/>
          <c:overlay val="0"/>
        </c:title>
        <c:numFmt formatCode="General" sourceLinked="1"/>
        <c:majorTickMark val="none"/>
        <c:minorTickMark val="none"/>
        <c:tickLblPos val="nextTo"/>
        <c:crossAx val="20387136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Emotional Environment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219984640"/>
        <c:axId val="219986176"/>
        <c:axId val="0"/>
      </c:bar3DChart>
      <c:catAx>
        <c:axId val="219984640"/>
        <c:scaling>
          <c:orientation val="minMax"/>
        </c:scaling>
        <c:delete val="0"/>
        <c:axPos val="b"/>
        <c:numFmt formatCode="General" sourceLinked="1"/>
        <c:majorTickMark val="none"/>
        <c:minorTickMark val="none"/>
        <c:tickLblPos val="nextTo"/>
        <c:crossAx val="219986176"/>
        <c:crosses val="autoZero"/>
        <c:auto val="1"/>
        <c:lblAlgn val="ctr"/>
        <c:lblOffset val="100"/>
        <c:noMultiLvlLbl val="0"/>
      </c:catAx>
      <c:valAx>
        <c:axId val="219986176"/>
        <c:scaling>
          <c:orientation val="minMax"/>
        </c:scaling>
        <c:delete val="0"/>
        <c:axPos val="l"/>
        <c:majorGridlines/>
        <c:numFmt formatCode="General" sourceLinked="1"/>
        <c:majorTickMark val="none"/>
        <c:minorTickMark val="none"/>
        <c:tickLblPos val="nextTo"/>
        <c:crossAx val="21998464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57150</xdr:rowOff>
    </xdr:from>
    <xdr:to>
      <xdr:col>18</xdr:col>
      <xdr:colOff>266700</xdr:colOff>
      <xdr:row>74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95250</xdr:rowOff>
    </xdr:from>
    <xdr:to>
      <xdr:col>8</xdr:col>
      <xdr:colOff>171450</xdr:colOff>
      <xdr:row>43</xdr:row>
      <xdr:rowOff>66675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428624</xdr:colOff>
      <xdr:row>26</xdr:row>
      <xdr:rowOff>95249</xdr:rowOff>
    </xdr:from>
    <xdr:to>
      <xdr:col>18</xdr:col>
      <xdr:colOff>114300</xdr:colOff>
      <xdr:row>43</xdr:row>
      <xdr:rowOff>47624</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16</xdr:col>
      <xdr:colOff>95250</xdr:colOff>
      <xdr:row>23</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66675</xdr:colOff>
      <xdr:row>5</xdr:row>
      <xdr:rowOff>47625</xdr:rowOff>
    </xdr:from>
    <xdr:to>
      <xdr:col>6</xdr:col>
      <xdr:colOff>1171575</xdr:colOff>
      <xdr:row>23</xdr:row>
      <xdr:rowOff>171450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238125</xdr:colOff>
      <xdr:row>9</xdr:row>
      <xdr:rowOff>19050</xdr:rowOff>
    </xdr:from>
    <xdr:to>
      <xdr:col>12</xdr:col>
      <xdr:colOff>342900</xdr:colOff>
      <xdr:row>28</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2371725</xdr:colOff>
      <xdr:row>9</xdr:row>
      <xdr:rowOff>0</xdr:rowOff>
    </xdr:from>
    <xdr:to>
      <xdr:col>7</xdr:col>
      <xdr:colOff>352425</xdr:colOff>
      <xdr:row>22</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561975</xdr:colOff>
      <xdr:row>6</xdr:row>
      <xdr:rowOff>104775</xdr:rowOff>
    </xdr:from>
    <xdr:to>
      <xdr:col>17</xdr:col>
      <xdr:colOff>161925</xdr:colOff>
      <xdr:row>22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571500</xdr:colOff>
      <xdr:row>7</xdr:row>
      <xdr:rowOff>28575</xdr:rowOff>
    </xdr:from>
    <xdr:to>
      <xdr:col>12</xdr:col>
      <xdr:colOff>390525</xdr:colOff>
      <xdr:row>26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9525</xdr:colOff>
      <xdr:row>8</xdr:row>
      <xdr:rowOff>152400</xdr:rowOff>
    </xdr:from>
    <xdr:to>
      <xdr:col>10</xdr:col>
      <xdr:colOff>485775</xdr:colOff>
      <xdr:row>24</xdr:row>
      <xdr:rowOff>171450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504825</xdr:colOff>
      <xdr:row>5</xdr:row>
      <xdr:rowOff>171450</xdr:rowOff>
    </xdr:from>
    <xdr:to>
      <xdr:col>11</xdr:col>
      <xdr:colOff>76200</xdr:colOff>
      <xdr:row>22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Measurement%20Analysis/K15T2-Team22-Team%20Assignment12/Viking_Project_Team_Morale_Survey_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am/Measurement%20Analysis/K15T2-Team22-Team%20Assignment7/K15T2-Team22-Team%20Assignment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am/Measurement%20Analysis/K15T2-Team22-Team%20Assignment8/K15T2-Team22-Team%20Assignment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am/Measurement%20Analysis/K15T2-Team22-Team%20Assignment9/Viking_Product_Defect_Dat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am/Measurement%20Analysis/K15T2-Team22-Team%20Assignment13/Viking_Delphi_Estim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urvey Results"/>
      <sheetName val="2010 Survey Results"/>
      <sheetName val="Physical Environment"/>
      <sheetName val="Systems, Tools and Processes"/>
      <sheetName val="Motivation"/>
      <sheetName val="Emotional Environment"/>
      <sheetName val="Management"/>
      <sheetName val="Looking for another job"/>
      <sheetName val="Compared 2010 vs 2009"/>
    </sheetNames>
    <sheetDataSet>
      <sheetData sheetId="0"/>
      <sheetData sheetId="1"/>
      <sheetData sheetId="2">
        <row r="10">
          <cell r="B10" t="str">
            <v>Strongly Disagree (%)</v>
          </cell>
          <cell r="C10" t="str">
            <v>Disagree (%)</v>
          </cell>
          <cell r="D10" t="str">
            <v>Neutral (%)</v>
          </cell>
          <cell r="E10" t="str">
            <v>Agree (%)</v>
          </cell>
          <cell r="F10" t="str">
            <v>Strongly Agree (%)</v>
          </cell>
        </row>
        <row r="11">
          <cell r="A11">
            <v>2009</v>
          </cell>
          <cell r="B11">
            <v>11.5</v>
          </cell>
          <cell r="C11">
            <v>17.5</v>
          </cell>
          <cell r="D11">
            <v>15.5</v>
          </cell>
          <cell r="E11">
            <v>33.5</v>
          </cell>
          <cell r="F11">
            <v>22</v>
          </cell>
        </row>
        <row r="12">
          <cell r="A12">
            <v>2010</v>
          </cell>
          <cell r="B12">
            <v>13</v>
          </cell>
          <cell r="C12">
            <v>17.666666666666668</v>
          </cell>
          <cell r="D12">
            <v>20</v>
          </cell>
          <cell r="E12">
            <v>28.999999999999996</v>
          </cell>
          <cell r="F12">
            <v>20.333333333333332</v>
          </cell>
        </row>
      </sheetData>
      <sheetData sheetId="3">
        <row r="10">
          <cell r="B10" t="str">
            <v>Strongly Disagree (%)</v>
          </cell>
          <cell r="C10" t="str">
            <v>Disagree (%)</v>
          </cell>
          <cell r="D10" t="str">
            <v>Neutral (%)</v>
          </cell>
          <cell r="E10" t="str">
            <v>Agree (%)</v>
          </cell>
          <cell r="F10" t="str">
            <v>Strongly Agree (%)</v>
          </cell>
        </row>
        <row r="11">
          <cell r="A11">
            <v>2009</v>
          </cell>
          <cell r="B11">
            <v>13.25</v>
          </cell>
          <cell r="C11">
            <v>15.5</v>
          </cell>
          <cell r="D11">
            <v>23.75</v>
          </cell>
          <cell r="E11">
            <v>24.75</v>
          </cell>
          <cell r="F11">
            <v>22.75</v>
          </cell>
        </row>
        <row r="12">
          <cell r="A12">
            <v>2010</v>
          </cell>
          <cell r="B12">
            <v>15.5</v>
          </cell>
          <cell r="C12">
            <v>18.333333333333332</v>
          </cell>
          <cell r="D12">
            <v>22.666666666666664</v>
          </cell>
          <cell r="E12">
            <v>23</v>
          </cell>
          <cell r="F12">
            <v>20.5</v>
          </cell>
        </row>
      </sheetData>
      <sheetData sheetId="4">
        <row r="10">
          <cell r="B10" t="str">
            <v>Strongly Disagree (%)</v>
          </cell>
          <cell r="C10" t="str">
            <v>Disagree (%)</v>
          </cell>
          <cell r="D10" t="str">
            <v>Neutral (%)</v>
          </cell>
          <cell r="E10" t="str">
            <v>Agree (%)</v>
          </cell>
          <cell r="F10" t="str">
            <v>Strongly Agree (%)</v>
          </cell>
        </row>
        <row r="11">
          <cell r="A11">
            <v>2009</v>
          </cell>
          <cell r="B11">
            <v>13.5</v>
          </cell>
          <cell r="C11">
            <v>15.25</v>
          </cell>
          <cell r="D11">
            <v>27</v>
          </cell>
          <cell r="E11">
            <v>22.5</v>
          </cell>
          <cell r="F11">
            <v>21.75</v>
          </cell>
        </row>
        <row r="12">
          <cell r="A12">
            <v>2010</v>
          </cell>
          <cell r="B12">
            <v>13.833333333333334</v>
          </cell>
          <cell r="C12">
            <v>17.833333333333336</v>
          </cell>
          <cell r="D12">
            <v>26.666666666666668</v>
          </cell>
          <cell r="E12">
            <v>22.333333333333332</v>
          </cell>
          <cell r="F12">
            <v>19.333333333333332</v>
          </cell>
        </row>
      </sheetData>
      <sheetData sheetId="5">
        <row r="9">
          <cell r="B9" t="str">
            <v>Strongly Disagree</v>
          </cell>
          <cell r="C9" t="str">
            <v>Disagree</v>
          </cell>
          <cell r="D9" t="str">
            <v>Neutral</v>
          </cell>
          <cell r="E9" t="str">
            <v>Agree</v>
          </cell>
          <cell r="F9" t="str">
            <v>Strongly Agree</v>
          </cell>
        </row>
        <row r="10">
          <cell r="A10">
            <v>2009</v>
          </cell>
          <cell r="B10">
            <v>5</v>
          </cell>
          <cell r="C10">
            <v>14.000000000000002</v>
          </cell>
          <cell r="D10">
            <v>18</v>
          </cell>
          <cell r="E10">
            <v>21.5</v>
          </cell>
          <cell r="F10">
            <v>41.5</v>
          </cell>
        </row>
        <row r="11">
          <cell r="A11">
            <v>2010</v>
          </cell>
          <cell r="B11">
            <v>6</v>
          </cell>
          <cell r="C11">
            <v>15.666666666666668</v>
          </cell>
          <cell r="D11">
            <v>21.333333333333336</v>
          </cell>
          <cell r="E11">
            <v>25</v>
          </cell>
          <cell r="F11">
            <v>32</v>
          </cell>
        </row>
      </sheetData>
      <sheetData sheetId="6">
        <row r="10">
          <cell r="B10" t="str">
            <v>Strongly Disagree</v>
          </cell>
          <cell r="C10" t="str">
            <v>Disagree</v>
          </cell>
          <cell r="D10" t="str">
            <v>Neutral</v>
          </cell>
          <cell r="E10" t="str">
            <v>Agree</v>
          </cell>
          <cell r="F10" t="str">
            <v>Strongly Agree</v>
          </cell>
        </row>
        <row r="11">
          <cell r="A11">
            <v>2009</v>
          </cell>
          <cell r="B11">
            <v>12.666666666666668</v>
          </cell>
          <cell r="C11">
            <v>19.666666666666664</v>
          </cell>
          <cell r="D11">
            <v>20.666666666666668</v>
          </cell>
          <cell r="E11">
            <v>27.666666666666668</v>
          </cell>
          <cell r="F11">
            <v>19.333333333333332</v>
          </cell>
        </row>
        <row r="12">
          <cell r="A12">
            <v>2010</v>
          </cell>
          <cell r="B12">
            <v>14.666666666666666</v>
          </cell>
          <cell r="C12">
            <v>20.666666666666668</v>
          </cell>
          <cell r="D12">
            <v>20.666666666666668</v>
          </cell>
          <cell r="E12">
            <v>26</v>
          </cell>
          <cell r="F12">
            <v>18</v>
          </cell>
        </row>
      </sheetData>
      <sheetData sheetId="7">
        <row r="7">
          <cell r="B7" t="str">
            <v>Strongly Disagree (%)</v>
          </cell>
          <cell r="C7" t="str">
            <v>Disagree (%)</v>
          </cell>
          <cell r="D7" t="str">
            <v>Neutral (%)</v>
          </cell>
          <cell r="E7" t="str">
            <v>Agree (%)</v>
          </cell>
          <cell r="F7" t="str">
            <v>Strongly Agree (%)</v>
          </cell>
        </row>
        <row r="8">
          <cell r="A8">
            <v>2009</v>
          </cell>
          <cell r="B8">
            <v>20</v>
          </cell>
          <cell r="C8">
            <v>25</v>
          </cell>
          <cell r="D8">
            <v>7.0000000000000009</v>
          </cell>
          <cell r="E8">
            <v>33</v>
          </cell>
          <cell r="F8">
            <v>15</v>
          </cell>
        </row>
        <row r="9">
          <cell r="A9">
            <v>2010</v>
          </cell>
          <cell r="B9">
            <v>20.666666666666668</v>
          </cell>
          <cell r="C9">
            <v>22.666666666666664</v>
          </cell>
          <cell r="D9">
            <v>10</v>
          </cell>
          <cell r="E9">
            <v>30.666666666666664</v>
          </cell>
          <cell r="F9">
            <v>16</v>
          </cell>
        </row>
      </sheetData>
      <sheetData sheetId="8">
        <row r="2">
          <cell r="B2" t="str">
            <v>Physical Environment</v>
          </cell>
          <cell r="C2" t="str">
            <v>System, Tools and Processes</v>
          </cell>
          <cell r="D2" t="str">
            <v>Motivation</v>
          </cell>
          <cell r="E2" t="str">
            <v>Emotional Environment</v>
          </cell>
          <cell r="F2" t="str">
            <v>Management</v>
          </cell>
          <cell r="G2" t="str">
            <v>Looking for another job</v>
          </cell>
        </row>
        <row r="3">
          <cell r="A3">
            <v>2009</v>
          </cell>
          <cell r="B3">
            <v>7.4</v>
          </cell>
          <cell r="C3">
            <v>5.65</v>
          </cell>
          <cell r="D3">
            <v>4.75</v>
          </cell>
          <cell r="E3">
            <v>16.100000000000001</v>
          </cell>
          <cell r="F3">
            <v>4.2699999999999996</v>
          </cell>
          <cell r="G3">
            <v>0.4</v>
          </cell>
        </row>
        <row r="4">
          <cell r="A4">
            <v>2010</v>
          </cell>
          <cell r="B4">
            <v>5.2</v>
          </cell>
          <cell r="C4">
            <v>2.2999999999999998</v>
          </cell>
          <cell r="D4">
            <v>3.1</v>
          </cell>
          <cell r="E4">
            <v>12.27</v>
          </cell>
          <cell r="F4">
            <v>2.4</v>
          </cell>
          <cell r="G4">
            <v>0.27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chedule"/>
      <sheetName val="Project Budget Summary"/>
      <sheetName val="Resource Allocation"/>
      <sheetName val="Project Budget Data Entry"/>
    </sheetNames>
    <sheetDataSet>
      <sheetData sheetId="0"/>
      <sheetData sheetId="1">
        <row r="5">
          <cell r="B5" t="str">
            <v>1st year</v>
          </cell>
          <cell r="C5" t="str">
            <v>Developing expense</v>
          </cell>
          <cell r="D5" t="str">
            <v>Salary</v>
          </cell>
          <cell r="E5">
            <v>284570</v>
          </cell>
          <cell r="F5">
            <v>536570</v>
          </cell>
        </row>
        <row r="6">
          <cell r="D6" t="str">
            <v xml:space="preserve">Bonus </v>
          </cell>
          <cell r="E6">
            <v>2000</v>
          </cell>
        </row>
        <row r="7">
          <cell r="D7" t="str">
            <v>Trainning team</v>
          </cell>
          <cell r="E7">
            <v>10000</v>
          </cell>
        </row>
        <row r="8">
          <cell r="D8" t="str">
            <v>Travel business</v>
          </cell>
          <cell r="E8">
            <v>5000</v>
          </cell>
        </row>
        <row r="9">
          <cell r="D9" t="str">
            <v>Team building</v>
          </cell>
          <cell r="E9">
            <v>5000</v>
          </cell>
        </row>
        <row r="10">
          <cell r="C10" t="str">
            <v>Risk management expense</v>
          </cell>
          <cell r="E10">
            <v>60000</v>
          </cell>
        </row>
        <row r="11">
          <cell r="C11" t="str">
            <v>Change management expense</v>
          </cell>
          <cell r="E11">
            <v>60000</v>
          </cell>
        </row>
        <row r="12">
          <cell r="C12" t="str">
            <v>Equipment (Hardware &amp; Software)</v>
          </cell>
          <cell r="E12">
            <v>20000</v>
          </cell>
        </row>
        <row r="13">
          <cell r="C13" t="str">
            <v>Facility expense</v>
          </cell>
          <cell r="E13">
            <v>20000</v>
          </cell>
        </row>
        <row r="14">
          <cell r="C14" t="str">
            <v>Contingency expense</v>
          </cell>
          <cell r="E14">
            <v>70000</v>
          </cell>
        </row>
        <row r="16">
          <cell r="B16" t="str">
            <v>2nd and 3rd year</v>
          </cell>
          <cell r="C16" t="str">
            <v>Maintenance</v>
          </cell>
          <cell r="D16" t="str">
            <v>Team Maintenance</v>
          </cell>
          <cell r="E16">
            <v>54000</v>
          </cell>
          <cell r="F16">
            <v>121500</v>
          </cell>
        </row>
        <row r="17">
          <cell r="C17" t="str">
            <v>Training customer</v>
          </cell>
          <cell r="D17" t="str">
            <v>Team Training</v>
          </cell>
          <cell r="E17">
            <v>67500</v>
          </cell>
        </row>
        <row r="19">
          <cell r="B19" t="str">
            <v>4th year</v>
          </cell>
          <cell r="C19" t="str">
            <v>Maintenance</v>
          </cell>
          <cell r="E19">
            <v>27000</v>
          </cell>
          <cell r="F19">
            <v>269170</v>
          </cell>
        </row>
        <row r="20">
          <cell r="C20" t="str">
            <v>Developing expense</v>
          </cell>
          <cell r="D20" t="str">
            <v>Salary</v>
          </cell>
          <cell r="E20">
            <v>98670</v>
          </cell>
        </row>
        <row r="21">
          <cell r="D21" t="str">
            <v xml:space="preserve">Bonus </v>
          </cell>
          <cell r="E21">
            <v>500</v>
          </cell>
        </row>
        <row r="22">
          <cell r="D22" t="str">
            <v>Travel business</v>
          </cell>
          <cell r="E22">
            <v>1000</v>
          </cell>
        </row>
        <row r="23">
          <cell r="D23" t="str">
            <v>Team building</v>
          </cell>
          <cell r="E23">
            <v>2000</v>
          </cell>
        </row>
        <row r="24">
          <cell r="C24" t="str">
            <v>Risk management expense</v>
          </cell>
          <cell r="E24">
            <v>20000</v>
          </cell>
        </row>
        <row r="25">
          <cell r="C25" t="str">
            <v>Change management expense</v>
          </cell>
          <cell r="E25">
            <v>20000</v>
          </cell>
        </row>
        <row r="26">
          <cell r="C26" t="str">
            <v>Equipment (Hardware &amp; Software)</v>
          </cell>
          <cell r="E26">
            <v>20000</v>
          </cell>
        </row>
        <row r="27">
          <cell r="C27" t="str">
            <v>Facility expense</v>
          </cell>
          <cell r="E27">
            <v>20000</v>
          </cell>
        </row>
        <row r="28">
          <cell r="C28" t="str">
            <v>Contingency expense</v>
          </cell>
          <cell r="E28">
            <v>60000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M Report"/>
    </sheetNames>
    <sheetDataSet>
      <sheetData sheetId="0">
        <row r="30">
          <cell r="A30" t="str">
            <v>BCWS</v>
          </cell>
          <cell r="B30">
            <v>364</v>
          </cell>
          <cell r="C30">
            <v>596</v>
          </cell>
          <cell r="D30">
            <v>931.1</v>
          </cell>
          <cell r="E30">
            <v>1248</v>
          </cell>
          <cell r="F30">
            <v>1564.0000400000001</v>
          </cell>
          <cell r="G30">
            <v>1816.00008</v>
          </cell>
          <cell r="H30">
            <v>2036.0001000000002</v>
          </cell>
          <cell r="I30">
            <v>2256.0001699999998</v>
          </cell>
          <cell r="J30">
            <v>2450.6668600000003</v>
          </cell>
          <cell r="K30">
            <v>2812.0001899999997</v>
          </cell>
          <cell r="L30">
            <v>3162.4718499999999</v>
          </cell>
          <cell r="M30">
            <v>3473.08185</v>
          </cell>
          <cell r="N30">
            <v>3634.8051799999998</v>
          </cell>
          <cell r="O30">
            <v>3953.6352000000002</v>
          </cell>
          <cell r="P30">
            <v>4176.3585299999995</v>
          </cell>
          <cell r="Q30">
            <v>4356.3585299999995</v>
          </cell>
          <cell r="R30">
            <v>4536.3585299999995</v>
          </cell>
          <cell r="S30">
            <v>4796.3585199999998</v>
          </cell>
          <cell r="T30">
            <v>5096.3585199999998</v>
          </cell>
          <cell r="U30">
            <v>5396.3585199999998</v>
          </cell>
          <cell r="V30">
            <v>5648.3585200000007</v>
          </cell>
          <cell r="W30">
            <v>6017.6918599999999</v>
          </cell>
          <cell r="X30">
            <v>6307.0251900000003</v>
          </cell>
          <cell r="Y30">
            <v>6492.3585199999998</v>
          </cell>
          <cell r="Z30">
            <v>6667.2701900000002</v>
          </cell>
          <cell r="AA30">
            <v>6851.9501899999996</v>
          </cell>
          <cell r="AB30">
            <v>6983.2701900000002</v>
          </cell>
          <cell r="AC30">
            <v>7443.2701900000002</v>
          </cell>
          <cell r="AD30">
            <v>7881.6101899999994</v>
          </cell>
          <cell r="AE30">
            <v>8081.6101899999994</v>
          </cell>
          <cell r="AF30">
            <v>8368.1951900000004</v>
          </cell>
          <cell r="AG30">
            <v>8828.1951900000004</v>
          </cell>
          <cell r="AH30">
            <v>9024.1951900000004</v>
          </cell>
          <cell r="AI30">
            <v>9044.1951900000004</v>
          </cell>
          <cell r="AJ30">
            <v>9064.1951900000004</v>
          </cell>
          <cell r="AK30">
            <v>10348.19519</v>
          </cell>
          <cell r="AL30">
            <v>10416.19519</v>
          </cell>
          <cell r="AM30">
            <v>10572.19519</v>
          </cell>
          <cell r="AN30">
            <v>10792.19519</v>
          </cell>
          <cell r="AO30">
            <v>11012.19519</v>
          </cell>
          <cell r="AP30">
            <v>11232.19519</v>
          </cell>
          <cell r="AQ30">
            <v>11452.19519</v>
          </cell>
          <cell r="AR30">
            <v>11672.19519</v>
          </cell>
          <cell r="AS30">
            <v>11892.19519</v>
          </cell>
          <cell r="AT30">
            <v>12120.19519</v>
          </cell>
          <cell r="AU30">
            <v>12148.19519</v>
          </cell>
          <cell r="AV30">
            <v>12148.19519</v>
          </cell>
          <cell r="AW30">
            <v>12148.19519</v>
          </cell>
        </row>
        <row r="31">
          <cell r="A31" t="str">
            <v>BCWP</v>
          </cell>
          <cell r="B31">
            <v>311.98</v>
          </cell>
          <cell r="C31">
            <v>596</v>
          </cell>
          <cell r="D31">
            <v>775.55332999999996</v>
          </cell>
          <cell r="E31">
            <v>1001.77667</v>
          </cell>
          <cell r="F31">
            <v>1249.3333299999999</v>
          </cell>
          <cell r="G31">
            <v>1489.6133299999999</v>
          </cell>
          <cell r="H31">
            <v>1650.0949899999998</v>
          </cell>
          <cell r="I31">
            <v>2214.4135199999996</v>
          </cell>
          <cell r="J31">
            <v>2336.0718499999998</v>
          </cell>
          <cell r="K31">
            <v>2484.9168599999998</v>
          </cell>
          <cell r="L31">
            <v>2713.02853</v>
          </cell>
          <cell r="M31">
            <v>2952.4185300000004</v>
          </cell>
          <cell r="N31">
            <v>3108.0852</v>
          </cell>
          <cell r="O31">
            <v>3455.34186</v>
          </cell>
          <cell r="P31">
            <v>3727.5918700000002</v>
          </cell>
          <cell r="Q31">
            <v>3945.7852000000003</v>
          </cell>
          <cell r="R31">
            <v>4125.7485299999998</v>
          </cell>
          <cell r="S31">
            <v>4305.7485299999998</v>
          </cell>
          <cell r="T31">
            <v>4487.6851999999999</v>
          </cell>
          <cell r="U31">
            <v>4661.7152000000006</v>
          </cell>
          <cell r="V31">
            <v>4971.1485299999995</v>
          </cell>
          <cell r="W31">
            <v>5263.9085299999997</v>
          </cell>
          <cell r="X31">
            <v>5541.6318599999995</v>
          </cell>
          <cell r="Y31">
            <v>5877.9251899999999</v>
          </cell>
          <cell r="Z31">
            <v>6259.2418600000001</v>
          </cell>
          <cell r="AA31">
            <v>6479.2418600000001</v>
          </cell>
          <cell r="AB31">
            <v>6693.5501899999999</v>
          </cell>
          <cell r="AC31">
            <v>6840.6201899999996</v>
          </cell>
        </row>
        <row r="32">
          <cell r="A32" t="str">
            <v>ACWP</v>
          </cell>
          <cell r="B32">
            <v>364</v>
          </cell>
          <cell r="C32">
            <v>564</v>
          </cell>
          <cell r="D32">
            <v>740</v>
          </cell>
          <cell r="E32">
            <v>964</v>
          </cell>
          <cell r="F32">
            <v>1204</v>
          </cell>
          <cell r="G32">
            <v>1448</v>
          </cell>
          <cell r="H32">
            <v>1564</v>
          </cell>
          <cell r="I32">
            <v>1804</v>
          </cell>
          <cell r="J32">
            <v>1952</v>
          </cell>
          <cell r="K32">
            <v>2128</v>
          </cell>
          <cell r="L32">
            <v>2376</v>
          </cell>
          <cell r="M32">
            <v>2628</v>
          </cell>
          <cell r="N32">
            <v>2768</v>
          </cell>
          <cell r="O32">
            <v>3114</v>
          </cell>
          <cell r="P32">
            <v>3390</v>
          </cell>
          <cell r="Q32">
            <v>3606</v>
          </cell>
          <cell r="R32">
            <v>3786</v>
          </cell>
          <cell r="S32">
            <v>3966</v>
          </cell>
          <cell r="T32">
            <v>4142</v>
          </cell>
          <cell r="U32">
            <v>4322</v>
          </cell>
          <cell r="V32">
            <v>4624</v>
          </cell>
          <cell r="W32">
            <v>4922</v>
          </cell>
          <cell r="X32">
            <v>5198</v>
          </cell>
          <cell r="Y32">
            <v>5542</v>
          </cell>
          <cell r="Z32">
            <v>5915</v>
          </cell>
          <cell r="AA32">
            <v>6128</v>
          </cell>
          <cell r="AB32">
            <v>6304</v>
          </cell>
          <cell r="AC32">
            <v>6420</v>
          </cell>
        </row>
        <row r="37">
          <cell r="A37" t="str">
            <v>ETC</v>
          </cell>
          <cell r="AC37">
            <v>6420</v>
          </cell>
          <cell r="AD37">
            <v>7396.9821129085685</v>
          </cell>
          <cell r="AE37">
            <v>7584.6844208022949</v>
          </cell>
          <cell r="AF37">
            <v>7853.6477503409142</v>
          </cell>
          <cell r="AG37">
            <v>8285.3630584964849</v>
          </cell>
          <cell r="AH37">
            <v>8469.3113202323384</v>
          </cell>
          <cell r="AI37">
            <v>8488.0815510217108</v>
          </cell>
          <cell r="AJ37">
            <v>8506.8517818110831</v>
          </cell>
          <cell r="AK37">
            <v>9711.9005984888081</v>
          </cell>
          <cell r="AL37">
            <v>9775.7193831726763</v>
          </cell>
          <cell r="AM37">
            <v>9922.1271833297833</v>
          </cell>
          <cell r="AN37">
            <v>10128.599722012881</v>
          </cell>
          <cell r="AO37">
            <v>10335.072260695981</v>
          </cell>
          <cell r="AP37">
            <v>10541.54479937908</v>
          </cell>
          <cell r="AQ37">
            <v>10748.01733806218</v>
          </cell>
          <cell r="AR37">
            <v>10954.48987674528</v>
          </cell>
          <cell r="AS37">
            <v>11160.962415428379</v>
          </cell>
          <cell r="AT37">
            <v>11374.943046427226</v>
          </cell>
          <cell r="AU37">
            <v>11401.221369532348</v>
          </cell>
          <cell r="AV37">
            <v>11401.221369532348</v>
          </cell>
          <cell r="AW37">
            <v>11401.221369532348</v>
          </cell>
          <cell r="AX37">
            <v>11638.749255056464</v>
          </cell>
          <cell r="AY37">
            <v>11876.27714058058</v>
          </cell>
          <cell r="AZ37">
            <v>12113.805026104696</v>
          </cell>
          <cell r="BA37">
            <v>12351.332911628811</v>
          </cell>
          <cell r="BB37">
            <v>12405.710270225623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efect History"/>
      <sheetName val="Thống Kê-Giang"/>
      <sheetName val="Sheet1"/>
    </sheetNames>
    <sheetDataSet>
      <sheetData sheetId="0" refreshError="1"/>
      <sheetData sheetId="1"/>
      <sheetData sheetId="2">
        <row r="4">
          <cell r="C4" t="str">
            <v>Critical</v>
          </cell>
          <cell r="D4" t="str">
            <v>High</v>
          </cell>
          <cell r="E4" t="str">
            <v>Medium</v>
          </cell>
          <cell r="F4" t="str">
            <v>Low</v>
          </cell>
        </row>
        <row r="5">
          <cell r="B5">
            <v>1</v>
          </cell>
          <cell r="C5">
            <v>11</v>
          </cell>
          <cell r="D5">
            <v>18</v>
          </cell>
          <cell r="E5">
            <v>6</v>
          </cell>
          <cell r="F5">
            <v>0</v>
          </cell>
        </row>
        <row r="6">
          <cell r="B6">
            <v>2</v>
          </cell>
          <cell r="C6">
            <v>24</v>
          </cell>
          <cell r="D6">
            <v>39</v>
          </cell>
          <cell r="E6">
            <v>28</v>
          </cell>
          <cell r="F6">
            <v>6</v>
          </cell>
        </row>
        <row r="7">
          <cell r="B7">
            <v>3</v>
          </cell>
          <cell r="C7">
            <v>34</v>
          </cell>
          <cell r="D7">
            <v>40</v>
          </cell>
          <cell r="E7">
            <v>23</v>
          </cell>
          <cell r="F7">
            <v>4</v>
          </cell>
        </row>
        <row r="8">
          <cell r="B8">
            <v>4</v>
          </cell>
          <cell r="C8">
            <v>28</v>
          </cell>
          <cell r="D8">
            <v>73</v>
          </cell>
          <cell r="E8">
            <v>36</v>
          </cell>
          <cell r="F8">
            <v>2</v>
          </cell>
        </row>
        <row r="9">
          <cell r="B9">
            <v>5</v>
          </cell>
          <cell r="C9">
            <v>32</v>
          </cell>
          <cell r="D9">
            <v>39</v>
          </cell>
          <cell r="E9">
            <v>21</v>
          </cell>
          <cell r="F9">
            <v>2</v>
          </cell>
        </row>
        <row r="10">
          <cell r="B10">
            <v>6</v>
          </cell>
          <cell r="C10">
            <v>24</v>
          </cell>
          <cell r="D10">
            <v>41</v>
          </cell>
          <cell r="E10">
            <v>21</v>
          </cell>
          <cell r="F10">
            <v>2</v>
          </cell>
        </row>
        <row r="11">
          <cell r="B11">
            <v>7</v>
          </cell>
          <cell r="C11">
            <v>47</v>
          </cell>
          <cell r="D11">
            <v>47</v>
          </cell>
          <cell r="E11">
            <v>23</v>
          </cell>
          <cell r="F11">
            <v>2</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ng Giang Est"/>
      <sheetName val="Dung Dat Est"/>
      <sheetName val="Hong Phuc Est"/>
      <sheetName val="Chan Huy Est"/>
      <sheetName val="Quang Hiep Est"/>
      <sheetName val="Ha Thanh Est"/>
      <sheetName val="Assemble Tasks"/>
      <sheetName val="Resource Allocation"/>
      <sheetName val="Project Budget Summary"/>
      <sheetName val="Project Budget Data Entry"/>
    </sheetNames>
    <sheetDataSet>
      <sheetData sheetId="0"/>
      <sheetData sheetId="1"/>
      <sheetData sheetId="2"/>
      <sheetData sheetId="3"/>
      <sheetData sheetId="4"/>
      <sheetData sheetId="5"/>
      <sheetData sheetId="6"/>
      <sheetData sheetId="7">
        <row r="85">
          <cell r="F85">
            <v>323760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7" workbookViewId="0">
      <selection activeCell="R7" sqref="R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58.140625" bestFit="1" customWidth="1"/>
    <col min="3" max="4" width="10.140625" bestFit="1" customWidth="1"/>
    <col min="5" max="5" width="11" customWidth="1"/>
    <col min="6" max="6" width="10.140625" customWidth="1"/>
    <col min="7" max="7" width="9.42578125" bestFit="1" customWidth="1"/>
    <col min="10" max="10" width="58.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58.140625" bestFit="1" customWidth="1"/>
    <col min="259" max="260" width="10.140625" bestFit="1" customWidth="1"/>
    <col min="261" max="261" width="11" customWidth="1"/>
    <col min="262" max="262" width="10.140625" customWidth="1"/>
    <col min="263" max="263" width="9.42578125" bestFit="1" customWidth="1"/>
    <col min="266" max="266" width="58.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58.140625" bestFit="1" customWidth="1"/>
    <col min="515" max="516" width="10.140625" bestFit="1" customWidth="1"/>
    <col min="517" max="517" width="11" customWidth="1"/>
    <col min="518" max="518" width="10.140625" customWidth="1"/>
    <col min="519" max="519" width="9.42578125" bestFit="1" customWidth="1"/>
    <col min="522" max="522" width="58.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58.140625" bestFit="1" customWidth="1"/>
    <col min="771" max="772" width="10.140625" bestFit="1" customWidth="1"/>
    <col min="773" max="773" width="11" customWidth="1"/>
    <col min="774" max="774" width="10.140625" customWidth="1"/>
    <col min="775" max="775" width="9.42578125" bestFit="1" customWidth="1"/>
    <col min="778" max="778" width="58.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58.140625" bestFit="1" customWidth="1"/>
    <col min="1027" max="1028" width="10.140625" bestFit="1" customWidth="1"/>
    <col min="1029" max="1029" width="11" customWidth="1"/>
    <col min="1030" max="1030" width="10.140625" customWidth="1"/>
    <col min="1031" max="1031" width="9.42578125" bestFit="1" customWidth="1"/>
    <col min="1034" max="1034" width="58.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58.140625" bestFit="1" customWidth="1"/>
    <col min="1283" max="1284" width="10.140625" bestFit="1" customWidth="1"/>
    <col min="1285" max="1285" width="11" customWidth="1"/>
    <col min="1286" max="1286" width="10.140625" customWidth="1"/>
    <col min="1287" max="1287" width="9.42578125" bestFit="1" customWidth="1"/>
    <col min="1290" max="1290" width="58.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58.140625" bestFit="1" customWidth="1"/>
    <col min="1539" max="1540" width="10.140625" bestFit="1" customWidth="1"/>
    <col min="1541" max="1541" width="11" customWidth="1"/>
    <col min="1542" max="1542" width="10.140625" customWidth="1"/>
    <col min="1543" max="1543" width="9.42578125" bestFit="1" customWidth="1"/>
    <col min="1546" max="1546" width="58.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58.140625" bestFit="1" customWidth="1"/>
    <col min="1795" max="1796" width="10.140625" bestFit="1" customWidth="1"/>
    <col min="1797" max="1797" width="11" customWidth="1"/>
    <col min="1798" max="1798" width="10.140625" customWidth="1"/>
    <col min="1799" max="1799" width="9.42578125" bestFit="1" customWidth="1"/>
    <col min="1802" max="1802" width="58.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58.140625" bestFit="1" customWidth="1"/>
    <col min="2051" max="2052" width="10.140625" bestFit="1" customWidth="1"/>
    <col min="2053" max="2053" width="11" customWidth="1"/>
    <col min="2054" max="2054" width="10.140625" customWidth="1"/>
    <col min="2055" max="2055" width="9.42578125" bestFit="1" customWidth="1"/>
    <col min="2058" max="2058" width="58.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58.140625" bestFit="1" customWidth="1"/>
    <col min="2307" max="2308" width="10.140625" bestFit="1" customWidth="1"/>
    <col min="2309" max="2309" width="11" customWidth="1"/>
    <col min="2310" max="2310" width="10.140625" customWidth="1"/>
    <col min="2311" max="2311" width="9.42578125" bestFit="1" customWidth="1"/>
    <col min="2314" max="2314" width="58.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58.140625" bestFit="1" customWidth="1"/>
    <col min="2563" max="2564" width="10.140625" bestFit="1" customWidth="1"/>
    <col min="2565" max="2565" width="11" customWidth="1"/>
    <col min="2566" max="2566" width="10.140625" customWidth="1"/>
    <col min="2567" max="2567" width="9.42578125" bestFit="1" customWidth="1"/>
    <col min="2570" max="2570" width="58.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58.140625" bestFit="1" customWidth="1"/>
    <col min="2819" max="2820" width="10.140625" bestFit="1" customWidth="1"/>
    <col min="2821" max="2821" width="11" customWidth="1"/>
    <col min="2822" max="2822" width="10.140625" customWidth="1"/>
    <col min="2823" max="2823" width="9.42578125" bestFit="1" customWidth="1"/>
    <col min="2826" max="2826" width="58.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58.140625" bestFit="1" customWidth="1"/>
    <col min="3075" max="3076" width="10.140625" bestFit="1" customWidth="1"/>
    <col min="3077" max="3077" width="11" customWidth="1"/>
    <col min="3078" max="3078" width="10.140625" customWidth="1"/>
    <col min="3079" max="3079" width="9.42578125" bestFit="1" customWidth="1"/>
    <col min="3082" max="3082" width="58.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58.140625" bestFit="1" customWidth="1"/>
    <col min="3331" max="3332" width="10.140625" bestFit="1" customWidth="1"/>
    <col min="3333" max="3333" width="11" customWidth="1"/>
    <col min="3334" max="3334" width="10.140625" customWidth="1"/>
    <col min="3335" max="3335" width="9.42578125" bestFit="1" customWidth="1"/>
    <col min="3338" max="3338" width="58.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58.140625" bestFit="1" customWidth="1"/>
    <col min="3587" max="3588" width="10.140625" bestFit="1" customWidth="1"/>
    <col min="3589" max="3589" width="11" customWidth="1"/>
    <col min="3590" max="3590" width="10.140625" customWidth="1"/>
    <col min="3591" max="3591" width="9.42578125" bestFit="1" customWidth="1"/>
    <col min="3594" max="3594" width="58.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58.140625" bestFit="1" customWidth="1"/>
    <col min="3843" max="3844" width="10.140625" bestFit="1" customWidth="1"/>
    <col min="3845" max="3845" width="11" customWidth="1"/>
    <col min="3846" max="3846" width="10.140625" customWidth="1"/>
    <col min="3847" max="3847" width="9.42578125" bestFit="1" customWidth="1"/>
    <col min="3850" max="3850" width="58.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58.140625" bestFit="1" customWidth="1"/>
    <col min="4099" max="4100" width="10.140625" bestFit="1" customWidth="1"/>
    <col min="4101" max="4101" width="11" customWidth="1"/>
    <col min="4102" max="4102" width="10.140625" customWidth="1"/>
    <col min="4103" max="4103" width="9.42578125" bestFit="1" customWidth="1"/>
    <col min="4106" max="4106" width="58.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58.140625" bestFit="1" customWidth="1"/>
    <col min="4355" max="4356" width="10.140625" bestFit="1" customWidth="1"/>
    <col min="4357" max="4357" width="11" customWidth="1"/>
    <col min="4358" max="4358" width="10.140625" customWidth="1"/>
    <col min="4359" max="4359" width="9.42578125" bestFit="1" customWidth="1"/>
    <col min="4362" max="4362" width="58.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58.140625" bestFit="1" customWidth="1"/>
    <col min="4611" max="4612" width="10.140625" bestFit="1" customWidth="1"/>
    <col min="4613" max="4613" width="11" customWidth="1"/>
    <col min="4614" max="4614" width="10.140625" customWidth="1"/>
    <col min="4615" max="4615" width="9.42578125" bestFit="1" customWidth="1"/>
    <col min="4618" max="4618" width="58.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58.140625" bestFit="1" customWidth="1"/>
    <col min="4867" max="4868" width="10.140625" bestFit="1" customWidth="1"/>
    <col min="4869" max="4869" width="11" customWidth="1"/>
    <col min="4870" max="4870" width="10.140625" customWidth="1"/>
    <col min="4871" max="4871" width="9.42578125" bestFit="1" customWidth="1"/>
    <col min="4874" max="4874" width="58.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58.140625" bestFit="1" customWidth="1"/>
    <col min="5123" max="5124" width="10.140625" bestFit="1" customWidth="1"/>
    <col min="5125" max="5125" width="11" customWidth="1"/>
    <col min="5126" max="5126" width="10.140625" customWidth="1"/>
    <col min="5127" max="5127" width="9.42578125" bestFit="1" customWidth="1"/>
    <col min="5130" max="5130" width="58.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58.140625" bestFit="1" customWidth="1"/>
    <col min="5379" max="5380" width="10.140625" bestFit="1" customWidth="1"/>
    <col min="5381" max="5381" width="11" customWidth="1"/>
    <col min="5382" max="5382" width="10.140625" customWidth="1"/>
    <col min="5383" max="5383" width="9.42578125" bestFit="1" customWidth="1"/>
    <col min="5386" max="5386" width="58.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58.140625" bestFit="1" customWidth="1"/>
    <col min="5635" max="5636" width="10.140625" bestFit="1" customWidth="1"/>
    <col min="5637" max="5637" width="11" customWidth="1"/>
    <col min="5638" max="5638" width="10.140625" customWidth="1"/>
    <col min="5639" max="5639" width="9.42578125" bestFit="1" customWidth="1"/>
    <col min="5642" max="5642" width="58.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58.140625" bestFit="1" customWidth="1"/>
    <col min="5891" max="5892" width="10.140625" bestFit="1" customWidth="1"/>
    <col min="5893" max="5893" width="11" customWidth="1"/>
    <col min="5894" max="5894" width="10.140625" customWidth="1"/>
    <col min="5895" max="5895" width="9.42578125" bestFit="1" customWidth="1"/>
    <col min="5898" max="5898" width="58.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58.140625" bestFit="1" customWidth="1"/>
    <col min="6147" max="6148" width="10.140625" bestFit="1" customWidth="1"/>
    <col min="6149" max="6149" width="11" customWidth="1"/>
    <col min="6150" max="6150" width="10.140625" customWidth="1"/>
    <col min="6151" max="6151" width="9.42578125" bestFit="1" customWidth="1"/>
    <col min="6154" max="6154" width="58.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58.140625" bestFit="1" customWidth="1"/>
    <col min="6403" max="6404" width="10.140625" bestFit="1" customWidth="1"/>
    <col min="6405" max="6405" width="11" customWidth="1"/>
    <col min="6406" max="6406" width="10.140625" customWidth="1"/>
    <col min="6407" max="6407" width="9.42578125" bestFit="1" customWidth="1"/>
    <col min="6410" max="6410" width="58.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58.140625" bestFit="1" customWidth="1"/>
    <col min="6659" max="6660" width="10.140625" bestFit="1" customWidth="1"/>
    <col min="6661" max="6661" width="11" customWidth="1"/>
    <col min="6662" max="6662" width="10.140625" customWidth="1"/>
    <col min="6663" max="6663" width="9.42578125" bestFit="1" customWidth="1"/>
    <col min="6666" max="6666" width="58.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58.140625" bestFit="1" customWidth="1"/>
    <col min="6915" max="6916" width="10.140625" bestFit="1" customWidth="1"/>
    <col min="6917" max="6917" width="11" customWidth="1"/>
    <col min="6918" max="6918" width="10.140625" customWidth="1"/>
    <col min="6919" max="6919" width="9.42578125" bestFit="1" customWidth="1"/>
    <col min="6922" max="6922" width="58.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58.140625" bestFit="1" customWidth="1"/>
    <col min="7171" max="7172" width="10.140625" bestFit="1" customWidth="1"/>
    <col min="7173" max="7173" width="11" customWidth="1"/>
    <col min="7174" max="7174" width="10.140625" customWidth="1"/>
    <col min="7175" max="7175" width="9.42578125" bestFit="1" customWidth="1"/>
    <col min="7178" max="7178" width="58.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58.140625" bestFit="1" customWidth="1"/>
    <col min="7427" max="7428" width="10.140625" bestFit="1" customWidth="1"/>
    <col min="7429" max="7429" width="11" customWidth="1"/>
    <col min="7430" max="7430" width="10.140625" customWidth="1"/>
    <col min="7431" max="7431" width="9.42578125" bestFit="1" customWidth="1"/>
    <col min="7434" max="7434" width="58.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58.140625" bestFit="1" customWidth="1"/>
    <col min="7683" max="7684" width="10.140625" bestFit="1" customWidth="1"/>
    <col min="7685" max="7685" width="11" customWidth="1"/>
    <col min="7686" max="7686" width="10.140625" customWidth="1"/>
    <col min="7687" max="7687" width="9.42578125" bestFit="1" customWidth="1"/>
    <col min="7690" max="7690" width="58.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58.140625" bestFit="1" customWidth="1"/>
    <col min="7939" max="7940" width="10.140625" bestFit="1" customWidth="1"/>
    <col min="7941" max="7941" width="11" customWidth="1"/>
    <col min="7942" max="7942" width="10.140625" customWidth="1"/>
    <col min="7943" max="7943" width="9.42578125" bestFit="1" customWidth="1"/>
    <col min="7946" max="7946" width="58.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58.140625" bestFit="1" customWidth="1"/>
    <col min="8195" max="8196" width="10.140625" bestFit="1" customWidth="1"/>
    <col min="8197" max="8197" width="11" customWidth="1"/>
    <col min="8198" max="8198" width="10.140625" customWidth="1"/>
    <col min="8199" max="8199" width="9.42578125" bestFit="1" customWidth="1"/>
    <col min="8202" max="8202" width="58.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58.140625" bestFit="1" customWidth="1"/>
    <col min="8451" max="8452" width="10.140625" bestFit="1" customWidth="1"/>
    <col min="8453" max="8453" width="11" customWidth="1"/>
    <col min="8454" max="8454" width="10.140625" customWidth="1"/>
    <col min="8455" max="8455" width="9.42578125" bestFit="1" customWidth="1"/>
    <col min="8458" max="8458" width="58.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58.140625" bestFit="1" customWidth="1"/>
    <col min="8707" max="8708" width="10.140625" bestFit="1" customWidth="1"/>
    <col min="8709" max="8709" width="11" customWidth="1"/>
    <col min="8710" max="8710" width="10.140625" customWidth="1"/>
    <col min="8711" max="8711" width="9.42578125" bestFit="1" customWidth="1"/>
    <col min="8714" max="8714" width="58.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58.140625" bestFit="1" customWidth="1"/>
    <col min="8963" max="8964" width="10.140625" bestFit="1" customWidth="1"/>
    <col min="8965" max="8965" width="11" customWidth="1"/>
    <col min="8966" max="8966" width="10.140625" customWidth="1"/>
    <col min="8967" max="8967" width="9.42578125" bestFit="1" customWidth="1"/>
    <col min="8970" max="8970" width="58.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58.140625" bestFit="1" customWidth="1"/>
    <col min="9219" max="9220" width="10.140625" bestFit="1" customWidth="1"/>
    <col min="9221" max="9221" width="11" customWidth="1"/>
    <col min="9222" max="9222" width="10.140625" customWidth="1"/>
    <col min="9223" max="9223" width="9.42578125" bestFit="1" customWidth="1"/>
    <col min="9226" max="9226" width="58.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58.140625" bestFit="1" customWidth="1"/>
    <col min="9475" max="9476" width="10.140625" bestFit="1" customWidth="1"/>
    <col min="9477" max="9477" width="11" customWidth="1"/>
    <col min="9478" max="9478" width="10.140625" customWidth="1"/>
    <col min="9479" max="9479" width="9.42578125" bestFit="1" customWidth="1"/>
    <col min="9482" max="9482" width="58.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58.140625" bestFit="1" customWidth="1"/>
    <col min="9731" max="9732" width="10.140625" bestFit="1" customWidth="1"/>
    <col min="9733" max="9733" width="11" customWidth="1"/>
    <col min="9734" max="9734" width="10.140625" customWidth="1"/>
    <col min="9735" max="9735" width="9.42578125" bestFit="1" customWidth="1"/>
    <col min="9738" max="9738" width="58.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58.140625" bestFit="1" customWidth="1"/>
    <col min="9987" max="9988" width="10.140625" bestFit="1" customWidth="1"/>
    <col min="9989" max="9989" width="11" customWidth="1"/>
    <col min="9990" max="9990" width="10.140625" customWidth="1"/>
    <col min="9991" max="9991" width="9.42578125" bestFit="1" customWidth="1"/>
    <col min="9994" max="9994" width="58.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58.140625" bestFit="1" customWidth="1"/>
    <col min="10243" max="10244" width="10.140625" bestFit="1" customWidth="1"/>
    <col min="10245" max="10245" width="11" customWidth="1"/>
    <col min="10246" max="10246" width="10.140625" customWidth="1"/>
    <col min="10247" max="10247" width="9.42578125" bestFit="1" customWidth="1"/>
    <col min="10250" max="10250" width="58.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58.140625" bestFit="1" customWidth="1"/>
    <col min="10499" max="10500" width="10.140625" bestFit="1" customWidth="1"/>
    <col min="10501" max="10501" width="11" customWidth="1"/>
    <col min="10502" max="10502" width="10.140625" customWidth="1"/>
    <col min="10503" max="10503" width="9.42578125" bestFit="1" customWidth="1"/>
    <col min="10506" max="10506" width="58.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58.140625" bestFit="1" customWidth="1"/>
    <col min="10755" max="10756" width="10.140625" bestFit="1" customWidth="1"/>
    <col min="10757" max="10757" width="11" customWidth="1"/>
    <col min="10758" max="10758" width="10.140625" customWidth="1"/>
    <col min="10759" max="10759" width="9.42578125" bestFit="1" customWidth="1"/>
    <col min="10762" max="10762" width="58.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58.140625" bestFit="1" customWidth="1"/>
    <col min="11011" max="11012" width="10.140625" bestFit="1" customWidth="1"/>
    <col min="11013" max="11013" width="11" customWidth="1"/>
    <col min="11014" max="11014" width="10.140625" customWidth="1"/>
    <col min="11015" max="11015" width="9.42578125" bestFit="1" customWidth="1"/>
    <col min="11018" max="11018" width="58.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58.140625" bestFit="1" customWidth="1"/>
    <col min="11267" max="11268" width="10.140625" bestFit="1" customWidth="1"/>
    <col min="11269" max="11269" width="11" customWidth="1"/>
    <col min="11270" max="11270" width="10.140625" customWidth="1"/>
    <col min="11271" max="11271" width="9.42578125" bestFit="1" customWidth="1"/>
    <col min="11274" max="11274" width="58.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58.140625" bestFit="1" customWidth="1"/>
    <col min="11523" max="11524" width="10.140625" bestFit="1" customWidth="1"/>
    <col min="11525" max="11525" width="11" customWidth="1"/>
    <col min="11526" max="11526" width="10.140625" customWidth="1"/>
    <col min="11527" max="11527" width="9.42578125" bestFit="1" customWidth="1"/>
    <col min="11530" max="11530" width="58.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58.140625" bestFit="1" customWidth="1"/>
    <col min="11779" max="11780" width="10.140625" bestFit="1" customWidth="1"/>
    <col min="11781" max="11781" width="11" customWidth="1"/>
    <col min="11782" max="11782" width="10.140625" customWidth="1"/>
    <col min="11783" max="11783" width="9.42578125" bestFit="1" customWidth="1"/>
    <col min="11786" max="11786" width="58.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58.140625" bestFit="1" customWidth="1"/>
    <col min="12035" max="12036" width="10.140625" bestFit="1" customWidth="1"/>
    <col min="12037" max="12037" width="11" customWidth="1"/>
    <col min="12038" max="12038" width="10.140625" customWidth="1"/>
    <col min="12039" max="12039" width="9.42578125" bestFit="1" customWidth="1"/>
    <col min="12042" max="12042" width="58.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58.140625" bestFit="1" customWidth="1"/>
    <col min="12291" max="12292" width="10.140625" bestFit="1" customWidth="1"/>
    <col min="12293" max="12293" width="11" customWidth="1"/>
    <col min="12294" max="12294" width="10.140625" customWidth="1"/>
    <col min="12295" max="12295" width="9.42578125" bestFit="1" customWidth="1"/>
    <col min="12298" max="12298" width="58.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58.140625" bestFit="1" customWidth="1"/>
    <col min="12547" max="12548" width="10.140625" bestFit="1" customWidth="1"/>
    <col min="12549" max="12549" width="11" customWidth="1"/>
    <col min="12550" max="12550" width="10.140625" customWidth="1"/>
    <col min="12551" max="12551" width="9.42578125" bestFit="1" customWidth="1"/>
    <col min="12554" max="12554" width="58.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58.140625" bestFit="1" customWidth="1"/>
    <col min="12803" max="12804" width="10.140625" bestFit="1" customWidth="1"/>
    <col min="12805" max="12805" width="11" customWidth="1"/>
    <col min="12806" max="12806" width="10.140625" customWidth="1"/>
    <col min="12807" max="12807" width="9.42578125" bestFit="1" customWidth="1"/>
    <col min="12810" max="12810" width="58.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58.140625" bestFit="1" customWidth="1"/>
    <col min="13059" max="13060" width="10.140625" bestFit="1" customWidth="1"/>
    <col min="13061" max="13061" width="11" customWidth="1"/>
    <col min="13062" max="13062" width="10.140625" customWidth="1"/>
    <col min="13063" max="13063" width="9.42578125" bestFit="1" customWidth="1"/>
    <col min="13066" max="13066" width="58.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58.140625" bestFit="1" customWidth="1"/>
    <col min="13315" max="13316" width="10.140625" bestFit="1" customWidth="1"/>
    <col min="13317" max="13317" width="11" customWidth="1"/>
    <col min="13318" max="13318" width="10.140625" customWidth="1"/>
    <col min="13319" max="13319" width="9.42578125" bestFit="1" customWidth="1"/>
    <col min="13322" max="13322" width="58.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58.140625" bestFit="1" customWidth="1"/>
    <col min="13571" max="13572" width="10.140625" bestFit="1" customWidth="1"/>
    <col min="13573" max="13573" width="11" customWidth="1"/>
    <col min="13574" max="13574" width="10.140625" customWidth="1"/>
    <col min="13575" max="13575" width="9.42578125" bestFit="1" customWidth="1"/>
    <col min="13578" max="13578" width="58.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58.140625" bestFit="1" customWidth="1"/>
    <col min="13827" max="13828" width="10.140625" bestFit="1" customWidth="1"/>
    <col min="13829" max="13829" width="11" customWidth="1"/>
    <col min="13830" max="13830" width="10.140625" customWidth="1"/>
    <col min="13831" max="13831" width="9.42578125" bestFit="1" customWidth="1"/>
    <col min="13834" max="13834" width="58.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58.140625" bestFit="1" customWidth="1"/>
    <col min="14083" max="14084" width="10.140625" bestFit="1" customWidth="1"/>
    <col min="14085" max="14085" width="11" customWidth="1"/>
    <col min="14086" max="14086" width="10.140625" customWidth="1"/>
    <col min="14087" max="14087" width="9.42578125" bestFit="1" customWidth="1"/>
    <col min="14090" max="14090" width="58.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58.140625" bestFit="1" customWidth="1"/>
    <col min="14339" max="14340" width="10.140625" bestFit="1" customWidth="1"/>
    <col min="14341" max="14341" width="11" customWidth="1"/>
    <col min="14342" max="14342" width="10.140625" customWidth="1"/>
    <col min="14343" max="14343" width="9.42578125" bestFit="1" customWidth="1"/>
    <col min="14346" max="14346" width="58.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58.140625" bestFit="1" customWidth="1"/>
    <col min="14595" max="14596" width="10.140625" bestFit="1" customWidth="1"/>
    <col min="14597" max="14597" width="11" customWidth="1"/>
    <col min="14598" max="14598" width="10.140625" customWidth="1"/>
    <col min="14599" max="14599" width="9.42578125" bestFit="1" customWidth="1"/>
    <col min="14602" max="14602" width="58.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58.140625" bestFit="1" customWidth="1"/>
    <col min="14851" max="14852" width="10.140625" bestFit="1" customWidth="1"/>
    <col min="14853" max="14853" width="11" customWidth="1"/>
    <col min="14854" max="14854" width="10.140625" customWidth="1"/>
    <col min="14855" max="14855" width="9.42578125" bestFit="1" customWidth="1"/>
    <col min="14858" max="14858" width="58.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58.140625" bestFit="1" customWidth="1"/>
    <col min="15107" max="15108" width="10.140625" bestFit="1" customWidth="1"/>
    <col min="15109" max="15109" width="11" customWidth="1"/>
    <col min="15110" max="15110" width="10.140625" customWidth="1"/>
    <col min="15111" max="15111" width="9.42578125" bestFit="1" customWidth="1"/>
    <col min="15114" max="15114" width="58.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58.140625" bestFit="1" customWidth="1"/>
    <col min="15363" max="15364" width="10.140625" bestFit="1" customWidth="1"/>
    <col min="15365" max="15365" width="11" customWidth="1"/>
    <col min="15366" max="15366" width="10.140625" customWidth="1"/>
    <col min="15367" max="15367" width="9.42578125" bestFit="1" customWidth="1"/>
    <col min="15370" max="15370" width="58.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58.140625" bestFit="1" customWidth="1"/>
    <col min="15619" max="15620" width="10.140625" bestFit="1" customWidth="1"/>
    <col min="15621" max="15621" width="11" customWidth="1"/>
    <col min="15622" max="15622" width="10.140625" customWidth="1"/>
    <col min="15623" max="15623" width="9.42578125" bestFit="1" customWidth="1"/>
    <col min="15626" max="15626" width="58.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58.140625" bestFit="1" customWidth="1"/>
    <col min="15875" max="15876" width="10.140625" bestFit="1" customWidth="1"/>
    <col min="15877" max="15877" width="11" customWidth="1"/>
    <col min="15878" max="15878" width="10.140625" customWidth="1"/>
    <col min="15879" max="15879" width="9.42578125" bestFit="1" customWidth="1"/>
    <col min="15882" max="15882" width="58.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58.140625" bestFit="1" customWidth="1"/>
    <col min="16131" max="16132" width="10.140625" bestFit="1" customWidth="1"/>
    <col min="16133" max="16133" width="11" customWidth="1"/>
    <col min="16134" max="16134" width="10.140625" customWidth="1"/>
    <col min="16135" max="16135" width="9.42578125" bestFit="1" customWidth="1"/>
    <col min="16138" max="16138" width="58.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98">
        <v>2009</v>
      </c>
      <c r="B1" s="98"/>
      <c r="C1" s="98"/>
      <c r="D1" s="98"/>
      <c r="E1" s="98"/>
      <c r="F1" s="98"/>
      <c r="G1" s="98"/>
      <c r="I1" s="55">
        <v>2010</v>
      </c>
      <c r="J1" s="55"/>
      <c r="K1" s="55"/>
      <c r="L1" s="55"/>
      <c r="M1" s="55"/>
      <c r="N1" s="55"/>
      <c r="O1" s="55"/>
    </row>
    <row r="2" spans="1:15" s="59" customFormat="1" ht="30" x14ac:dyDescent="0.25">
      <c r="A2" s="56" t="s">
        <v>43</v>
      </c>
      <c r="B2" s="56" t="s">
        <v>201</v>
      </c>
      <c r="C2" s="56" t="s">
        <v>162</v>
      </c>
      <c r="D2" s="56" t="s">
        <v>163</v>
      </c>
      <c r="E2" s="56" t="s">
        <v>164</v>
      </c>
      <c r="F2" s="56" t="s">
        <v>165</v>
      </c>
      <c r="G2" s="56" t="s">
        <v>166</v>
      </c>
      <c r="H2" s="57"/>
      <c r="I2" s="58" t="s">
        <v>43</v>
      </c>
      <c r="J2" s="58" t="s">
        <v>201</v>
      </c>
      <c r="K2" s="58" t="s">
        <v>162</v>
      </c>
      <c r="L2" s="58" t="s">
        <v>163</v>
      </c>
      <c r="M2" s="58" t="s">
        <v>164</v>
      </c>
      <c r="N2" s="58" t="s">
        <v>165</v>
      </c>
      <c r="O2" s="58" t="s">
        <v>166</v>
      </c>
    </row>
    <row r="3" spans="1:15" s="59" customFormat="1" x14ac:dyDescent="0.25">
      <c r="A3" s="60">
        <v>6</v>
      </c>
      <c r="B3" s="60" t="s">
        <v>188</v>
      </c>
      <c r="C3" s="60">
        <v>8</v>
      </c>
      <c r="D3" s="60">
        <v>13</v>
      </c>
      <c r="E3" s="60">
        <v>28</v>
      </c>
      <c r="F3" s="60">
        <v>25</v>
      </c>
      <c r="G3" s="60">
        <v>26</v>
      </c>
      <c r="H3" s="57"/>
      <c r="I3" s="61">
        <v>6</v>
      </c>
      <c r="J3" s="61" t="s">
        <v>188</v>
      </c>
      <c r="K3" s="62">
        <v>16</v>
      </c>
      <c r="L3" s="62">
        <v>24</v>
      </c>
      <c r="M3" s="62">
        <v>40</v>
      </c>
      <c r="N3" s="62">
        <v>36</v>
      </c>
      <c r="O3" s="62">
        <v>34</v>
      </c>
    </row>
    <row r="4" spans="1:15" s="59" customFormat="1" ht="28.5" x14ac:dyDescent="0.25">
      <c r="A4" s="60">
        <v>9</v>
      </c>
      <c r="B4" s="60" t="s">
        <v>190</v>
      </c>
      <c r="C4" s="60">
        <v>26</v>
      </c>
      <c r="D4" s="60">
        <v>22</v>
      </c>
      <c r="E4" s="60">
        <v>18</v>
      </c>
      <c r="F4" s="60">
        <v>19</v>
      </c>
      <c r="G4" s="60">
        <v>15</v>
      </c>
      <c r="H4" s="57"/>
      <c r="I4" s="61">
        <v>9</v>
      </c>
      <c r="J4" s="61" t="s">
        <v>190</v>
      </c>
      <c r="K4" s="62">
        <v>40</v>
      </c>
      <c r="L4" s="62">
        <v>34</v>
      </c>
      <c r="M4" s="62">
        <v>24</v>
      </c>
      <c r="N4" s="62">
        <v>27</v>
      </c>
      <c r="O4" s="62">
        <v>25</v>
      </c>
    </row>
    <row r="5" spans="1:15" s="59" customFormat="1" x14ac:dyDescent="0.25">
      <c r="A5" s="60">
        <v>10</v>
      </c>
      <c r="B5" s="60" t="s">
        <v>191</v>
      </c>
      <c r="C5" s="60">
        <v>7</v>
      </c>
      <c r="D5" s="60">
        <v>12</v>
      </c>
      <c r="E5" s="60">
        <v>21</v>
      </c>
      <c r="F5" s="60">
        <v>32</v>
      </c>
      <c r="G5" s="60">
        <v>28</v>
      </c>
      <c r="H5" s="57"/>
      <c r="I5" s="61">
        <v>10</v>
      </c>
      <c r="J5" s="61" t="s">
        <v>191</v>
      </c>
      <c r="K5" s="62">
        <v>15</v>
      </c>
      <c r="L5" s="62">
        <v>25</v>
      </c>
      <c r="M5" s="62">
        <v>32</v>
      </c>
      <c r="N5" s="62">
        <v>42</v>
      </c>
      <c r="O5" s="62">
        <v>36</v>
      </c>
    </row>
    <row r="6" spans="1:15" s="59" customFormat="1" x14ac:dyDescent="0.25">
      <c r="A6" s="60">
        <v>13</v>
      </c>
      <c r="B6" s="60" t="s">
        <v>194</v>
      </c>
      <c r="C6" s="60">
        <v>12</v>
      </c>
      <c r="D6" s="60">
        <v>15</v>
      </c>
      <c r="E6" s="60">
        <v>28</v>
      </c>
      <c r="F6" s="60">
        <v>23</v>
      </c>
      <c r="G6" s="60">
        <v>22</v>
      </c>
      <c r="H6" s="57"/>
      <c r="I6" s="61">
        <v>13</v>
      </c>
      <c r="J6" s="61" t="s">
        <v>194</v>
      </c>
      <c r="K6" s="62">
        <v>22</v>
      </c>
      <c r="L6" s="62">
        <v>27</v>
      </c>
      <c r="M6" s="62">
        <v>40</v>
      </c>
      <c r="N6" s="62">
        <v>33</v>
      </c>
      <c r="O6" s="62">
        <v>28</v>
      </c>
    </row>
    <row r="7" spans="1:15" x14ac:dyDescent="0.25">
      <c r="A7" s="60"/>
      <c r="B7" s="63" t="s">
        <v>171</v>
      </c>
      <c r="C7" s="60">
        <f>SUM(C3:C6)</f>
        <v>53</v>
      </c>
      <c r="D7" s="60">
        <f>SUM(D3:D6)</f>
        <v>62</v>
      </c>
      <c r="E7" s="60">
        <f>SUM(E3:E6)</f>
        <v>95</v>
      </c>
      <c r="F7" s="60">
        <f>SUM(F3:F6)</f>
        <v>99</v>
      </c>
      <c r="G7" s="60">
        <f>SUM(G3:G6)</f>
        <v>91</v>
      </c>
      <c r="H7" s="3"/>
      <c r="I7" s="61"/>
      <c r="J7" s="64" t="s">
        <v>171</v>
      </c>
      <c r="K7" s="61">
        <f>SUM(K3:K6)</f>
        <v>93</v>
      </c>
      <c r="L7" s="61">
        <f>SUM(L3:L6)</f>
        <v>110</v>
      </c>
      <c r="M7" s="61">
        <f>SUM(M3:M6)</f>
        <v>136</v>
      </c>
      <c r="N7" s="61">
        <f>SUM(N3:N6)</f>
        <v>138</v>
      </c>
      <c r="O7" s="61">
        <f>SUM(O3:O6)</f>
        <v>123</v>
      </c>
    </row>
    <row r="8" spans="1:15" x14ac:dyDescent="0.25">
      <c r="A8" s="60"/>
      <c r="B8" s="63" t="s">
        <v>172</v>
      </c>
      <c r="C8" s="60">
        <f>(C7/400)*100</f>
        <v>13.25</v>
      </c>
      <c r="D8" s="60">
        <f>(D7/400)*100</f>
        <v>15.5</v>
      </c>
      <c r="E8" s="60">
        <f>(E7/400)*100</f>
        <v>23.75</v>
      </c>
      <c r="F8" s="60">
        <f>(F7/400)*100</f>
        <v>24.75</v>
      </c>
      <c r="G8" s="60">
        <f>(G7/400)*100</f>
        <v>22.75</v>
      </c>
      <c r="I8" s="61"/>
      <c r="J8" s="64" t="s">
        <v>172</v>
      </c>
      <c r="K8" s="65">
        <f>(K7/600)*100</f>
        <v>15.5</v>
      </c>
      <c r="L8" s="65">
        <f>(L7/600)*100</f>
        <v>18.333333333333332</v>
      </c>
      <c r="M8" s="65">
        <f>(M7/600)*100</f>
        <v>22.666666666666664</v>
      </c>
      <c r="N8" s="65">
        <f>(N7/600)*100</f>
        <v>23</v>
      </c>
      <c r="O8" s="65">
        <f>(O7/600)*100</f>
        <v>20.5</v>
      </c>
    </row>
    <row r="10" spans="1:15" ht="30" x14ac:dyDescent="0.25">
      <c r="A10" s="66"/>
      <c r="B10" s="66" t="s">
        <v>173</v>
      </c>
      <c r="C10" s="66" t="s">
        <v>174</v>
      </c>
      <c r="D10" s="66" t="s">
        <v>175</v>
      </c>
      <c r="E10" s="66" t="s">
        <v>176</v>
      </c>
      <c r="F10" s="66" t="s">
        <v>177</v>
      </c>
      <c r="G10" s="66" t="s">
        <v>178</v>
      </c>
    </row>
    <row r="11" spans="1:15" x14ac:dyDescent="0.25">
      <c r="A11" s="67">
        <v>2009</v>
      </c>
      <c r="B11" s="67">
        <f>C8</f>
        <v>13.25</v>
      </c>
      <c r="C11" s="67">
        <f>D8</f>
        <v>15.5</v>
      </c>
      <c r="D11" s="67">
        <f>E8</f>
        <v>23.75</v>
      </c>
      <c r="E11" s="67">
        <f>F8</f>
        <v>24.75</v>
      </c>
      <c r="F11" s="67">
        <f>G8</f>
        <v>22.75</v>
      </c>
      <c r="G11" s="67">
        <f>(B11*$B$15+C11*$B$16+D11*$B$17+E11*$B$18+F11*$B$19)/5</f>
        <v>5.65</v>
      </c>
    </row>
    <row r="12" spans="1:15" x14ac:dyDescent="0.25">
      <c r="A12" s="67">
        <v>2010</v>
      </c>
      <c r="B12" s="67">
        <f>K8</f>
        <v>15.5</v>
      </c>
      <c r="C12" s="68">
        <f>L8</f>
        <v>18.333333333333332</v>
      </c>
      <c r="D12" s="68">
        <f>M8</f>
        <v>22.666666666666664</v>
      </c>
      <c r="E12" s="68">
        <f>N8</f>
        <v>23</v>
      </c>
      <c r="F12" s="68">
        <f>O8</f>
        <v>20.5</v>
      </c>
      <c r="G12" s="68">
        <f>(B12*$B$15+C12*$B$16+D12*$B$17+E12*$B$18+F12*$B$19)/5</f>
        <v>2.9333333333333345</v>
      </c>
    </row>
    <row r="14" spans="1:15" ht="15.75" thickBot="1" x14ac:dyDescent="0.3"/>
    <row r="15" spans="1:15" x14ac:dyDescent="0.25">
      <c r="A15" s="69" t="s">
        <v>162</v>
      </c>
      <c r="B15" s="70">
        <v>-2</v>
      </c>
    </row>
    <row r="16" spans="1:15" x14ac:dyDescent="0.25">
      <c r="A16" s="71" t="s">
        <v>163</v>
      </c>
      <c r="B16" s="72">
        <v>-1</v>
      </c>
    </row>
    <row r="17" spans="1:2" x14ac:dyDescent="0.25">
      <c r="A17" s="71" t="s">
        <v>164</v>
      </c>
      <c r="B17" s="72">
        <v>0</v>
      </c>
    </row>
    <row r="18" spans="1:2" x14ac:dyDescent="0.25">
      <c r="A18" s="71" t="s">
        <v>165</v>
      </c>
      <c r="B18" s="72">
        <v>1</v>
      </c>
    </row>
    <row r="19" spans="1:2" ht="15.75" thickBot="1" x14ac:dyDescent="0.3">
      <c r="A19" s="73" t="s">
        <v>166</v>
      </c>
      <c r="B19" s="74">
        <v>2</v>
      </c>
    </row>
  </sheetData>
  <mergeCells count="2">
    <mergeCell ref="A1:G1"/>
    <mergeCell ref="I1:O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D1" zoomScale="85" zoomScaleNormal="85" workbookViewId="0">
      <selection activeCell="P1" sqref="P1"/>
    </sheetView>
  </sheetViews>
  <sheetFormatPr defaultRowHeight="15" x14ac:dyDescent="0.25"/>
  <cols>
    <col min="1" max="1" width="17.28515625" bestFit="1" customWidth="1"/>
    <col min="2" max="2" width="66.7109375" bestFit="1" customWidth="1"/>
    <col min="3" max="4" width="10.140625" bestFit="1" customWidth="1"/>
    <col min="5" max="5" width="8.42578125" bestFit="1" customWidth="1"/>
    <col min="6" max="6" width="11.5703125" customWidth="1"/>
    <col min="7" max="7" width="9.42578125" bestFit="1" customWidth="1"/>
    <col min="10" max="10" width="62.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6.7109375" bestFit="1" customWidth="1"/>
    <col min="259" max="260" width="10.140625" bestFit="1" customWidth="1"/>
    <col min="261" max="261" width="8.42578125" bestFit="1" customWidth="1"/>
    <col min="262" max="262" width="11.5703125" customWidth="1"/>
    <col min="263" max="263" width="9.42578125" bestFit="1" customWidth="1"/>
    <col min="266" max="266" width="62.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6.7109375" bestFit="1" customWidth="1"/>
    <col min="515" max="516" width="10.140625" bestFit="1" customWidth="1"/>
    <col min="517" max="517" width="8.42578125" bestFit="1" customWidth="1"/>
    <col min="518" max="518" width="11.5703125" customWidth="1"/>
    <col min="519" max="519" width="9.42578125" bestFit="1" customWidth="1"/>
    <col min="522" max="522" width="62.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6.7109375" bestFit="1" customWidth="1"/>
    <col min="771" max="772" width="10.140625" bestFit="1" customWidth="1"/>
    <col min="773" max="773" width="8.42578125" bestFit="1" customWidth="1"/>
    <col min="774" max="774" width="11.5703125" customWidth="1"/>
    <col min="775" max="775" width="9.42578125" bestFit="1" customWidth="1"/>
    <col min="778" max="778" width="62.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6.7109375" bestFit="1" customWidth="1"/>
    <col min="1027" max="1028" width="10.140625" bestFit="1" customWidth="1"/>
    <col min="1029" max="1029" width="8.42578125" bestFit="1" customWidth="1"/>
    <col min="1030" max="1030" width="11.5703125" customWidth="1"/>
    <col min="1031" max="1031" width="9.42578125" bestFit="1" customWidth="1"/>
    <col min="1034" max="1034" width="62.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6.7109375" bestFit="1" customWidth="1"/>
    <col min="1283" max="1284" width="10.140625" bestFit="1" customWidth="1"/>
    <col min="1285" max="1285" width="8.42578125" bestFit="1" customWidth="1"/>
    <col min="1286" max="1286" width="11.5703125" customWidth="1"/>
    <col min="1287" max="1287" width="9.42578125" bestFit="1" customWidth="1"/>
    <col min="1290" max="1290" width="62.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6.7109375" bestFit="1" customWidth="1"/>
    <col min="1539" max="1540" width="10.140625" bestFit="1" customWidth="1"/>
    <col min="1541" max="1541" width="8.42578125" bestFit="1" customWidth="1"/>
    <col min="1542" max="1542" width="11.5703125" customWidth="1"/>
    <col min="1543" max="1543" width="9.42578125" bestFit="1" customWidth="1"/>
    <col min="1546" max="1546" width="62.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6.7109375" bestFit="1" customWidth="1"/>
    <col min="1795" max="1796" width="10.140625" bestFit="1" customWidth="1"/>
    <col min="1797" max="1797" width="8.42578125" bestFit="1" customWidth="1"/>
    <col min="1798" max="1798" width="11.5703125" customWidth="1"/>
    <col min="1799" max="1799" width="9.42578125" bestFit="1" customWidth="1"/>
    <col min="1802" max="1802" width="62.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6.7109375" bestFit="1" customWidth="1"/>
    <col min="2051" max="2052" width="10.140625" bestFit="1" customWidth="1"/>
    <col min="2053" max="2053" width="8.42578125" bestFit="1" customWidth="1"/>
    <col min="2054" max="2054" width="11.5703125" customWidth="1"/>
    <col min="2055" max="2055" width="9.42578125" bestFit="1" customWidth="1"/>
    <col min="2058" max="2058" width="62.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6.7109375" bestFit="1" customWidth="1"/>
    <col min="2307" max="2308" width="10.140625" bestFit="1" customWidth="1"/>
    <col min="2309" max="2309" width="8.42578125" bestFit="1" customWidth="1"/>
    <col min="2310" max="2310" width="11.5703125" customWidth="1"/>
    <col min="2311" max="2311" width="9.42578125" bestFit="1" customWidth="1"/>
    <col min="2314" max="2314" width="62.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6.7109375" bestFit="1" customWidth="1"/>
    <col min="2563" max="2564" width="10.140625" bestFit="1" customWidth="1"/>
    <col min="2565" max="2565" width="8.42578125" bestFit="1" customWidth="1"/>
    <col min="2566" max="2566" width="11.5703125" customWidth="1"/>
    <col min="2567" max="2567" width="9.42578125" bestFit="1" customWidth="1"/>
    <col min="2570" max="2570" width="62.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6.7109375" bestFit="1" customWidth="1"/>
    <col min="2819" max="2820" width="10.140625" bestFit="1" customWidth="1"/>
    <col min="2821" max="2821" width="8.42578125" bestFit="1" customWidth="1"/>
    <col min="2822" max="2822" width="11.5703125" customWidth="1"/>
    <col min="2823" max="2823" width="9.42578125" bestFit="1" customWidth="1"/>
    <col min="2826" max="2826" width="62.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6.7109375" bestFit="1" customWidth="1"/>
    <col min="3075" max="3076" width="10.140625" bestFit="1" customWidth="1"/>
    <col min="3077" max="3077" width="8.42578125" bestFit="1" customWidth="1"/>
    <col min="3078" max="3078" width="11.5703125" customWidth="1"/>
    <col min="3079" max="3079" width="9.42578125" bestFit="1" customWidth="1"/>
    <col min="3082" max="3082" width="62.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6.7109375" bestFit="1" customWidth="1"/>
    <col min="3331" max="3332" width="10.140625" bestFit="1" customWidth="1"/>
    <col min="3333" max="3333" width="8.42578125" bestFit="1" customWidth="1"/>
    <col min="3334" max="3334" width="11.5703125" customWidth="1"/>
    <col min="3335" max="3335" width="9.42578125" bestFit="1" customWidth="1"/>
    <col min="3338" max="3338" width="62.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6.7109375" bestFit="1" customWidth="1"/>
    <col min="3587" max="3588" width="10.140625" bestFit="1" customWidth="1"/>
    <col min="3589" max="3589" width="8.42578125" bestFit="1" customWidth="1"/>
    <col min="3590" max="3590" width="11.5703125" customWidth="1"/>
    <col min="3591" max="3591" width="9.42578125" bestFit="1" customWidth="1"/>
    <col min="3594" max="3594" width="62.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6.7109375" bestFit="1" customWidth="1"/>
    <col min="3843" max="3844" width="10.140625" bestFit="1" customWidth="1"/>
    <col min="3845" max="3845" width="8.42578125" bestFit="1" customWidth="1"/>
    <col min="3846" max="3846" width="11.5703125" customWidth="1"/>
    <col min="3847" max="3847" width="9.42578125" bestFit="1" customWidth="1"/>
    <col min="3850" max="3850" width="62.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6.7109375" bestFit="1" customWidth="1"/>
    <col min="4099" max="4100" width="10.140625" bestFit="1" customWidth="1"/>
    <col min="4101" max="4101" width="8.42578125" bestFit="1" customWidth="1"/>
    <col min="4102" max="4102" width="11.5703125" customWidth="1"/>
    <col min="4103" max="4103" width="9.42578125" bestFit="1" customWidth="1"/>
    <col min="4106" max="4106" width="62.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6.7109375" bestFit="1" customWidth="1"/>
    <col min="4355" max="4356" width="10.140625" bestFit="1" customWidth="1"/>
    <col min="4357" max="4357" width="8.42578125" bestFit="1" customWidth="1"/>
    <col min="4358" max="4358" width="11.5703125" customWidth="1"/>
    <col min="4359" max="4359" width="9.42578125" bestFit="1" customWidth="1"/>
    <col min="4362" max="4362" width="62.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6.7109375" bestFit="1" customWidth="1"/>
    <col min="4611" max="4612" width="10.140625" bestFit="1" customWidth="1"/>
    <col min="4613" max="4613" width="8.42578125" bestFit="1" customWidth="1"/>
    <col min="4614" max="4614" width="11.5703125" customWidth="1"/>
    <col min="4615" max="4615" width="9.42578125" bestFit="1" customWidth="1"/>
    <col min="4618" max="4618" width="62.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6.7109375" bestFit="1" customWidth="1"/>
    <col min="4867" max="4868" width="10.140625" bestFit="1" customWidth="1"/>
    <col min="4869" max="4869" width="8.42578125" bestFit="1" customWidth="1"/>
    <col min="4870" max="4870" width="11.5703125" customWidth="1"/>
    <col min="4871" max="4871" width="9.42578125" bestFit="1" customWidth="1"/>
    <col min="4874" max="4874" width="62.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6.7109375" bestFit="1" customWidth="1"/>
    <col min="5123" max="5124" width="10.140625" bestFit="1" customWidth="1"/>
    <col min="5125" max="5125" width="8.42578125" bestFit="1" customWidth="1"/>
    <col min="5126" max="5126" width="11.5703125" customWidth="1"/>
    <col min="5127" max="5127" width="9.42578125" bestFit="1" customWidth="1"/>
    <col min="5130" max="5130" width="62.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6.7109375" bestFit="1" customWidth="1"/>
    <col min="5379" max="5380" width="10.140625" bestFit="1" customWidth="1"/>
    <col min="5381" max="5381" width="8.42578125" bestFit="1" customWidth="1"/>
    <col min="5382" max="5382" width="11.5703125" customWidth="1"/>
    <col min="5383" max="5383" width="9.42578125" bestFit="1" customWidth="1"/>
    <col min="5386" max="5386" width="62.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6.7109375" bestFit="1" customWidth="1"/>
    <col min="5635" max="5636" width="10.140625" bestFit="1" customWidth="1"/>
    <col min="5637" max="5637" width="8.42578125" bestFit="1" customWidth="1"/>
    <col min="5638" max="5638" width="11.5703125" customWidth="1"/>
    <col min="5639" max="5639" width="9.42578125" bestFit="1" customWidth="1"/>
    <col min="5642" max="5642" width="62.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6.7109375" bestFit="1" customWidth="1"/>
    <col min="5891" max="5892" width="10.140625" bestFit="1" customWidth="1"/>
    <col min="5893" max="5893" width="8.42578125" bestFit="1" customWidth="1"/>
    <col min="5894" max="5894" width="11.5703125" customWidth="1"/>
    <col min="5895" max="5895" width="9.42578125" bestFit="1" customWidth="1"/>
    <col min="5898" max="5898" width="62.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6.7109375" bestFit="1" customWidth="1"/>
    <col min="6147" max="6148" width="10.140625" bestFit="1" customWidth="1"/>
    <col min="6149" max="6149" width="8.42578125" bestFit="1" customWidth="1"/>
    <col min="6150" max="6150" width="11.5703125" customWidth="1"/>
    <col min="6151" max="6151" width="9.42578125" bestFit="1" customWidth="1"/>
    <col min="6154" max="6154" width="62.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6.7109375" bestFit="1" customWidth="1"/>
    <col min="6403" max="6404" width="10.140625" bestFit="1" customWidth="1"/>
    <col min="6405" max="6405" width="8.42578125" bestFit="1" customWidth="1"/>
    <col min="6406" max="6406" width="11.5703125" customWidth="1"/>
    <col min="6407" max="6407" width="9.42578125" bestFit="1" customWidth="1"/>
    <col min="6410" max="6410" width="62.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6.7109375" bestFit="1" customWidth="1"/>
    <col min="6659" max="6660" width="10.140625" bestFit="1" customWidth="1"/>
    <col min="6661" max="6661" width="8.42578125" bestFit="1" customWidth="1"/>
    <col min="6662" max="6662" width="11.5703125" customWidth="1"/>
    <col min="6663" max="6663" width="9.42578125" bestFit="1" customWidth="1"/>
    <col min="6666" max="6666" width="62.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6.7109375" bestFit="1" customWidth="1"/>
    <col min="6915" max="6916" width="10.140625" bestFit="1" customWidth="1"/>
    <col min="6917" max="6917" width="8.42578125" bestFit="1" customWidth="1"/>
    <col min="6918" max="6918" width="11.5703125" customWidth="1"/>
    <col min="6919" max="6919" width="9.42578125" bestFit="1" customWidth="1"/>
    <col min="6922" max="6922" width="62.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6.7109375" bestFit="1" customWidth="1"/>
    <col min="7171" max="7172" width="10.140625" bestFit="1" customWidth="1"/>
    <col min="7173" max="7173" width="8.42578125" bestFit="1" customWidth="1"/>
    <col min="7174" max="7174" width="11.5703125" customWidth="1"/>
    <col min="7175" max="7175" width="9.42578125" bestFit="1" customWidth="1"/>
    <col min="7178" max="7178" width="62.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6.7109375" bestFit="1" customWidth="1"/>
    <col min="7427" max="7428" width="10.140625" bestFit="1" customWidth="1"/>
    <col min="7429" max="7429" width="8.42578125" bestFit="1" customWidth="1"/>
    <col min="7430" max="7430" width="11.5703125" customWidth="1"/>
    <col min="7431" max="7431" width="9.42578125" bestFit="1" customWidth="1"/>
    <col min="7434" max="7434" width="62.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6.7109375" bestFit="1" customWidth="1"/>
    <col min="7683" max="7684" width="10.140625" bestFit="1" customWidth="1"/>
    <col min="7685" max="7685" width="8.42578125" bestFit="1" customWidth="1"/>
    <col min="7686" max="7686" width="11.5703125" customWidth="1"/>
    <col min="7687" max="7687" width="9.42578125" bestFit="1" customWidth="1"/>
    <col min="7690" max="7690" width="62.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6.7109375" bestFit="1" customWidth="1"/>
    <col min="7939" max="7940" width="10.140625" bestFit="1" customWidth="1"/>
    <col min="7941" max="7941" width="8.42578125" bestFit="1" customWidth="1"/>
    <col min="7942" max="7942" width="11.5703125" customWidth="1"/>
    <col min="7943" max="7943" width="9.42578125" bestFit="1" customWidth="1"/>
    <col min="7946" max="7946" width="62.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6.7109375" bestFit="1" customWidth="1"/>
    <col min="8195" max="8196" width="10.140625" bestFit="1" customWidth="1"/>
    <col min="8197" max="8197" width="8.42578125" bestFit="1" customWidth="1"/>
    <col min="8198" max="8198" width="11.5703125" customWidth="1"/>
    <col min="8199" max="8199" width="9.42578125" bestFit="1" customWidth="1"/>
    <col min="8202" max="8202" width="62.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6.7109375" bestFit="1" customWidth="1"/>
    <col min="8451" max="8452" width="10.140625" bestFit="1" customWidth="1"/>
    <col min="8453" max="8453" width="8.42578125" bestFit="1" customWidth="1"/>
    <col min="8454" max="8454" width="11.5703125" customWidth="1"/>
    <col min="8455" max="8455" width="9.42578125" bestFit="1" customWidth="1"/>
    <col min="8458" max="8458" width="62.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6.7109375" bestFit="1" customWidth="1"/>
    <col min="8707" max="8708" width="10.140625" bestFit="1" customWidth="1"/>
    <col min="8709" max="8709" width="8.42578125" bestFit="1" customWidth="1"/>
    <col min="8710" max="8710" width="11.5703125" customWidth="1"/>
    <col min="8711" max="8711" width="9.42578125" bestFit="1" customWidth="1"/>
    <col min="8714" max="8714" width="62.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6.7109375" bestFit="1" customWidth="1"/>
    <col min="8963" max="8964" width="10.140625" bestFit="1" customWidth="1"/>
    <col min="8965" max="8965" width="8.42578125" bestFit="1" customWidth="1"/>
    <col min="8966" max="8966" width="11.5703125" customWidth="1"/>
    <col min="8967" max="8967" width="9.42578125" bestFit="1" customWidth="1"/>
    <col min="8970" max="8970" width="62.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6.7109375" bestFit="1" customWidth="1"/>
    <col min="9219" max="9220" width="10.140625" bestFit="1" customWidth="1"/>
    <col min="9221" max="9221" width="8.42578125" bestFit="1" customWidth="1"/>
    <col min="9222" max="9222" width="11.5703125" customWidth="1"/>
    <col min="9223" max="9223" width="9.42578125" bestFit="1" customWidth="1"/>
    <col min="9226" max="9226" width="62.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6.7109375" bestFit="1" customWidth="1"/>
    <col min="9475" max="9476" width="10.140625" bestFit="1" customWidth="1"/>
    <col min="9477" max="9477" width="8.42578125" bestFit="1" customWidth="1"/>
    <col min="9478" max="9478" width="11.5703125" customWidth="1"/>
    <col min="9479" max="9479" width="9.42578125" bestFit="1" customWidth="1"/>
    <col min="9482" max="9482" width="62.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6.7109375" bestFit="1" customWidth="1"/>
    <col min="9731" max="9732" width="10.140625" bestFit="1" customWidth="1"/>
    <col min="9733" max="9733" width="8.42578125" bestFit="1" customWidth="1"/>
    <col min="9734" max="9734" width="11.5703125" customWidth="1"/>
    <col min="9735" max="9735" width="9.42578125" bestFit="1" customWidth="1"/>
    <col min="9738" max="9738" width="62.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6.7109375" bestFit="1" customWidth="1"/>
    <col min="9987" max="9988" width="10.140625" bestFit="1" customWidth="1"/>
    <col min="9989" max="9989" width="8.42578125" bestFit="1" customWidth="1"/>
    <col min="9990" max="9990" width="11.5703125" customWidth="1"/>
    <col min="9991" max="9991" width="9.42578125" bestFit="1" customWidth="1"/>
    <col min="9994" max="9994" width="62.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6.7109375" bestFit="1" customWidth="1"/>
    <col min="10243" max="10244" width="10.140625" bestFit="1" customWidth="1"/>
    <col min="10245" max="10245" width="8.42578125" bestFit="1" customWidth="1"/>
    <col min="10246" max="10246" width="11.5703125" customWidth="1"/>
    <col min="10247" max="10247" width="9.42578125" bestFit="1" customWidth="1"/>
    <col min="10250" max="10250" width="62.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6.7109375" bestFit="1" customWidth="1"/>
    <col min="10499" max="10500" width="10.140625" bestFit="1" customWidth="1"/>
    <col min="10501" max="10501" width="8.42578125" bestFit="1" customWidth="1"/>
    <col min="10502" max="10502" width="11.5703125" customWidth="1"/>
    <col min="10503" max="10503" width="9.42578125" bestFit="1" customWidth="1"/>
    <col min="10506" max="10506" width="62.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6.7109375" bestFit="1" customWidth="1"/>
    <col min="10755" max="10756" width="10.140625" bestFit="1" customWidth="1"/>
    <col min="10757" max="10757" width="8.42578125" bestFit="1" customWidth="1"/>
    <col min="10758" max="10758" width="11.5703125" customWidth="1"/>
    <col min="10759" max="10759" width="9.42578125" bestFit="1" customWidth="1"/>
    <col min="10762" max="10762" width="62.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6.7109375" bestFit="1" customWidth="1"/>
    <col min="11011" max="11012" width="10.140625" bestFit="1" customWidth="1"/>
    <col min="11013" max="11013" width="8.42578125" bestFit="1" customWidth="1"/>
    <col min="11014" max="11014" width="11.5703125" customWidth="1"/>
    <col min="11015" max="11015" width="9.42578125" bestFit="1" customWidth="1"/>
    <col min="11018" max="11018" width="62.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6.7109375" bestFit="1" customWidth="1"/>
    <col min="11267" max="11268" width="10.140625" bestFit="1" customWidth="1"/>
    <col min="11269" max="11269" width="8.42578125" bestFit="1" customWidth="1"/>
    <col min="11270" max="11270" width="11.5703125" customWidth="1"/>
    <col min="11271" max="11271" width="9.42578125" bestFit="1" customWidth="1"/>
    <col min="11274" max="11274" width="62.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6.7109375" bestFit="1" customWidth="1"/>
    <col min="11523" max="11524" width="10.140625" bestFit="1" customWidth="1"/>
    <col min="11525" max="11525" width="8.42578125" bestFit="1" customWidth="1"/>
    <col min="11526" max="11526" width="11.5703125" customWidth="1"/>
    <col min="11527" max="11527" width="9.42578125" bestFit="1" customWidth="1"/>
    <col min="11530" max="11530" width="62.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6.7109375" bestFit="1" customWidth="1"/>
    <col min="11779" max="11780" width="10.140625" bestFit="1" customWidth="1"/>
    <col min="11781" max="11781" width="8.42578125" bestFit="1" customWidth="1"/>
    <col min="11782" max="11782" width="11.5703125" customWidth="1"/>
    <col min="11783" max="11783" width="9.42578125" bestFit="1" customWidth="1"/>
    <col min="11786" max="11786" width="62.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6.7109375" bestFit="1" customWidth="1"/>
    <col min="12035" max="12036" width="10.140625" bestFit="1" customWidth="1"/>
    <col min="12037" max="12037" width="8.42578125" bestFit="1" customWidth="1"/>
    <col min="12038" max="12038" width="11.5703125" customWidth="1"/>
    <col min="12039" max="12039" width="9.42578125" bestFit="1" customWidth="1"/>
    <col min="12042" max="12042" width="62.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6.7109375" bestFit="1" customWidth="1"/>
    <col min="12291" max="12292" width="10.140625" bestFit="1" customWidth="1"/>
    <col min="12293" max="12293" width="8.42578125" bestFit="1" customWidth="1"/>
    <col min="12294" max="12294" width="11.5703125" customWidth="1"/>
    <col min="12295" max="12295" width="9.42578125" bestFit="1" customWidth="1"/>
    <col min="12298" max="12298" width="62.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6.7109375" bestFit="1" customWidth="1"/>
    <col min="12547" max="12548" width="10.140625" bestFit="1" customWidth="1"/>
    <col min="12549" max="12549" width="8.42578125" bestFit="1" customWidth="1"/>
    <col min="12550" max="12550" width="11.5703125" customWidth="1"/>
    <col min="12551" max="12551" width="9.42578125" bestFit="1" customWidth="1"/>
    <col min="12554" max="12554" width="62.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6.7109375" bestFit="1" customWidth="1"/>
    <col min="12803" max="12804" width="10.140625" bestFit="1" customWidth="1"/>
    <col min="12805" max="12805" width="8.42578125" bestFit="1" customWidth="1"/>
    <col min="12806" max="12806" width="11.5703125" customWidth="1"/>
    <col min="12807" max="12807" width="9.42578125" bestFit="1" customWidth="1"/>
    <col min="12810" max="12810" width="62.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6.7109375" bestFit="1" customWidth="1"/>
    <col min="13059" max="13060" width="10.140625" bestFit="1" customWidth="1"/>
    <col min="13061" max="13061" width="8.42578125" bestFit="1" customWidth="1"/>
    <col min="13062" max="13062" width="11.5703125" customWidth="1"/>
    <col min="13063" max="13063" width="9.42578125" bestFit="1" customWidth="1"/>
    <col min="13066" max="13066" width="62.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6.7109375" bestFit="1" customWidth="1"/>
    <col min="13315" max="13316" width="10.140625" bestFit="1" customWidth="1"/>
    <col min="13317" max="13317" width="8.42578125" bestFit="1" customWidth="1"/>
    <col min="13318" max="13318" width="11.5703125" customWidth="1"/>
    <col min="13319" max="13319" width="9.42578125" bestFit="1" customWidth="1"/>
    <col min="13322" max="13322" width="62.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6.7109375" bestFit="1" customWidth="1"/>
    <col min="13571" max="13572" width="10.140625" bestFit="1" customWidth="1"/>
    <col min="13573" max="13573" width="8.42578125" bestFit="1" customWidth="1"/>
    <col min="13574" max="13574" width="11.5703125" customWidth="1"/>
    <col min="13575" max="13575" width="9.42578125" bestFit="1" customWidth="1"/>
    <col min="13578" max="13578" width="62.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6.7109375" bestFit="1" customWidth="1"/>
    <col min="13827" max="13828" width="10.140625" bestFit="1" customWidth="1"/>
    <col min="13829" max="13829" width="8.42578125" bestFit="1" customWidth="1"/>
    <col min="13830" max="13830" width="11.5703125" customWidth="1"/>
    <col min="13831" max="13831" width="9.42578125" bestFit="1" customWidth="1"/>
    <col min="13834" max="13834" width="62.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6.7109375" bestFit="1" customWidth="1"/>
    <col min="14083" max="14084" width="10.140625" bestFit="1" customWidth="1"/>
    <col min="14085" max="14085" width="8.42578125" bestFit="1" customWidth="1"/>
    <col min="14086" max="14086" width="11.5703125" customWidth="1"/>
    <col min="14087" max="14087" width="9.42578125" bestFit="1" customWidth="1"/>
    <col min="14090" max="14090" width="62.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6.7109375" bestFit="1" customWidth="1"/>
    <col min="14339" max="14340" width="10.140625" bestFit="1" customWidth="1"/>
    <col min="14341" max="14341" width="8.42578125" bestFit="1" customWidth="1"/>
    <col min="14342" max="14342" width="11.5703125" customWidth="1"/>
    <col min="14343" max="14343" width="9.42578125" bestFit="1" customWidth="1"/>
    <col min="14346" max="14346" width="62.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6.7109375" bestFit="1" customWidth="1"/>
    <col min="14595" max="14596" width="10.140625" bestFit="1" customWidth="1"/>
    <col min="14597" max="14597" width="8.42578125" bestFit="1" customWidth="1"/>
    <col min="14598" max="14598" width="11.5703125" customWidth="1"/>
    <col min="14599" max="14599" width="9.42578125" bestFit="1" customWidth="1"/>
    <col min="14602" max="14602" width="62.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6.7109375" bestFit="1" customWidth="1"/>
    <col min="14851" max="14852" width="10.140625" bestFit="1" customWidth="1"/>
    <col min="14853" max="14853" width="8.42578125" bestFit="1" customWidth="1"/>
    <col min="14854" max="14854" width="11.5703125" customWidth="1"/>
    <col min="14855" max="14855" width="9.42578125" bestFit="1" customWidth="1"/>
    <col min="14858" max="14858" width="62.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6.7109375" bestFit="1" customWidth="1"/>
    <col min="15107" max="15108" width="10.140625" bestFit="1" customWidth="1"/>
    <col min="15109" max="15109" width="8.42578125" bestFit="1" customWidth="1"/>
    <col min="15110" max="15110" width="11.5703125" customWidth="1"/>
    <col min="15111" max="15111" width="9.42578125" bestFit="1" customWidth="1"/>
    <col min="15114" max="15114" width="62.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6.7109375" bestFit="1" customWidth="1"/>
    <col min="15363" max="15364" width="10.140625" bestFit="1" customWidth="1"/>
    <col min="15365" max="15365" width="8.42578125" bestFit="1" customWidth="1"/>
    <col min="15366" max="15366" width="11.5703125" customWidth="1"/>
    <col min="15367" max="15367" width="9.42578125" bestFit="1" customWidth="1"/>
    <col min="15370" max="15370" width="62.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6.7109375" bestFit="1" customWidth="1"/>
    <col min="15619" max="15620" width="10.140625" bestFit="1" customWidth="1"/>
    <col min="15621" max="15621" width="8.42578125" bestFit="1" customWidth="1"/>
    <col min="15622" max="15622" width="11.5703125" customWidth="1"/>
    <col min="15623" max="15623" width="9.42578125" bestFit="1" customWidth="1"/>
    <col min="15626" max="15626" width="62.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6.7109375" bestFit="1" customWidth="1"/>
    <col min="15875" max="15876" width="10.140625" bestFit="1" customWidth="1"/>
    <col min="15877" max="15877" width="8.42578125" bestFit="1" customWidth="1"/>
    <col min="15878" max="15878" width="11.5703125" customWidth="1"/>
    <col min="15879" max="15879" width="9.42578125" bestFit="1" customWidth="1"/>
    <col min="15882" max="15882" width="62.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6.7109375" bestFit="1" customWidth="1"/>
    <col min="16131" max="16132" width="10.140625" bestFit="1" customWidth="1"/>
    <col min="16133" max="16133" width="8.42578125" bestFit="1" customWidth="1"/>
    <col min="16134" max="16134" width="11.5703125" customWidth="1"/>
    <col min="16135" max="16135" width="9.42578125" bestFit="1" customWidth="1"/>
    <col min="16138" max="16138" width="62.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54">
        <v>2009</v>
      </c>
      <c r="B1" s="54"/>
      <c r="C1" s="54"/>
      <c r="D1" s="54"/>
      <c r="E1" s="54"/>
      <c r="F1" s="54"/>
      <c r="G1" s="54"/>
      <c r="I1" s="55">
        <v>2010</v>
      </c>
      <c r="J1" s="55"/>
      <c r="K1" s="55"/>
      <c r="L1" s="55"/>
      <c r="M1" s="55"/>
      <c r="N1" s="55"/>
      <c r="O1" s="55"/>
    </row>
    <row r="2" spans="1:15" s="59" customFormat="1" ht="30" x14ac:dyDescent="0.25">
      <c r="A2" s="56" t="s">
        <v>43</v>
      </c>
      <c r="B2" s="56" t="s">
        <v>202</v>
      </c>
      <c r="C2" s="56" t="s">
        <v>162</v>
      </c>
      <c r="D2" s="56" t="s">
        <v>163</v>
      </c>
      <c r="E2" s="56" t="s">
        <v>164</v>
      </c>
      <c r="F2" s="56" t="s">
        <v>165</v>
      </c>
      <c r="G2" s="56" t="s">
        <v>166</v>
      </c>
      <c r="H2" s="57"/>
      <c r="I2" s="58" t="s">
        <v>43</v>
      </c>
      <c r="J2" s="58" t="s">
        <v>202</v>
      </c>
      <c r="K2" s="58" t="s">
        <v>162</v>
      </c>
      <c r="L2" s="58" t="s">
        <v>163</v>
      </c>
      <c r="M2" s="58" t="s">
        <v>164</v>
      </c>
      <c r="N2" s="58" t="s">
        <v>165</v>
      </c>
      <c r="O2" s="58" t="s">
        <v>166</v>
      </c>
    </row>
    <row r="3" spans="1:15" s="59" customFormat="1" ht="28.5" x14ac:dyDescent="0.25">
      <c r="A3" s="60">
        <v>12</v>
      </c>
      <c r="B3" s="60" t="s">
        <v>193</v>
      </c>
      <c r="C3" s="60">
        <v>10</v>
      </c>
      <c r="D3" s="60">
        <v>23</v>
      </c>
      <c r="E3" s="60">
        <v>21</v>
      </c>
      <c r="F3" s="60">
        <v>28</v>
      </c>
      <c r="G3" s="60">
        <v>18</v>
      </c>
      <c r="H3" s="57"/>
      <c r="I3" s="61">
        <v>12</v>
      </c>
      <c r="J3" s="61" t="s">
        <v>193</v>
      </c>
      <c r="K3" s="62">
        <v>18</v>
      </c>
      <c r="L3" s="62">
        <v>35</v>
      </c>
      <c r="M3" s="62">
        <v>34</v>
      </c>
      <c r="N3" s="62">
        <v>40</v>
      </c>
      <c r="O3" s="62">
        <v>23</v>
      </c>
    </row>
    <row r="4" spans="1:15" s="59" customFormat="1" x14ac:dyDescent="0.25">
      <c r="A4" s="60">
        <v>16</v>
      </c>
      <c r="B4" s="60" t="s">
        <v>195</v>
      </c>
      <c r="C4" s="60">
        <v>0</v>
      </c>
      <c r="D4" s="60">
        <v>5</v>
      </c>
      <c r="E4" s="60">
        <v>15</v>
      </c>
      <c r="F4" s="60">
        <v>15</v>
      </c>
      <c r="G4" s="60">
        <v>65</v>
      </c>
      <c r="H4" s="57"/>
      <c r="I4" s="61">
        <v>16</v>
      </c>
      <c r="J4" s="61" t="s">
        <v>195</v>
      </c>
      <c r="K4" s="62">
        <v>0</v>
      </c>
      <c r="L4" s="62">
        <v>12</v>
      </c>
      <c r="M4" s="62">
        <v>30</v>
      </c>
      <c r="N4" s="62">
        <v>35</v>
      </c>
      <c r="O4" s="62">
        <v>73</v>
      </c>
    </row>
    <row r="5" spans="1:15" x14ac:dyDescent="0.25">
      <c r="A5" s="60"/>
      <c r="B5" s="63" t="s">
        <v>171</v>
      </c>
      <c r="C5" s="60">
        <f>SUM(C3:C4)</f>
        <v>10</v>
      </c>
      <c r="D5" s="60">
        <f>SUM(D3:D4)</f>
        <v>28</v>
      </c>
      <c r="E5" s="60">
        <f>SUM(E3:E4)</f>
        <v>36</v>
      </c>
      <c r="F5" s="60">
        <f>SUM(F3:F4)</f>
        <v>43</v>
      </c>
      <c r="G5" s="60">
        <f>SUM(G3:G4)</f>
        <v>83</v>
      </c>
      <c r="H5" s="3"/>
      <c r="I5" s="61"/>
      <c r="J5" s="64" t="s">
        <v>171</v>
      </c>
      <c r="K5" s="61">
        <f>SUM(K3:K4)</f>
        <v>18</v>
      </c>
      <c r="L5" s="61">
        <f>SUM(L3:L4)</f>
        <v>47</v>
      </c>
      <c r="M5" s="61">
        <f>SUM(M3:M4)</f>
        <v>64</v>
      </c>
      <c r="N5" s="61">
        <f>SUM(N3:N4)</f>
        <v>75</v>
      </c>
      <c r="O5" s="61">
        <f>SUM(O3:O4)</f>
        <v>96</v>
      </c>
    </row>
    <row r="6" spans="1:15" x14ac:dyDescent="0.25">
      <c r="A6" s="60"/>
      <c r="B6" s="63" t="s">
        <v>172</v>
      </c>
      <c r="C6" s="60">
        <f>(C5/200)*100</f>
        <v>5</v>
      </c>
      <c r="D6" s="60">
        <f>(D5/200)*100</f>
        <v>14.000000000000002</v>
      </c>
      <c r="E6" s="60">
        <f>(E5/200)*100</f>
        <v>18</v>
      </c>
      <c r="F6" s="60">
        <f>(F5/200)*100</f>
        <v>21.5</v>
      </c>
      <c r="G6" s="60">
        <f>(G5/200)*100</f>
        <v>41.5</v>
      </c>
      <c r="I6" s="61"/>
      <c r="J6" s="64" t="s">
        <v>172</v>
      </c>
      <c r="K6" s="61">
        <f>(K5/300)*100</f>
        <v>6</v>
      </c>
      <c r="L6" s="65">
        <f>(L5/300)*100</f>
        <v>15.666666666666668</v>
      </c>
      <c r="M6" s="65">
        <f>(M5/300)*100</f>
        <v>21.333333333333336</v>
      </c>
      <c r="N6" s="61">
        <f>(N5/300)*100</f>
        <v>25</v>
      </c>
      <c r="O6" s="61">
        <f>(O5/300)*100</f>
        <v>32</v>
      </c>
    </row>
    <row r="9" spans="1:15" ht="30" x14ac:dyDescent="0.25">
      <c r="A9" s="66"/>
      <c r="B9" s="66" t="s">
        <v>162</v>
      </c>
      <c r="C9" s="66" t="s">
        <v>163</v>
      </c>
      <c r="D9" s="66" t="s">
        <v>164</v>
      </c>
      <c r="E9" s="66" t="s">
        <v>165</v>
      </c>
      <c r="F9" s="66" t="s">
        <v>166</v>
      </c>
      <c r="G9" s="66" t="s">
        <v>178</v>
      </c>
    </row>
    <row r="10" spans="1:15" x14ac:dyDescent="0.25">
      <c r="A10" s="67">
        <v>2009</v>
      </c>
      <c r="B10" s="67">
        <f>C6</f>
        <v>5</v>
      </c>
      <c r="C10" s="67">
        <f>D6</f>
        <v>14.000000000000002</v>
      </c>
      <c r="D10" s="67">
        <f>E6</f>
        <v>18</v>
      </c>
      <c r="E10" s="67">
        <f>F6</f>
        <v>21.5</v>
      </c>
      <c r="F10" s="67">
        <f>G6</f>
        <v>41.5</v>
      </c>
      <c r="G10" s="67">
        <f>(B10*$B$15+C10*$B$16+D10*$B$17+E10*$B$18+F10*$B$19)/5</f>
        <v>16.100000000000001</v>
      </c>
    </row>
    <row r="11" spans="1:15" x14ac:dyDescent="0.25">
      <c r="A11" s="67">
        <v>2010</v>
      </c>
      <c r="B11" s="67">
        <f>K6</f>
        <v>6</v>
      </c>
      <c r="C11" s="68">
        <f>L6</f>
        <v>15.666666666666668</v>
      </c>
      <c r="D11" s="68">
        <f>M6</f>
        <v>21.333333333333336</v>
      </c>
      <c r="E11" s="67">
        <f>N6</f>
        <v>25</v>
      </c>
      <c r="F11" s="67">
        <f>O6</f>
        <v>32</v>
      </c>
      <c r="G11" s="68">
        <f>(B11*$B$15+C11*$B$16+D11*$B$17+E11*$B$18+F11*$B$19)/5</f>
        <v>12.266666666666666</v>
      </c>
    </row>
    <row r="14" spans="1:15" ht="15.75" thickBot="1" x14ac:dyDescent="0.3"/>
    <row r="15" spans="1:15" x14ac:dyDescent="0.25">
      <c r="A15" s="69" t="s">
        <v>162</v>
      </c>
      <c r="B15" s="70">
        <v>-2</v>
      </c>
    </row>
    <row r="16" spans="1:15" x14ac:dyDescent="0.25">
      <c r="A16" s="71" t="s">
        <v>163</v>
      </c>
      <c r="B16" s="72">
        <v>-1</v>
      </c>
    </row>
    <row r="17" spans="1:2" x14ac:dyDescent="0.25">
      <c r="A17" s="71" t="s">
        <v>164</v>
      </c>
      <c r="B17" s="72">
        <v>0</v>
      </c>
    </row>
    <row r="18" spans="1:2" x14ac:dyDescent="0.25">
      <c r="A18" s="71" t="s">
        <v>165</v>
      </c>
      <c r="B18" s="72">
        <v>1</v>
      </c>
    </row>
    <row r="19" spans="1:2" ht="15.75" thickBot="1" x14ac:dyDescent="0.3">
      <c r="A19" s="73" t="s">
        <v>166</v>
      </c>
      <c r="B19" s="74">
        <v>2</v>
      </c>
    </row>
  </sheetData>
  <mergeCells count="2">
    <mergeCell ref="A1:G1"/>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70.85546875" customWidth="1"/>
    <col min="3" max="3" width="11.7109375" customWidth="1"/>
    <col min="4" max="4" width="10.140625" bestFit="1" customWidth="1"/>
    <col min="5" max="5" width="8.42578125" bestFit="1" customWidth="1"/>
    <col min="6" max="6" width="10.7109375" customWidth="1"/>
    <col min="7" max="7" width="9.42578125" bestFit="1" customWidth="1"/>
    <col min="10" max="10" width="72" bestFit="1" customWidth="1"/>
    <col min="11" max="11" width="13.5703125" bestFit="1" customWidth="1"/>
    <col min="12"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1" width="8.42578125" bestFit="1" customWidth="1"/>
    <col min="262" max="262" width="10.7109375" customWidth="1"/>
    <col min="263" max="263" width="9.42578125" bestFit="1" customWidth="1"/>
    <col min="266" max="266" width="72" bestFit="1" customWidth="1"/>
    <col min="267" max="267" width="13.5703125" bestFit="1" customWidth="1"/>
    <col min="268"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7" width="8.42578125" bestFit="1" customWidth="1"/>
    <col min="518" max="518" width="10.7109375" customWidth="1"/>
    <col min="519" max="519" width="9.42578125" bestFit="1" customWidth="1"/>
    <col min="522" max="522" width="72" bestFit="1" customWidth="1"/>
    <col min="523" max="523" width="13.5703125" bestFit="1" customWidth="1"/>
    <col min="524"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3" width="8.42578125" bestFit="1" customWidth="1"/>
    <col min="774" max="774" width="10.7109375" customWidth="1"/>
    <col min="775" max="775" width="9.42578125" bestFit="1" customWidth="1"/>
    <col min="778" max="778" width="72" bestFit="1" customWidth="1"/>
    <col min="779" max="779" width="13.5703125" bestFit="1" customWidth="1"/>
    <col min="780"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29" width="8.42578125" bestFit="1" customWidth="1"/>
    <col min="1030" max="1030" width="10.7109375" customWidth="1"/>
    <col min="1031" max="1031" width="9.42578125" bestFit="1" customWidth="1"/>
    <col min="1034" max="1034" width="72" bestFit="1" customWidth="1"/>
    <col min="1035" max="1035" width="13.5703125" bestFit="1" customWidth="1"/>
    <col min="1036"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5" width="8.42578125" bestFit="1" customWidth="1"/>
    <col min="1286" max="1286" width="10.7109375" customWidth="1"/>
    <col min="1287" max="1287" width="9.42578125" bestFit="1" customWidth="1"/>
    <col min="1290" max="1290" width="72" bestFit="1" customWidth="1"/>
    <col min="1291" max="1291" width="13.5703125" bestFit="1" customWidth="1"/>
    <col min="1292"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1" width="8.42578125" bestFit="1" customWidth="1"/>
    <col min="1542" max="1542" width="10.7109375" customWidth="1"/>
    <col min="1543" max="1543" width="9.42578125" bestFit="1" customWidth="1"/>
    <col min="1546" max="1546" width="72" bestFit="1" customWidth="1"/>
    <col min="1547" max="1547" width="13.5703125" bestFit="1" customWidth="1"/>
    <col min="1548"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7" width="8.42578125" bestFit="1" customWidth="1"/>
    <col min="1798" max="1798" width="10.7109375" customWidth="1"/>
    <col min="1799" max="1799" width="9.42578125" bestFit="1" customWidth="1"/>
    <col min="1802" max="1802" width="72" bestFit="1" customWidth="1"/>
    <col min="1803" max="1803" width="13.5703125" bestFit="1" customWidth="1"/>
    <col min="1804"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3" width="8.42578125" bestFit="1" customWidth="1"/>
    <col min="2054" max="2054" width="10.7109375" customWidth="1"/>
    <col min="2055" max="2055" width="9.42578125" bestFit="1" customWidth="1"/>
    <col min="2058" max="2058" width="72" bestFit="1" customWidth="1"/>
    <col min="2059" max="2059" width="13.5703125" bestFit="1" customWidth="1"/>
    <col min="2060"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09" width="8.42578125" bestFit="1" customWidth="1"/>
    <col min="2310" max="2310" width="10.7109375" customWidth="1"/>
    <col min="2311" max="2311" width="9.42578125" bestFit="1" customWidth="1"/>
    <col min="2314" max="2314" width="72" bestFit="1" customWidth="1"/>
    <col min="2315" max="2315" width="13.5703125" bestFit="1" customWidth="1"/>
    <col min="2316"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5" width="8.42578125" bestFit="1" customWidth="1"/>
    <col min="2566" max="2566" width="10.7109375" customWidth="1"/>
    <col min="2567" max="2567" width="9.42578125" bestFit="1" customWidth="1"/>
    <col min="2570" max="2570" width="72" bestFit="1" customWidth="1"/>
    <col min="2571" max="2571" width="13.5703125" bestFit="1" customWidth="1"/>
    <col min="2572"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1" width="8.42578125" bestFit="1" customWidth="1"/>
    <col min="2822" max="2822" width="10.7109375" customWidth="1"/>
    <col min="2823" max="2823" width="9.42578125" bestFit="1" customWidth="1"/>
    <col min="2826" max="2826" width="72" bestFit="1" customWidth="1"/>
    <col min="2827" max="2827" width="13.5703125" bestFit="1" customWidth="1"/>
    <col min="2828"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7" width="8.42578125" bestFit="1" customWidth="1"/>
    <col min="3078" max="3078" width="10.7109375" customWidth="1"/>
    <col min="3079" max="3079" width="9.42578125" bestFit="1" customWidth="1"/>
    <col min="3082" max="3082" width="72" bestFit="1" customWidth="1"/>
    <col min="3083" max="3083" width="13.5703125" bestFit="1" customWidth="1"/>
    <col min="3084"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3" width="8.42578125" bestFit="1" customWidth="1"/>
    <col min="3334" max="3334" width="10.7109375" customWidth="1"/>
    <col min="3335" max="3335" width="9.42578125" bestFit="1" customWidth="1"/>
    <col min="3338" max="3338" width="72" bestFit="1" customWidth="1"/>
    <col min="3339" max="3339" width="13.5703125" bestFit="1" customWidth="1"/>
    <col min="3340"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89" width="8.42578125" bestFit="1" customWidth="1"/>
    <col min="3590" max="3590" width="10.7109375" customWidth="1"/>
    <col min="3591" max="3591" width="9.42578125" bestFit="1" customWidth="1"/>
    <col min="3594" max="3594" width="72" bestFit="1" customWidth="1"/>
    <col min="3595" max="3595" width="13.5703125" bestFit="1" customWidth="1"/>
    <col min="3596"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5" width="8.42578125" bestFit="1" customWidth="1"/>
    <col min="3846" max="3846" width="10.7109375" customWidth="1"/>
    <col min="3847" max="3847" width="9.42578125" bestFit="1" customWidth="1"/>
    <col min="3850" max="3850" width="72" bestFit="1" customWidth="1"/>
    <col min="3851" max="3851" width="13.5703125" bestFit="1" customWidth="1"/>
    <col min="3852"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1" width="8.42578125" bestFit="1" customWidth="1"/>
    <col min="4102" max="4102" width="10.7109375" customWidth="1"/>
    <col min="4103" max="4103" width="9.42578125" bestFit="1" customWidth="1"/>
    <col min="4106" max="4106" width="72" bestFit="1" customWidth="1"/>
    <col min="4107" max="4107" width="13.5703125" bestFit="1" customWidth="1"/>
    <col min="4108"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7" width="8.42578125" bestFit="1" customWidth="1"/>
    <col min="4358" max="4358" width="10.7109375" customWidth="1"/>
    <col min="4359" max="4359" width="9.42578125" bestFit="1" customWidth="1"/>
    <col min="4362" max="4362" width="72" bestFit="1" customWidth="1"/>
    <col min="4363" max="4363" width="13.5703125" bestFit="1" customWidth="1"/>
    <col min="4364"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3" width="8.42578125" bestFit="1" customWidth="1"/>
    <col min="4614" max="4614" width="10.7109375" customWidth="1"/>
    <col min="4615" max="4615" width="9.42578125" bestFit="1" customWidth="1"/>
    <col min="4618" max="4618" width="72" bestFit="1" customWidth="1"/>
    <col min="4619" max="4619" width="13.5703125" bestFit="1" customWidth="1"/>
    <col min="4620"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69" width="8.42578125" bestFit="1" customWidth="1"/>
    <col min="4870" max="4870" width="10.7109375" customWidth="1"/>
    <col min="4871" max="4871" width="9.42578125" bestFit="1" customWidth="1"/>
    <col min="4874" max="4874" width="72" bestFit="1" customWidth="1"/>
    <col min="4875" max="4875" width="13.5703125" bestFit="1" customWidth="1"/>
    <col min="4876"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5" width="8.42578125" bestFit="1" customWidth="1"/>
    <col min="5126" max="5126" width="10.7109375" customWidth="1"/>
    <col min="5127" max="5127" width="9.42578125" bestFit="1" customWidth="1"/>
    <col min="5130" max="5130" width="72" bestFit="1" customWidth="1"/>
    <col min="5131" max="5131" width="13.5703125" bestFit="1" customWidth="1"/>
    <col min="5132"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1" width="8.42578125" bestFit="1" customWidth="1"/>
    <col min="5382" max="5382" width="10.7109375" customWidth="1"/>
    <col min="5383" max="5383" width="9.42578125" bestFit="1" customWidth="1"/>
    <col min="5386" max="5386" width="72" bestFit="1" customWidth="1"/>
    <col min="5387" max="5387" width="13.5703125" bestFit="1" customWidth="1"/>
    <col min="5388"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7" width="8.42578125" bestFit="1" customWidth="1"/>
    <col min="5638" max="5638" width="10.7109375" customWidth="1"/>
    <col min="5639" max="5639" width="9.42578125" bestFit="1" customWidth="1"/>
    <col min="5642" max="5642" width="72" bestFit="1" customWidth="1"/>
    <col min="5643" max="5643" width="13.5703125" bestFit="1" customWidth="1"/>
    <col min="5644"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3" width="8.42578125" bestFit="1" customWidth="1"/>
    <col min="5894" max="5894" width="10.7109375" customWidth="1"/>
    <col min="5895" max="5895" width="9.42578125" bestFit="1" customWidth="1"/>
    <col min="5898" max="5898" width="72" bestFit="1" customWidth="1"/>
    <col min="5899" max="5899" width="13.5703125" bestFit="1" customWidth="1"/>
    <col min="5900"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49" width="8.42578125" bestFit="1" customWidth="1"/>
    <col min="6150" max="6150" width="10.7109375" customWidth="1"/>
    <col min="6151" max="6151" width="9.42578125" bestFit="1" customWidth="1"/>
    <col min="6154" max="6154" width="72" bestFit="1" customWidth="1"/>
    <col min="6155" max="6155" width="13.5703125" bestFit="1" customWidth="1"/>
    <col min="6156"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5" width="8.42578125" bestFit="1" customWidth="1"/>
    <col min="6406" max="6406" width="10.7109375" customWidth="1"/>
    <col min="6407" max="6407" width="9.42578125" bestFit="1" customWidth="1"/>
    <col min="6410" max="6410" width="72" bestFit="1" customWidth="1"/>
    <col min="6411" max="6411" width="13.5703125" bestFit="1" customWidth="1"/>
    <col min="6412"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1" width="8.42578125" bestFit="1" customWidth="1"/>
    <col min="6662" max="6662" width="10.7109375" customWidth="1"/>
    <col min="6663" max="6663" width="9.42578125" bestFit="1" customWidth="1"/>
    <col min="6666" max="6666" width="72" bestFit="1" customWidth="1"/>
    <col min="6667" max="6667" width="13.5703125" bestFit="1" customWidth="1"/>
    <col min="6668"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7" width="8.42578125" bestFit="1" customWidth="1"/>
    <col min="6918" max="6918" width="10.7109375" customWidth="1"/>
    <col min="6919" max="6919" width="9.42578125" bestFit="1" customWidth="1"/>
    <col min="6922" max="6922" width="72" bestFit="1" customWidth="1"/>
    <col min="6923" max="6923" width="13.5703125" bestFit="1" customWidth="1"/>
    <col min="6924"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3" width="8.42578125" bestFit="1" customWidth="1"/>
    <col min="7174" max="7174" width="10.7109375" customWidth="1"/>
    <col min="7175" max="7175" width="9.42578125" bestFit="1" customWidth="1"/>
    <col min="7178" max="7178" width="72" bestFit="1" customWidth="1"/>
    <col min="7179" max="7179" width="13.5703125" bestFit="1" customWidth="1"/>
    <col min="7180"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29" width="8.42578125" bestFit="1" customWidth="1"/>
    <col min="7430" max="7430" width="10.7109375" customWidth="1"/>
    <col min="7431" max="7431" width="9.42578125" bestFit="1" customWidth="1"/>
    <col min="7434" max="7434" width="72" bestFit="1" customWidth="1"/>
    <col min="7435" max="7435" width="13.5703125" bestFit="1" customWidth="1"/>
    <col min="7436"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5" width="8.42578125" bestFit="1" customWidth="1"/>
    <col min="7686" max="7686" width="10.7109375" customWidth="1"/>
    <col min="7687" max="7687" width="9.42578125" bestFit="1" customWidth="1"/>
    <col min="7690" max="7690" width="72" bestFit="1" customWidth="1"/>
    <col min="7691" max="7691" width="13.5703125" bestFit="1" customWidth="1"/>
    <col min="7692"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1" width="8.42578125" bestFit="1" customWidth="1"/>
    <col min="7942" max="7942" width="10.7109375" customWidth="1"/>
    <col min="7943" max="7943" width="9.42578125" bestFit="1" customWidth="1"/>
    <col min="7946" max="7946" width="72" bestFit="1" customWidth="1"/>
    <col min="7947" max="7947" width="13.5703125" bestFit="1" customWidth="1"/>
    <col min="7948"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7" width="8.42578125" bestFit="1" customWidth="1"/>
    <col min="8198" max="8198" width="10.7109375" customWidth="1"/>
    <col min="8199" max="8199" width="9.42578125" bestFit="1" customWidth="1"/>
    <col min="8202" max="8202" width="72" bestFit="1" customWidth="1"/>
    <col min="8203" max="8203" width="13.5703125" bestFit="1" customWidth="1"/>
    <col min="8204"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3" width="8.42578125" bestFit="1" customWidth="1"/>
    <col min="8454" max="8454" width="10.7109375" customWidth="1"/>
    <col min="8455" max="8455" width="9.42578125" bestFit="1" customWidth="1"/>
    <col min="8458" max="8458" width="72" bestFit="1" customWidth="1"/>
    <col min="8459" max="8459" width="13.5703125" bestFit="1" customWidth="1"/>
    <col min="8460"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09" width="8.42578125" bestFit="1" customWidth="1"/>
    <col min="8710" max="8710" width="10.7109375" customWidth="1"/>
    <col min="8711" max="8711" width="9.42578125" bestFit="1" customWidth="1"/>
    <col min="8714" max="8714" width="72" bestFit="1" customWidth="1"/>
    <col min="8715" max="8715" width="13.5703125" bestFit="1" customWidth="1"/>
    <col min="8716"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5" width="8.42578125" bestFit="1" customWidth="1"/>
    <col min="8966" max="8966" width="10.7109375" customWidth="1"/>
    <col min="8967" max="8967" width="9.42578125" bestFit="1" customWidth="1"/>
    <col min="8970" max="8970" width="72" bestFit="1" customWidth="1"/>
    <col min="8971" max="8971" width="13.5703125" bestFit="1" customWidth="1"/>
    <col min="8972"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1" width="8.42578125" bestFit="1" customWidth="1"/>
    <col min="9222" max="9222" width="10.7109375" customWidth="1"/>
    <col min="9223" max="9223" width="9.42578125" bestFit="1" customWidth="1"/>
    <col min="9226" max="9226" width="72" bestFit="1" customWidth="1"/>
    <col min="9227" max="9227" width="13.5703125" bestFit="1" customWidth="1"/>
    <col min="9228"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7" width="8.42578125" bestFit="1" customWidth="1"/>
    <col min="9478" max="9478" width="10.7109375" customWidth="1"/>
    <col min="9479" max="9479" width="9.42578125" bestFit="1" customWidth="1"/>
    <col min="9482" max="9482" width="72" bestFit="1" customWidth="1"/>
    <col min="9483" max="9483" width="13.5703125" bestFit="1" customWidth="1"/>
    <col min="9484"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3" width="8.42578125" bestFit="1" customWidth="1"/>
    <col min="9734" max="9734" width="10.7109375" customWidth="1"/>
    <col min="9735" max="9735" width="9.42578125" bestFit="1" customWidth="1"/>
    <col min="9738" max="9738" width="72" bestFit="1" customWidth="1"/>
    <col min="9739" max="9739" width="13.5703125" bestFit="1" customWidth="1"/>
    <col min="9740"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89" width="8.42578125" bestFit="1" customWidth="1"/>
    <col min="9990" max="9990" width="10.7109375" customWidth="1"/>
    <col min="9991" max="9991" width="9.42578125" bestFit="1" customWidth="1"/>
    <col min="9994" max="9994" width="72" bestFit="1" customWidth="1"/>
    <col min="9995" max="9995" width="13.5703125" bestFit="1" customWidth="1"/>
    <col min="9996"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5" width="8.42578125" bestFit="1" customWidth="1"/>
    <col min="10246" max="10246" width="10.7109375" customWidth="1"/>
    <col min="10247" max="10247" width="9.42578125" bestFit="1" customWidth="1"/>
    <col min="10250" max="10250" width="72" bestFit="1" customWidth="1"/>
    <col min="10251" max="10251" width="13.5703125" bestFit="1" customWidth="1"/>
    <col min="10252"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1" width="8.42578125" bestFit="1" customWidth="1"/>
    <col min="10502" max="10502" width="10.7109375" customWidth="1"/>
    <col min="10503" max="10503" width="9.42578125" bestFit="1" customWidth="1"/>
    <col min="10506" max="10506" width="72" bestFit="1" customWidth="1"/>
    <col min="10507" max="10507" width="13.5703125" bestFit="1" customWidth="1"/>
    <col min="10508"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7" width="8.42578125" bestFit="1" customWidth="1"/>
    <col min="10758" max="10758" width="10.7109375" customWidth="1"/>
    <col min="10759" max="10759" width="9.42578125" bestFit="1" customWidth="1"/>
    <col min="10762" max="10762" width="72" bestFit="1" customWidth="1"/>
    <col min="10763" max="10763" width="13.5703125" bestFit="1" customWidth="1"/>
    <col min="10764"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3" width="8.42578125" bestFit="1" customWidth="1"/>
    <col min="11014" max="11014" width="10.7109375" customWidth="1"/>
    <col min="11015" max="11015" width="9.42578125" bestFit="1" customWidth="1"/>
    <col min="11018" max="11018" width="72" bestFit="1" customWidth="1"/>
    <col min="11019" max="11019" width="13.5703125" bestFit="1" customWidth="1"/>
    <col min="11020"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69" width="8.42578125" bestFit="1" customWidth="1"/>
    <col min="11270" max="11270" width="10.7109375" customWidth="1"/>
    <col min="11271" max="11271" width="9.42578125" bestFit="1" customWidth="1"/>
    <col min="11274" max="11274" width="72" bestFit="1" customWidth="1"/>
    <col min="11275" max="11275" width="13.5703125" bestFit="1" customWidth="1"/>
    <col min="11276"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5" width="8.42578125" bestFit="1" customWidth="1"/>
    <col min="11526" max="11526" width="10.7109375" customWidth="1"/>
    <col min="11527" max="11527" width="9.42578125" bestFit="1" customWidth="1"/>
    <col min="11530" max="11530" width="72" bestFit="1" customWidth="1"/>
    <col min="11531" max="11531" width="13.5703125" bestFit="1" customWidth="1"/>
    <col min="11532"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1" width="8.42578125" bestFit="1" customWidth="1"/>
    <col min="11782" max="11782" width="10.7109375" customWidth="1"/>
    <col min="11783" max="11783" width="9.42578125" bestFit="1" customWidth="1"/>
    <col min="11786" max="11786" width="72" bestFit="1" customWidth="1"/>
    <col min="11787" max="11787" width="13.5703125" bestFit="1" customWidth="1"/>
    <col min="11788"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7" width="8.42578125" bestFit="1" customWidth="1"/>
    <col min="12038" max="12038" width="10.7109375" customWidth="1"/>
    <col min="12039" max="12039" width="9.42578125" bestFit="1" customWidth="1"/>
    <col min="12042" max="12042" width="72" bestFit="1" customWidth="1"/>
    <col min="12043" max="12043" width="13.5703125" bestFit="1" customWidth="1"/>
    <col min="12044"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3" width="8.42578125" bestFit="1" customWidth="1"/>
    <col min="12294" max="12294" width="10.7109375" customWidth="1"/>
    <col min="12295" max="12295" width="9.42578125" bestFit="1" customWidth="1"/>
    <col min="12298" max="12298" width="72" bestFit="1" customWidth="1"/>
    <col min="12299" max="12299" width="13.5703125" bestFit="1" customWidth="1"/>
    <col min="12300"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49" width="8.42578125" bestFit="1" customWidth="1"/>
    <col min="12550" max="12550" width="10.7109375" customWidth="1"/>
    <col min="12551" max="12551" width="9.42578125" bestFit="1" customWidth="1"/>
    <col min="12554" max="12554" width="72" bestFit="1" customWidth="1"/>
    <col min="12555" max="12555" width="13.5703125" bestFit="1" customWidth="1"/>
    <col min="12556"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5" width="8.42578125" bestFit="1" customWidth="1"/>
    <col min="12806" max="12806" width="10.7109375" customWidth="1"/>
    <col min="12807" max="12807" width="9.42578125" bestFit="1" customWidth="1"/>
    <col min="12810" max="12810" width="72" bestFit="1" customWidth="1"/>
    <col min="12811" max="12811" width="13.5703125" bestFit="1" customWidth="1"/>
    <col min="12812"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1" width="8.42578125" bestFit="1" customWidth="1"/>
    <col min="13062" max="13062" width="10.7109375" customWidth="1"/>
    <col min="13063" max="13063" width="9.42578125" bestFit="1" customWidth="1"/>
    <col min="13066" max="13066" width="72" bestFit="1" customWidth="1"/>
    <col min="13067" max="13067" width="13.5703125" bestFit="1" customWidth="1"/>
    <col min="13068"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7" width="8.42578125" bestFit="1" customWidth="1"/>
    <col min="13318" max="13318" width="10.7109375" customWidth="1"/>
    <col min="13319" max="13319" width="9.42578125" bestFit="1" customWidth="1"/>
    <col min="13322" max="13322" width="72" bestFit="1" customWidth="1"/>
    <col min="13323" max="13323" width="13.5703125" bestFit="1" customWidth="1"/>
    <col min="13324"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3" width="8.42578125" bestFit="1" customWidth="1"/>
    <col min="13574" max="13574" width="10.7109375" customWidth="1"/>
    <col min="13575" max="13575" width="9.42578125" bestFit="1" customWidth="1"/>
    <col min="13578" max="13578" width="72" bestFit="1" customWidth="1"/>
    <col min="13579" max="13579" width="13.5703125" bestFit="1" customWidth="1"/>
    <col min="13580"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29" width="8.42578125" bestFit="1" customWidth="1"/>
    <col min="13830" max="13830" width="10.7109375" customWidth="1"/>
    <col min="13831" max="13831" width="9.42578125" bestFit="1" customWidth="1"/>
    <col min="13834" max="13834" width="72" bestFit="1" customWidth="1"/>
    <col min="13835" max="13835" width="13.5703125" bestFit="1" customWidth="1"/>
    <col min="13836"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5" width="8.42578125" bestFit="1" customWidth="1"/>
    <col min="14086" max="14086" width="10.7109375" customWidth="1"/>
    <col min="14087" max="14087" width="9.42578125" bestFit="1" customWidth="1"/>
    <col min="14090" max="14090" width="72" bestFit="1" customWidth="1"/>
    <col min="14091" max="14091" width="13.5703125" bestFit="1" customWidth="1"/>
    <col min="14092"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1" width="8.42578125" bestFit="1" customWidth="1"/>
    <col min="14342" max="14342" width="10.7109375" customWidth="1"/>
    <col min="14343" max="14343" width="9.42578125" bestFit="1" customWidth="1"/>
    <col min="14346" max="14346" width="72" bestFit="1" customWidth="1"/>
    <col min="14347" max="14347" width="13.5703125" bestFit="1" customWidth="1"/>
    <col min="14348"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7" width="8.42578125" bestFit="1" customWidth="1"/>
    <col min="14598" max="14598" width="10.7109375" customWidth="1"/>
    <col min="14599" max="14599" width="9.42578125" bestFit="1" customWidth="1"/>
    <col min="14602" max="14602" width="72" bestFit="1" customWidth="1"/>
    <col min="14603" max="14603" width="13.5703125" bestFit="1" customWidth="1"/>
    <col min="14604"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3" width="8.42578125" bestFit="1" customWidth="1"/>
    <col min="14854" max="14854" width="10.7109375" customWidth="1"/>
    <col min="14855" max="14855" width="9.42578125" bestFit="1" customWidth="1"/>
    <col min="14858" max="14858" width="72" bestFit="1" customWidth="1"/>
    <col min="14859" max="14859" width="13.5703125" bestFit="1" customWidth="1"/>
    <col min="14860"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09" width="8.42578125" bestFit="1" customWidth="1"/>
    <col min="15110" max="15110" width="10.7109375" customWidth="1"/>
    <col min="15111" max="15111" width="9.42578125" bestFit="1" customWidth="1"/>
    <col min="15114" max="15114" width="72" bestFit="1" customWidth="1"/>
    <col min="15115" max="15115" width="13.5703125" bestFit="1" customWidth="1"/>
    <col min="15116"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5" width="8.42578125" bestFit="1" customWidth="1"/>
    <col min="15366" max="15366" width="10.7109375" customWidth="1"/>
    <col min="15367" max="15367" width="9.42578125" bestFit="1" customWidth="1"/>
    <col min="15370" max="15370" width="72" bestFit="1" customWidth="1"/>
    <col min="15371" max="15371" width="13.5703125" bestFit="1" customWidth="1"/>
    <col min="15372"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1" width="8.42578125" bestFit="1" customWidth="1"/>
    <col min="15622" max="15622" width="10.7109375" customWidth="1"/>
    <col min="15623" max="15623" width="9.42578125" bestFit="1" customWidth="1"/>
    <col min="15626" max="15626" width="72" bestFit="1" customWidth="1"/>
    <col min="15627" max="15627" width="13.5703125" bestFit="1" customWidth="1"/>
    <col min="15628"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7" width="8.42578125" bestFit="1" customWidth="1"/>
    <col min="15878" max="15878" width="10.7109375" customWidth="1"/>
    <col min="15879" max="15879" width="9.42578125" bestFit="1" customWidth="1"/>
    <col min="15882" max="15882" width="72" bestFit="1" customWidth="1"/>
    <col min="15883" max="15883" width="13.5703125" bestFit="1" customWidth="1"/>
    <col min="15884"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3" width="8.42578125" bestFit="1" customWidth="1"/>
    <col min="16134" max="16134" width="10.7109375" customWidth="1"/>
    <col min="16135" max="16135" width="9.42578125" bestFit="1" customWidth="1"/>
    <col min="16138" max="16138" width="72" bestFit="1" customWidth="1"/>
    <col min="16139" max="16139" width="13.5703125" bestFit="1" customWidth="1"/>
    <col min="16140" max="16140" width="10.140625" bestFit="1" customWidth="1"/>
    <col min="16141" max="16141" width="8.42578125" bestFit="1" customWidth="1"/>
    <col min="16142" max="16142" width="7" bestFit="1" customWidth="1"/>
    <col min="16143" max="16143" width="9.42578125" bestFit="1" customWidth="1"/>
  </cols>
  <sheetData>
    <row r="1" spans="1:15" ht="31.5" x14ac:dyDescent="0.5">
      <c r="A1" s="54">
        <v>2009</v>
      </c>
      <c r="B1" s="54"/>
      <c r="C1" s="54"/>
      <c r="D1" s="54"/>
      <c r="E1" s="54"/>
      <c r="F1" s="54"/>
      <c r="G1" s="54"/>
      <c r="I1" s="55">
        <v>2010</v>
      </c>
      <c r="J1" s="55"/>
      <c r="K1" s="55"/>
      <c r="L1" s="55"/>
      <c r="M1" s="55"/>
      <c r="N1" s="55"/>
      <c r="O1" s="55"/>
    </row>
    <row r="2" spans="1:15" s="59" customFormat="1" ht="30" x14ac:dyDescent="0.25">
      <c r="A2" s="56" t="s">
        <v>43</v>
      </c>
      <c r="B2" s="56" t="s">
        <v>203</v>
      </c>
      <c r="C2" s="56" t="s">
        <v>162</v>
      </c>
      <c r="D2" s="56" t="s">
        <v>163</v>
      </c>
      <c r="E2" s="56" t="s">
        <v>164</v>
      </c>
      <c r="F2" s="56" t="s">
        <v>165</v>
      </c>
      <c r="G2" s="56" t="s">
        <v>166</v>
      </c>
      <c r="H2" s="57"/>
      <c r="I2" s="58" t="s">
        <v>43</v>
      </c>
      <c r="J2" s="58" t="s">
        <v>203</v>
      </c>
      <c r="K2" s="58" t="s">
        <v>162</v>
      </c>
      <c r="L2" s="58" t="s">
        <v>163</v>
      </c>
      <c r="M2" s="58" t="s">
        <v>164</v>
      </c>
      <c r="N2" s="58" t="s">
        <v>165</v>
      </c>
      <c r="O2" s="58" t="s">
        <v>166</v>
      </c>
    </row>
    <row r="3" spans="1:15" s="59" customFormat="1" ht="28.5" x14ac:dyDescent="0.25">
      <c r="A3" s="60">
        <v>1</v>
      </c>
      <c r="B3" s="60" t="s">
        <v>184</v>
      </c>
      <c r="C3" s="60">
        <v>12</v>
      </c>
      <c r="D3" s="60">
        <v>25</v>
      </c>
      <c r="E3" s="60">
        <v>20</v>
      </c>
      <c r="F3" s="60">
        <v>26</v>
      </c>
      <c r="G3" s="60">
        <v>17</v>
      </c>
      <c r="H3" s="57"/>
      <c r="I3" s="61">
        <v>1</v>
      </c>
      <c r="J3" s="61" t="s">
        <v>184</v>
      </c>
      <c r="K3" s="62">
        <v>18</v>
      </c>
      <c r="L3" s="62">
        <v>35</v>
      </c>
      <c r="M3" s="62">
        <v>28</v>
      </c>
      <c r="N3" s="62">
        <v>38</v>
      </c>
      <c r="O3" s="62">
        <v>31</v>
      </c>
    </row>
    <row r="4" spans="1:15" s="59" customFormat="1" x14ac:dyDescent="0.25">
      <c r="A4" s="60">
        <v>2</v>
      </c>
      <c r="B4" s="60" t="s">
        <v>185</v>
      </c>
      <c r="C4" s="60">
        <v>14</v>
      </c>
      <c r="D4" s="60">
        <v>18</v>
      </c>
      <c r="E4" s="60">
        <v>28</v>
      </c>
      <c r="F4" s="60">
        <v>24</v>
      </c>
      <c r="G4" s="60">
        <v>16</v>
      </c>
      <c r="H4" s="57"/>
      <c r="I4" s="61">
        <v>2</v>
      </c>
      <c r="J4" s="61" t="s">
        <v>185</v>
      </c>
      <c r="K4" s="62">
        <v>26</v>
      </c>
      <c r="L4" s="62">
        <v>28</v>
      </c>
      <c r="M4" s="62">
        <v>40</v>
      </c>
      <c r="N4" s="62">
        <v>36</v>
      </c>
      <c r="O4" s="62">
        <v>20</v>
      </c>
    </row>
    <row r="5" spans="1:15" s="59" customFormat="1" x14ac:dyDescent="0.25">
      <c r="A5" s="60">
        <v>11</v>
      </c>
      <c r="B5" s="60" t="s">
        <v>192</v>
      </c>
      <c r="C5" s="60">
        <v>12</v>
      </c>
      <c r="D5" s="60">
        <v>16</v>
      </c>
      <c r="E5" s="60">
        <v>14</v>
      </c>
      <c r="F5" s="60">
        <v>33</v>
      </c>
      <c r="G5" s="60">
        <v>25</v>
      </c>
      <c r="H5" s="57"/>
      <c r="I5" s="61">
        <v>11</v>
      </c>
      <c r="J5" s="61" t="s">
        <v>192</v>
      </c>
      <c r="K5" s="62">
        <v>22</v>
      </c>
      <c r="L5" s="62">
        <v>30</v>
      </c>
      <c r="M5" s="62">
        <v>25</v>
      </c>
      <c r="N5" s="62">
        <v>43</v>
      </c>
      <c r="O5" s="62">
        <v>30</v>
      </c>
    </row>
    <row r="6" spans="1:15" x14ac:dyDescent="0.25">
      <c r="A6" s="60"/>
      <c r="B6" s="63" t="s">
        <v>171</v>
      </c>
      <c r="C6" s="60">
        <f>SUM(C3:C5)</f>
        <v>38</v>
      </c>
      <c r="D6" s="60">
        <f>SUM(D3:D5)</f>
        <v>59</v>
      </c>
      <c r="E6" s="60">
        <f>SUM(E3:E5)</f>
        <v>62</v>
      </c>
      <c r="F6" s="60">
        <f>SUM(F3:F5)</f>
        <v>83</v>
      </c>
      <c r="G6" s="60">
        <f>SUM(G3:G5)</f>
        <v>58</v>
      </c>
      <c r="H6" s="3"/>
      <c r="I6" s="61"/>
      <c r="J6" s="64" t="s">
        <v>171</v>
      </c>
      <c r="K6" s="61">
        <f>SUM(K3:K5)</f>
        <v>66</v>
      </c>
      <c r="L6" s="61">
        <f>SUM(L3:L5)</f>
        <v>93</v>
      </c>
      <c r="M6" s="61">
        <f>SUM(M3:M5)</f>
        <v>93</v>
      </c>
      <c r="N6" s="61">
        <f>SUM(N3:N5)</f>
        <v>117</v>
      </c>
      <c r="O6" s="61">
        <f>SUM(O3:O5)</f>
        <v>81</v>
      </c>
    </row>
    <row r="7" spans="1:15" x14ac:dyDescent="0.25">
      <c r="A7" s="60"/>
      <c r="B7" s="63" t="s">
        <v>172</v>
      </c>
      <c r="C7" s="96">
        <f>(C6/300)*100</f>
        <v>12.666666666666668</v>
      </c>
      <c r="D7" s="96">
        <f>(D6/300)*100</f>
        <v>19.666666666666664</v>
      </c>
      <c r="E7" s="96">
        <f>(E6/300)*100</f>
        <v>20.666666666666668</v>
      </c>
      <c r="F7" s="96">
        <f>(F6/300)*100</f>
        <v>27.666666666666668</v>
      </c>
      <c r="G7" s="96">
        <f>(G6/300)*100</f>
        <v>19.333333333333332</v>
      </c>
      <c r="I7" s="61"/>
      <c r="J7" s="64" t="s">
        <v>172</v>
      </c>
      <c r="K7" s="65">
        <f>(K6/450)*100</f>
        <v>14.666666666666666</v>
      </c>
      <c r="L7" s="65">
        <f>(L6/450)*100</f>
        <v>20.666666666666668</v>
      </c>
      <c r="M7" s="65">
        <f>(M6/450)*100</f>
        <v>20.666666666666668</v>
      </c>
      <c r="N7" s="65">
        <f>(N6/450)*100</f>
        <v>26</v>
      </c>
      <c r="O7" s="65">
        <f>(O6/450)*100</f>
        <v>18</v>
      </c>
    </row>
    <row r="10" spans="1:15" ht="30" x14ac:dyDescent="0.25">
      <c r="A10" s="66"/>
      <c r="B10" s="66" t="s">
        <v>162</v>
      </c>
      <c r="C10" s="66" t="s">
        <v>163</v>
      </c>
      <c r="D10" s="66" t="s">
        <v>164</v>
      </c>
      <c r="E10" s="66" t="s">
        <v>165</v>
      </c>
      <c r="F10" s="66" t="s">
        <v>166</v>
      </c>
      <c r="G10" s="66" t="s">
        <v>178</v>
      </c>
    </row>
    <row r="11" spans="1:15" x14ac:dyDescent="0.25">
      <c r="A11" s="67">
        <v>2009</v>
      </c>
      <c r="B11" s="68">
        <f>C7</f>
        <v>12.666666666666668</v>
      </c>
      <c r="C11" s="68">
        <f>D7</f>
        <v>19.666666666666664</v>
      </c>
      <c r="D11" s="68">
        <f>E7</f>
        <v>20.666666666666668</v>
      </c>
      <c r="E11" s="68">
        <f>F7</f>
        <v>27.666666666666668</v>
      </c>
      <c r="F11" s="68">
        <f>G7</f>
        <v>19.333333333333332</v>
      </c>
      <c r="G11" s="68">
        <f>(B11*$B$15+C11*$B$16+D11*$B$17+E11*$B$18+F11*$B$19)/5</f>
        <v>4.2666666666666666</v>
      </c>
    </row>
    <row r="12" spans="1:15" x14ac:dyDescent="0.25">
      <c r="A12" s="67">
        <v>2010</v>
      </c>
      <c r="B12" s="68">
        <f>K7</f>
        <v>14.666666666666666</v>
      </c>
      <c r="C12" s="68">
        <f>L7</f>
        <v>20.666666666666668</v>
      </c>
      <c r="D12" s="68">
        <f>M7</f>
        <v>20.666666666666668</v>
      </c>
      <c r="E12" s="68">
        <f>N7</f>
        <v>26</v>
      </c>
      <c r="F12" s="68">
        <f>O7</f>
        <v>18</v>
      </c>
      <c r="G12" s="68">
        <f>(B12*$B$15+C12*$B$16+D12*$B$17+E12*$B$18+F12*$B$19)/5</f>
        <v>2.4</v>
      </c>
    </row>
    <row r="14" spans="1:15" ht="15.75" thickBot="1" x14ac:dyDescent="0.3"/>
    <row r="15" spans="1:15" x14ac:dyDescent="0.25">
      <c r="A15" s="69" t="s">
        <v>162</v>
      </c>
      <c r="B15" s="70">
        <v>-2</v>
      </c>
    </row>
    <row r="16" spans="1:15" x14ac:dyDescent="0.25">
      <c r="A16" s="71" t="s">
        <v>163</v>
      </c>
      <c r="B16" s="72">
        <v>-1</v>
      </c>
    </row>
    <row r="17" spans="1:2" x14ac:dyDescent="0.25">
      <c r="A17" s="71" t="s">
        <v>164</v>
      </c>
      <c r="B17" s="72">
        <v>0</v>
      </c>
    </row>
    <row r="18" spans="1:2" x14ac:dyDescent="0.25">
      <c r="A18" s="71" t="s">
        <v>165</v>
      </c>
      <c r="B18" s="72">
        <v>1</v>
      </c>
    </row>
    <row r="19" spans="1:2" ht="15.75" thickBot="1" x14ac:dyDescent="0.3">
      <c r="A19" s="73" t="s">
        <v>166</v>
      </c>
      <c r="B19" s="74">
        <v>2</v>
      </c>
    </row>
  </sheetData>
  <mergeCells count="2">
    <mergeCell ref="A1:G1"/>
    <mergeCell ref="I1:O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P1" sqref="P1"/>
    </sheetView>
  </sheetViews>
  <sheetFormatPr defaultRowHeight="15" x14ac:dyDescent="0.25"/>
  <cols>
    <col min="1" max="1" width="17.28515625" bestFit="1" customWidth="1"/>
    <col min="2" max="2" width="70.85546875" customWidth="1"/>
    <col min="3" max="3" width="11.7109375" customWidth="1"/>
    <col min="4" max="4" width="10.140625" bestFit="1" customWidth="1"/>
    <col min="5" max="6" width="8.42578125" bestFit="1" customWidth="1"/>
    <col min="7" max="7" width="9.42578125" bestFit="1" customWidth="1"/>
    <col min="10" max="10" width="72"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2" width="8.42578125" bestFit="1" customWidth="1"/>
    <col min="263" max="263" width="9.42578125" bestFit="1" customWidth="1"/>
    <col min="266" max="266" width="72"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8" width="8.42578125" bestFit="1" customWidth="1"/>
    <col min="519" max="519" width="9.42578125" bestFit="1" customWidth="1"/>
    <col min="522" max="522" width="72"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4" width="8.42578125" bestFit="1" customWidth="1"/>
    <col min="775" max="775" width="9.42578125" bestFit="1" customWidth="1"/>
    <col min="778" max="778" width="72"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30" width="8.42578125" bestFit="1" customWidth="1"/>
    <col min="1031" max="1031" width="9.42578125" bestFit="1" customWidth="1"/>
    <col min="1034" max="1034" width="72"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6" width="8.42578125" bestFit="1" customWidth="1"/>
    <col min="1287" max="1287" width="9.42578125" bestFit="1" customWidth="1"/>
    <col min="1290" max="1290" width="72"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2" width="8.42578125" bestFit="1" customWidth="1"/>
    <col min="1543" max="1543" width="9.42578125" bestFit="1" customWidth="1"/>
    <col min="1546" max="1546" width="72"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8" width="8.42578125" bestFit="1" customWidth="1"/>
    <col min="1799" max="1799" width="9.42578125" bestFit="1" customWidth="1"/>
    <col min="1802" max="1802" width="72"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4" width="8.42578125" bestFit="1" customWidth="1"/>
    <col min="2055" max="2055" width="9.42578125" bestFit="1" customWidth="1"/>
    <col min="2058" max="2058" width="72"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10" width="8.42578125" bestFit="1" customWidth="1"/>
    <col min="2311" max="2311" width="9.42578125" bestFit="1" customWidth="1"/>
    <col min="2314" max="2314" width="72"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6" width="8.42578125" bestFit="1" customWidth="1"/>
    <col min="2567" max="2567" width="9.42578125" bestFit="1" customWidth="1"/>
    <col min="2570" max="2570" width="72"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2" width="8.42578125" bestFit="1" customWidth="1"/>
    <col min="2823" max="2823" width="9.42578125" bestFit="1" customWidth="1"/>
    <col min="2826" max="2826" width="72"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8" width="8.42578125" bestFit="1" customWidth="1"/>
    <col min="3079" max="3079" width="9.42578125" bestFit="1" customWidth="1"/>
    <col min="3082" max="3082" width="72"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4" width="8.42578125" bestFit="1" customWidth="1"/>
    <col min="3335" max="3335" width="9.42578125" bestFit="1" customWidth="1"/>
    <col min="3338" max="3338" width="72"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90" width="8.42578125" bestFit="1" customWidth="1"/>
    <col min="3591" max="3591" width="9.42578125" bestFit="1" customWidth="1"/>
    <col min="3594" max="3594" width="72"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6" width="8.42578125" bestFit="1" customWidth="1"/>
    <col min="3847" max="3847" width="9.42578125" bestFit="1" customWidth="1"/>
    <col min="3850" max="3850" width="72"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2" width="8.42578125" bestFit="1" customWidth="1"/>
    <col min="4103" max="4103" width="9.42578125" bestFit="1" customWidth="1"/>
    <col min="4106" max="4106" width="72"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8" width="8.42578125" bestFit="1" customWidth="1"/>
    <col min="4359" max="4359" width="9.42578125" bestFit="1" customWidth="1"/>
    <col min="4362" max="4362" width="72"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4" width="8.42578125" bestFit="1" customWidth="1"/>
    <col min="4615" max="4615" width="9.42578125" bestFit="1" customWidth="1"/>
    <col min="4618" max="4618" width="72"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70" width="8.42578125" bestFit="1" customWidth="1"/>
    <col min="4871" max="4871" width="9.42578125" bestFit="1" customWidth="1"/>
    <col min="4874" max="4874" width="72"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6" width="8.42578125" bestFit="1" customWidth="1"/>
    <col min="5127" max="5127" width="9.42578125" bestFit="1" customWidth="1"/>
    <col min="5130" max="5130" width="72"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2" width="8.42578125" bestFit="1" customWidth="1"/>
    <col min="5383" max="5383" width="9.42578125" bestFit="1" customWidth="1"/>
    <col min="5386" max="5386" width="72"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8" width="8.42578125" bestFit="1" customWidth="1"/>
    <col min="5639" max="5639" width="9.42578125" bestFit="1" customWidth="1"/>
    <col min="5642" max="5642" width="72"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4" width="8.42578125" bestFit="1" customWidth="1"/>
    <col min="5895" max="5895" width="9.42578125" bestFit="1" customWidth="1"/>
    <col min="5898" max="5898" width="72"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50" width="8.42578125" bestFit="1" customWidth="1"/>
    <col min="6151" max="6151" width="9.42578125" bestFit="1" customWidth="1"/>
    <col min="6154" max="6154" width="72"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6" width="8.42578125" bestFit="1" customWidth="1"/>
    <col min="6407" max="6407" width="9.42578125" bestFit="1" customWidth="1"/>
    <col min="6410" max="6410" width="72"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2" width="8.42578125" bestFit="1" customWidth="1"/>
    <col min="6663" max="6663" width="9.42578125" bestFit="1" customWidth="1"/>
    <col min="6666" max="6666" width="72"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8" width="8.42578125" bestFit="1" customWidth="1"/>
    <col min="6919" max="6919" width="9.42578125" bestFit="1" customWidth="1"/>
    <col min="6922" max="6922" width="72"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4" width="8.42578125" bestFit="1" customWidth="1"/>
    <col min="7175" max="7175" width="9.42578125" bestFit="1" customWidth="1"/>
    <col min="7178" max="7178" width="72"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30" width="8.42578125" bestFit="1" customWidth="1"/>
    <col min="7431" max="7431" width="9.42578125" bestFit="1" customWidth="1"/>
    <col min="7434" max="7434" width="72"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6" width="8.42578125" bestFit="1" customWidth="1"/>
    <col min="7687" max="7687" width="9.42578125" bestFit="1" customWidth="1"/>
    <col min="7690" max="7690" width="72"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2" width="8.42578125" bestFit="1" customWidth="1"/>
    <col min="7943" max="7943" width="9.42578125" bestFit="1" customWidth="1"/>
    <col min="7946" max="7946" width="72"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8" width="8.42578125" bestFit="1" customWidth="1"/>
    <col min="8199" max="8199" width="9.42578125" bestFit="1" customWidth="1"/>
    <col min="8202" max="8202" width="72"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4" width="8.42578125" bestFit="1" customWidth="1"/>
    <col min="8455" max="8455" width="9.42578125" bestFit="1" customWidth="1"/>
    <col min="8458" max="8458" width="72"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10" width="8.42578125" bestFit="1" customWidth="1"/>
    <col min="8711" max="8711" width="9.42578125" bestFit="1" customWidth="1"/>
    <col min="8714" max="8714" width="72"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6" width="8.42578125" bestFit="1" customWidth="1"/>
    <col min="8967" max="8967" width="9.42578125" bestFit="1" customWidth="1"/>
    <col min="8970" max="8970" width="72"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2" width="8.42578125" bestFit="1" customWidth="1"/>
    <col min="9223" max="9223" width="9.42578125" bestFit="1" customWidth="1"/>
    <col min="9226" max="9226" width="72"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8" width="8.42578125" bestFit="1" customWidth="1"/>
    <col min="9479" max="9479" width="9.42578125" bestFit="1" customWidth="1"/>
    <col min="9482" max="9482" width="72"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4" width="8.42578125" bestFit="1" customWidth="1"/>
    <col min="9735" max="9735" width="9.42578125" bestFit="1" customWidth="1"/>
    <col min="9738" max="9738" width="72"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90" width="8.42578125" bestFit="1" customWidth="1"/>
    <col min="9991" max="9991" width="9.42578125" bestFit="1" customWidth="1"/>
    <col min="9994" max="9994" width="72"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6" width="8.42578125" bestFit="1" customWidth="1"/>
    <col min="10247" max="10247" width="9.42578125" bestFit="1" customWidth="1"/>
    <col min="10250" max="10250" width="72"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2" width="8.42578125" bestFit="1" customWidth="1"/>
    <col min="10503" max="10503" width="9.42578125" bestFit="1" customWidth="1"/>
    <col min="10506" max="10506" width="72"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8" width="8.42578125" bestFit="1" customWidth="1"/>
    <col min="10759" max="10759" width="9.42578125" bestFit="1" customWidth="1"/>
    <col min="10762" max="10762" width="72"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4" width="8.42578125" bestFit="1" customWidth="1"/>
    <col min="11015" max="11015" width="9.42578125" bestFit="1" customWidth="1"/>
    <col min="11018" max="11018" width="72"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70" width="8.42578125" bestFit="1" customWidth="1"/>
    <col min="11271" max="11271" width="9.42578125" bestFit="1" customWidth="1"/>
    <col min="11274" max="11274" width="72"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6" width="8.42578125" bestFit="1" customWidth="1"/>
    <col min="11527" max="11527" width="9.42578125" bestFit="1" customWidth="1"/>
    <col min="11530" max="11530" width="72"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2" width="8.42578125" bestFit="1" customWidth="1"/>
    <col min="11783" max="11783" width="9.42578125" bestFit="1" customWidth="1"/>
    <col min="11786" max="11786" width="72"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8" width="8.42578125" bestFit="1" customWidth="1"/>
    <col min="12039" max="12039" width="9.42578125" bestFit="1" customWidth="1"/>
    <col min="12042" max="12042" width="72"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4" width="8.42578125" bestFit="1" customWidth="1"/>
    <col min="12295" max="12295" width="9.42578125" bestFit="1" customWidth="1"/>
    <col min="12298" max="12298" width="72"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50" width="8.42578125" bestFit="1" customWidth="1"/>
    <col min="12551" max="12551" width="9.42578125" bestFit="1" customWidth="1"/>
    <col min="12554" max="12554" width="72"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6" width="8.42578125" bestFit="1" customWidth="1"/>
    <col min="12807" max="12807" width="9.42578125" bestFit="1" customWidth="1"/>
    <col min="12810" max="12810" width="72"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2" width="8.42578125" bestFit="1" customWidth="1"/>
    <col min="13063" max="13063" width="9.42578125" bestFit="1" customWidth="1"/>
    <col min="13066" max="13066" width="72"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8" width="8.42578125" bestFit="1" customWidth="1"/>
    <col min="13319" max="13319" width="9.42578125" bestFit="1" customWidth="1"/>
    <col min="13322" max="13322" width="72"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4" width="8.42578125" bestFit="1" customWidth="1"/>
    <col min="13575" max="13575" width="9.42578125" bestFit="1" customWidth="1"/>
    <col min="13578" max="13578" width="72"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30" width="8.42578125" bestFit="1" customWidth="1"/>
    <col min="13831" max="13831" width="9.42578125" bestFit="1" customWidth="1"/>
    <col min="13834" max="13834" width="72"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6" width="8.42578125" bestFit="1" customWidth="1"/>
    <col min="14087" max="14087" width="9.42578125" bestFit="1" customWidth="1"/>
    <col min="14090" max="14090" width="72"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2" width="8.42578125" bestFit="1" customWidth="1"/>
    <col min="14343" max="14343" width="9.42578125" bestFit="1" customWidth="1"/>
    <col min="14346" max="14346" width="72"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8" width="8.42578125" bestFit="1" customWidth="1"/>
    <col min="14599" max="14599" width="9.42578125" bestFit="1" customWidth="1"/>
    <col min="14602" max="14602" width="72"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4" width="8.42578125" bestFit="1" customWidth="1"/>
    <col min="14855" max="14855" width="9.42578125" bestFit="1" customWidth="1"/>
    <col min="14858" max="14858" width="72"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10" width="8.42578125" bestFit="1" customWidth="1"/>
    <col min="15111" max="15111" width="9.42578125" bestFit="1" customWidth="1"/>
    <col min="15114" max="15114" width="72"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6" width="8.42578125" bestFit="1" customWidth="1"/>
    <col min="15367" max="15367" width="9.42578125" bestFit="1" customWidth="1"/>
    <col min="15370" max="15370" width="72"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2" width="8.42578125" bestFit="1" customWidth="1"/>
    <col min="15623" max="15623" width="9.42578125" bestFit="1" customWidth="1"/>
    <col min="15626" max="15626" width="72"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8" width="8.42578125" bestFit="1" customWidth="1"/>
    <col min="15879" max="15879" width="9.42578125" bestFit="1" customWidth="1"/>
    <col min="15882" max="15882" width="72"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4" width="8.42578125" bestFit="1" customWidth="1"/>
    <col min="16135" max="16135" width="9.42578125" bestFit="1" customWidth="1"/>
    <col min="16138" max="16138" width="72"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54">
        <v>2009</v>
      </c>
      <c r="B1" s="54"/>
      <c r="C1" s="54"/>
      <c r="D1" s="54"/>
      <c r="E1" s="54"/>
      <c r="F1" s="54"/>
      <c r="G1" s="54"/>
      <c r="I1" s="55">
        <v>2010</v>
      </c>
      <c r="J1" s="55"/>
      <c r="K1" s="55"/>
      <c r="L1" s="55"/>
      <c r="M1" s="55"/>
      <c r="N1" s="55"/>
      <c r="O1" s="55"/>
    </row>
    <row r="2" spans="1:15" s="59" customFormat="1" ht="30" x14ac:dyDescent="0.25">
      <c r="A2" s="56" t="s">
        <v>43</v>
      </c>
      <c r="B2" s="56" t="s">
        <v>203</v>
      </c>
      <c r="C2" s="56" t="s">
        <v>162</v>
      </c>
      <c r="D2" s="56" t="s">
        <v>163</v>
      </c>
      <c r="E2" s="56" t="s">
        <v>164</v>
      </c>
      <c r="F2" s="56" t="s">
        <v>165</v>
      </c>
      <c r="G2" s="56" t="s">
        <v>166</v>
      </c>
      <c r="H2" s="57"/>
      <c r="I2" s="58" t="s">
        <v>43</v>
      </c>
      <c r="J2" s="58" t="s">
        <v>203</v>
      </c>
      <c r="K2" s="58" t="s">
        <v>162</v>
      </c>
      <c r="L2" s="58" t="s">
        <v>163</v>
      </c>
      <c r="M2" s="58" t="s">
        <v>164</v>
      </c>
      <c r="N2" s="58" t="s">
        <v>165</v>
      </c>
      <c r="O2" s="58" t="s">
        <v>166</v>
      </c>
    </row>
    <row r="3" spans="1:15" s="59" customFormat="1" x14ac:dyDescent="0.25">
      <c r="A3" s="99">
        <v>7</v>
      </c>
      <c r="B3" s="100" t="s">
        <v>189</v>
      </c>
      <c r="C3" s="101">
        <v>20</v>
      </c>
      <c r="D3" s="101">
        <v>25</v>
      </c>
      <c r="E3" s="101">
        <v>7</v>
      </c>
      <c r="F3" s="101">
        <v>33</v>
      </c>
      <c r="G3" s="101">
        <v>15</v>
      </c>
      <c r="H3" s="57"/>
      <c r="I3" s="102">
        <v>7</v>
      </c>
      <c r="J3" s="94" t="s">
        <v>189</v>
      </c>
      <c r="K3" s="62">
        <v>31</v>
      </c>
      <c r="L3" s="62">
        <v>34</v>
      </c>
      <c r="M3" s="62">
        <v>15</v>
      </c>
      <c r="N3" s="62">
        <v>46</v>
      </c>
      <c r="O3" s="62">
        <v>24</v>
      </c>
    </row>
    <row r="4" spans="1:15" s="59" customFormat="1" x14ac:dyDescent="0.25">
      <c r="A4" s="99"/>
      <c r="B4" s="103" t="s">
        <v>171</v>
      </c>
      <c r="C4" s="99">
        <f>SUM(C3:C3)</f>
        <v>20</v>
      </c>
      <c r="D4" s="99">
        <f>SUM(D3:D3)</f>
        <v>25</v>
      </c>
      <c r="E4" s="99">
        <f>SUM(E3:E3)</f>
        <v>7</v>
      </c>
      <c r="F4" s="99">
        <f>SUM(F3:F3)</f>
        <v>33</v>
      </c>
      <c r="G4" s="99">
        <f>SUM(G3:G3)</f>
        <v>15</v>
      </c>
      <c r="H4" s="57"/>
      <c r="I4" s="102"/>
      <c r="J4" s="64" t="s">
        <v>171</v>
      </c>
      <c r="K4" s="61">
        <f>SUM(K3:K3)</f>
        <v>31</v>
      </c>
      <c r="L4" s="61">
        <f>SUM(L3:L3)</f>
        <v>34</v>
      </c>
      <c r="M4" s="61">
        <f>SUM(M3:M3)</f>
        <v>15</v>
      </c>
      <c r="N4" s="61">
        <f>SUM(N3:N3)</f>
        <v>46</v>
      </c>
      <c r="O4" s="61">
        <f>SUM(O3:O3)</f>
        <v>24</v>
      </c>
    </row>
    <row r="5" spans="1:15" x14ac:dyDescent="0.25">
      <c r="A5" s="99"/>
      <c r="B5" s="103" t="s">
        <v>204</v>
      </c>
      <c r="C5" s="99">
        <f>(C4/100)*100</f>
        <v>20</v>
      </c>
      <c r="D5" s="99">
        <f>(D4/100)*100</f>
        <v>25</v>
      </c>
      <c r="E5" s="99">
        <f>(E4/100)*100</f>
        <v>7.0000000000000009</v>
      </c>
      <c r="F5" s="99">
        <f>(F4/100)*100</f>
        <v>33</v>
      </c>
      <c r="G5" s="99">
        <f>(G4/100)*100</f>
        <v>15</v>
      </c>
      <c r="I5" s="102"/>
      <c r="J5" s="64" t="s">
        <v>172</v>
      </c>
      <c r="K5" s="65">
        <f>(K4/150)*100</f>
        <v>20.666666666666668</v>
      </c>
      <c r="L5" s="65">
        <f>(L4/150)*100</f>
        <v>22.666666666666664</v>
      </c>
      <c r="M5" s="65">
        <f>(M4/150)*100</f>
        <v>10</v>
      </c>
      <c r="N5" s="65">
        <f>(N4/150)*100</f>
        <v>30.666666666666664</v>
      </c>
      <c r="O5" s="65">
        <f>(O4/150)*100</f>
        <v>16</v>
      </c>
    </row>
    <row r="7" spans="1:15" ht="45" x14ac:dyDescent="0.25">
      <c r="A7" s="66"/>
      <c r="B7" s="66" t="s">
        <v>173</v>
      </c>
      <c r="C7" s="66" t="s">
        <v>174</v>
      </c>
      <c r="D7" s="66" t="s">
        <v>175</v>
      </c>
      <c r="E7" s="66" t="s">
        <v>176</v>
      </c>
      <c r="F7" s="66" t="s">
        <v>177</v>
      </c>
      <c r="G7" s="66" t="s">
        <v>178</v>
      </c>
    </row>
    <row r="8" spans="1:15" x14ac:dyDescent="0.25">
      <c r="A8" s="67">
        <v>2009</v>
      </c>
      <c r="B8" s="67">
        <f>C5</f>
        <v>20</v>
      </c>
      <c r="C8" s="67">
        <f>D5</f>
        <v>25</v>
      </c>
      <c r="D8" s="67">
        <f>E5</f>
        <v>7.0000000000000009</v>
      </c>
      <c r="E8" s="67">
        <f>F5</f>
        <v>33</v>
      </c>
      <c r="F8" s="67">
        <f>G5</f>
        <v>15</v>
      </c>
      <c r="G8" s="68">
        <f>(B8*$B$11+C8*$B$12+D8*$B$13+E8*$B$14+F8*$B$15)/5</f>
        <v>0.4</v>
      </c>
    </row>
    <row r="9" spans="1:15" x14ac:dyDescent="0.25">
      <c r="A9" s="67">
        <v>2010</v>
      </c>
      <c r="B9" s="68">
        <f>K5</f>
        <v>20.666666666666668</v>
      </c>
      <c r="C9" s="68">
        <f>L5</f>
        <v>22.666666666666664</v>
      </c>
      <c r="D9" s="68">
        <f>M5</f>
        <v>10</v>
      </c>
      <c r="E9" s="68">
        <f>N5</f>
        <v>30.666666666666664</v>
      </c>
      <c r="F9" s="68">
        <f>O5</f>
        <v>16</v>
      </c>
      <c r="G9" s="68">
        <f>(B9*$B$11+C9*$B$12+D9*$B$13+E9*$B$14+F9*$B$15)/5</f>
        <v>0.26666666666666716</v>
      </c>
    </row>
    <row r="10" spans="1:15" ht="15.75" thickBot="1" x14ac:dyDescent="0.3"/>
    <row r="11" spans="1:15" x14ac:dyDescent="0.25">
      <c r="A11" s="69" t="s">
        <v>162</v>
      </c>
      <c r="B11" s="70">
        <v>2</v>
      </c>
    </row>
    <row r="12" spans="1:15" x14ac:dyDescent="0.25">
      <c r="A12" s="71" t="s">
        <v>163</v>
      </c>
      <c r="B12" s="72">
        <v>1</v>
      </c>
    </row>
    <row r="13" spans="1:15" x14ac:dyDescent="0.25">
      <c r="A13" s="71" t="s">
        <v>164</v>
      </c>
      <c r="B13" s="72">
        <v>0</v>
      </c>
    </row>
    <row r="14" spans="1:15" x14ac:dyDescent="0.25">
      <c r="A14" s="71" t="s">
        <v>165</v>
      </c>
      <c r="B14" s="72">
        <v>-1</v>
      </c>
    </row>
    <row r="15" spans="1:15" ht="15.75" thickBot="1" x14ac:dyDescent="0.3">
      <c r="A15" s="73" t="s">
        <v>166</v>
      </c>
      <c r="B15" s="74">
        <v>-2</v>
      </c>
    </row>
  </sheetData>
  <mergeCells count="2">
    <mergeCell ref="A1:G1"/>
    <mergeCell ref="I1:O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topLeftCell="A4" workbookViewId="0">
      <selection activeCell="K30" sqref="K30"/>
    </sheetView>
  </sheetViews>
  <sheetFormatPr defaultRowHeight="15" x14ac:dyDescent="0.25"/>
  <cols>
    <col min="2" max="2" width="20.28515625" bestFit="1" customWidth="1"/>
    <col min="3" max="3" width="26.5703125" bestFit="1" customWidth="1"/>
    <col min="4" max="4" width="10.7109375" bestFit="1" customWidth="1"/>
    <col min="5" max="5" width="22.28515625" bestFit="1" customWidth="1"/>
    <col min="6" max="6" width="12.7109375" bestFit="1" customWidth="1"/>
    <col min="7" max="7" width="22" bestFit="1" customWidth="1"/>
    <col min="258" max="258" width="20.28515625" bestFit="1" customWidth="1"/>
    <col min="259" max="259" width="26.5703125" bestFit="1" customWidth="1"/>
    <col min="260" max="260" width="10.7109375" bestFit="1" customWidth="1"/>
    <col min="261" max="261" width="22.28515625" bestFit="1" customWidth="1"/>
    <col min="262" max="262" width="12.7109375" bestFit="1" customWidth="1"/>
    <col min="263" max="263" width="22" bestFit="1" customWidth="1"/>
    <col min="514" max="514" width="20.28515625" bestFit="1" customWidth="1"/>
    <col min="515" max="515" width="26.5703125" bestFit="1" customWidth="1"/>
    <col min="516" max="516" width="10.7109375" bestFit="1" customWidth="1"/>
    <col min="517" max="517" width="22.28515625" bestFit="1" customWidth="1"/>
    <col min="518" max="518" width="12.7109375" bestFit="1" customWidth="1"/>
    <col min="519" max="519" width="22" bestFit="1" customWidth="1"/>
    <col min="770" max="770" width="20.28515625" bestFit="1" customWidth="1"/>
    <col min="771" max="771" width="26.5703125" bestFit="1" customWidth="1"/>
    <col min="772" max="772" width="10.7109375" bestFit="1" customWidth="1"/>
    <col min="773" max="773" width="22.28515625" bestFit="1" customWidth="1"/>
    <col min="774" max="774" width="12.7109375" bestFit="1" customWidth="1"/>
    <col min="775" max="775" width="22" bestFit="1" customWidth="1"/>
    <col min="1026" max="1026" width="20.28515625" bestFit="1" customWidth="1"/>
    <col min="1027" max="1027" width="26.5703125" bestFit="1" customWidth="1"/>
    <col min="1028" max="1028" width="10.7109375" bestFit="1" customWidth="1"/>
    <col min="1029" max="1029" width="22.28515625" bestFit="1" customWidth="1"/>
    <col min="1030" max="1030" width="12.7109375" bestFit="1" customWidth="1"/>
    <col min="1031" max="1031" width="22" bestFit="1" customWidth="1"/>
    <col min="1282" max="1282" width="20.28515625" bestFit="1" customWidth="1"/>
    <col min="1283" max="1283" width="26.5703125" bestFit="1" customWidth="1"/>
    <col min="1284" max="1284" width="10.7109375" bestFit="1" customWidth="1"/>
    <col min="1285" max="1285" width="22.28515625" bestFit="1" customWidth="1"/>
    <col min="1286" max="1286" width="12.7109375" bestFit="1" customWidth="1"/>
    <col min="1287" max="1287" width="22" bestFit="1" customWidth="1"/>
    <col min="1538" max="1538" width="20.28515625" bestFit="1" customWidth="1"/>
    <col min="1539" max="1539" width="26.5703125" bestFit="1" customWidth="1"/>
    <col min="1540" max="1540" width="10.7109375" bestFit="1" customWidth="1"/>
    <col min="1541" max="1541" width="22.28515625" bestFit="1" customWidth="1"/>
    <col min="1542" max="1542" width="12.7109375" bestFit="1" customWidth="1"/>
    <col min="1543" max="1543" width="22" bestFit="1" customWidth="1"/>
    <col min="1794" max="1794" width="20.28515625" bestFit="1" customWidth="1"/>
    <col min="1795" max="1795" width="26.5703125" bestFit="1" customWidth="1"/>
    <col min="1796" max="1796" width="10.7109375" bestFit="1" customWidth="1"/>
    <col min="1797" max="1797" width="22.28515625" bestFit="1" customWidth="1"/>
    <col min="1798" max="1798" width="12.7109375" bestFit="1" customWidth="1"/>
    <col min="1799" max="1799" width="22" bestFit="1" customWidth="1"/>
    <col min="2050" max="2050" width="20.28515625" bestFit="1" customWidth="1"/>
    <col min="2051" max="2051" width="26.5703125" bestFit="1" customWidth="1"/>
    <col min="2052" max="2052" width="10.7109375" bestFit="1" customWidth="1"/>
    <col min="2053" max="2053" width="22.28515625" bestFit="1" customWidth="1"/>
    <col min="2054" max="2054" width="12.7109375" bestFit="1" customWidth="1"/>
    <col min="2055" max="2055" width="22" bestFit="1" customWidth="1"/>
    <col min="2306" max="2306" width="20.28515625" bestFit="1" customWidth="1"/>
    <col min="2307" max="2307" width="26.5703125" bestFit="1" customWidth="1"/>
    <col min="2308" max="2308" width="10.7109375" bestFit="1" customWidth="1"/>
    <col min="2309" max="2309" width="22.28515625" bestFit="1" customWidth="1"/>
    <col min="2310" max="2310" width="12.7109375" bestFit="1" customWidth="1"/>
    <col min="2311" max="2311" width="22" bestFit="1" customWidth="1"/>
    <col min="2562" max="2562" width="20.28515625" bestFit="1" customWidth="1"/>
    <col min="2563" max="2563" width="26.5703125" bestFit="1" customWidth="1"/>
    <col min="2564" max="2564" width="10.7109375" bestFit="1" customWidth="1"/>
    <col min="2565" max="2565" width="22.28515625" bestFit="1" customWidth="1"/>
    <col min="2566" max="2566" width="12.7109375" bestFit="1" customWidth="1"/>
    <col min="2567" max="2567" width="22" bestFit="1" customWidth="1"/>
    <col min="2818" max="2818" width="20.28515625" bestFit="1" customWidth="1"/>
    <col min="2819" max="2819" width="26.5703125" bestFit="1" customWidth="1"/>
    <col min="2820" max="2820" width="10.7109375" bestFit="1" customWidth="1"/>
    <col min="2821" max="2821" width="22.28515625" bestFit="1" customWidth="1"/>
    <col min="2822" max="2822" width="12.7109375" bestFit="1" customWidth="1"/>
    <col min="2823" max="2823" width="22" bestFit="1" customWidth="1"/>
    <col min="3074" max="3074" width="20.28515625" bestFit="1" customWidth="1"/>
    <col min="3075" max="3075" width="26.5703125" bestFit="1" customWidth="1"/>
    <col min="3076" max="3076" width="10.7109375" bestFit="1" customWidth="1"/>
    <col min="3077" max="3077" width="22.28515625" bestFit="1" customWidth="1"/>
    <col min="3078" max="3078" width="12.7109375" bestFit="1" customWidth="1"/>
    <col min="3079" max="3079" width="22" bestFit="1" customWidth="1"/>
    <col min="3330" max="3330" width="20.28515625" bestFit="1" customWidth="1"/>
    <col min="3331" max="3331" width="26.5703125" bestFit="1" customWidth="1"/>
    <col min="3332" max="3332" width="10.7109375" bestFit="1" customWidth="1"/>
    <col min="3333" max="3333" width="22.28515625" bestFit="1" customWidth="1"/>
    <col min="3334" max="3334" width="12.7109375" bestFit="1" customWidth="1"/>
    <col min="3335" max="3335" width="22" bestFit="1" customWidth="1"/>
    <col min="3586" max="3586" width="20.28515625" bestFit="1" customWidth="1"/>
    <col min="3587" max="3587" width="26.5703125" bestFit="1" customWidth="1"/>
    <col min="3588" max="3588" width="10.7109375" bestFit="1" customWidth="1"/>
    <col min="3589" max="3589" width="22.28515625" bestFit="1" customWidth="1"/>
    <col min="3590" max="3590" width="12.7109375" bestFit="1" customWidth="1"/>
    <col min="3591" max="3591" width="22" bestFit="1" customWidth="1"/>
    <col min="3842" max="3842" width="20.28515625" bestFit="1" customWidth="1"/>
    <col min="3843" max="3843" width="26.5703125" bestFit="1" customWidth="1"/>
    <col min="3844" max="3844" width="10.7109375" bestFit="1" customWidth="1"/>
    <col min="3845" max="3845" width="22.28515625" bestFit="1" customWidth="1"/>
    <col min="3846" max="3846" width="12.7109375" bestFit="1" customWidth="1"/>
    <col min="3847" max="3847" width="22" bestFit="1" customWidth="1"/>
    <col min="4098" max="4098" width="20.28515625" bestFit="1" customWidth="1"/>
    <col min="4099" max="4099" width="26.5703125" bestFit="1" customWidth="1"/>
    <col min="4100" max="4100" width="10.7109375" bestFit="1" customWidth="1"/>
    <col min="4101" max="4101" width="22.28515625" bestFit="1" customWidth="1"/>
    <col min="4102" max="4102" width="12.7109375" bestFit="1" customWidth="1"/>
    <col min="4103" max="4103" width="22" bestFit="1" customWidth="1"/>
    <col min="4354" max="4354" width="20.28515625" bestFit="1" customWidth="1"/>
    <col min="4355" max="4355" width="26.5703125" bestFit="1" customWidth="1"/>
    <col min="4356" max="4356" width="10.7109375" bestFit="1" customWidth="1"/>
    <col min="4357" max="4357" width="22.28515625" bestFit="1" customWidth="1"/>
    <col min="4358" max="4358" width="12.7109375" bestFit="1" customWidth="1"/>
    <col min="4359" max="4359" width="22" bestFit="1" customWidth="1"/>
    <col min="4610" max="4610" width="20.28515625" bestFit="1" customWidth="1"/>
    <col min="4611" max="4611" width="26.5703125" bestFit="1" customWidth="1"/>
    <col min="4612" max="4612" width="10.7109375" bestFit="1" customWidth="1"/>
    <col min="4613" max="4613" width="22.28515625" bestFit="1" customWidth="1"/>
    <col min="4614" max="4614" width="12.7109375" bestFit="1" customWidth="1"/>
    <col min="4615" max="4615" width="22" bestFit="1" customWidth="1"/>
    <col min="4866" max="4866" width="20.28515625" bestFit="1" customWidth="1"/>
    <col min="4867" max="4867" width="26.5703125" bestFit="1" customWidth="1"/>
    <col min="4868" max="4868" width="10.7109375" bestFit="1" customWidth="1"/>
    <col min="4869" max="4869" width="22.28515625" bestFit="1" customWidth="1"/>
    <col min="4870" max="4870" width="12.7109375" bestFit="1" customWidth="1"/>
    <col min="4871" max="4871" width="22" bestFit="1" customWidth="1"/>
    <col min="5122" max="5122" width="20.28515625" bestFit="1" customWidth="1"/>
    <col min="5123" max="5123" width="26.5703125" bestFit="1" customWidth="1"/>
    <col min="5124" max="5124" width="10.7109375" bestFit="1" customWidth="1"/>
    <col min="5125" max="5125" width="22.28515625" bestFit="1" customWidth="1"/>
    <col min="5126" max="5126" width="12.7109375" bestFit="1" customWidth="1"/>
    <col min="5127" max="5127" width="22" bestFit="1" customWidth="1"/>
    <col min="5378" max="5378" width="20.28515625" bestFit="1" customWidth="1"/>
    <col min="5379" max="5379" width="26.5703125" bestFit="1" customWidth="1"/>
    <col min="5380" max="5380" width="10.7109375" bestFit="1" customWidth="1"/>
    <col min="5381" max="5381" width="22.28515625" bestFit="1" customWidth="1"/>
    <col min="5382" max="5382" width="12.7109375" bestFit="1" customWidth="1"/>
    <col min="5383" max="5383" width="22" bestFit="1" customWidth="1"/>
    <col min="5634" max="5634" width="20.28515625" bestFit="1" customWidth="1"/>
    <col min="5635" max="5635" width="26.5703125" bestFit="1" customWidth="1"/>
    <col min="5636" max="5636" width="10.7109375" bestFit="1" customWidth="1"/>
    <col min="5637" max="5637" width="22.28515625" bestFit="1" customWidth="1"/>
    <col min="5638" max="5638" width="12.7109375" bestFit="1" customWidth="1"/>
    <col min="5639" max="5639" width="22" bestFit="1" customWidth="1"/>
    <col min="5890" max="5890" width="20.28515625" bestFit="1" customWidth="1"/>
    <col min="5891" max="5891" width="26.5703125" bestFit="1" customWidth="1"/>
    <col min="5892" max="5892" width="10.7109375" bestFit="1" customWidth="1"/>
    <col min="5893" max="5893" width="22.28515625" bestFit="1" customWidth="1"/>
    <col min="5894" max="5894" width="12.7109375" bestFit="1" customWidth="1"/>
    <col min="5895" max="5895" width="22" bestFit="1" customWidth="1"/>
    <col min="6146" max="6146" width="20.28515625" bestFit="1" customWidth="1"/>
    <col min="6147" max="6147" width="26.5703125" bestFit="1" customWidth="1"/>
    <col min="6148" max="6148" width="10.7109375" bestFit="1" customWidth="1"/>
    <col min="6149" max="6149" width="22.28515625" bestFit="1" customWidth="1"/>
    <col min="6150" max="6150" width="12.7109375" bestFit="1" customWidth="1"/>
    <col min="6151" max="6151" width="22" bestFit="1" customWidth="1"/>
    <col min="6402" max="6402" width="20.28515625" bestFit="1" customWidth="1"/>
    <col min="6403" max="6403" width="26.5703125" bestFit="1" customWidth="1"/>
    <col min="6404" max="6404" width="10.7109375" bestFit="1" customWidth="1"/>
    <col min="6405" max="6405" width="22.28515625" bestFit="1" customWidth="1"/>
    <col min="6406" max="6406" width="12.7109375" bestFit="1" customWidth="1"/>
    <col min="6407" max="6407" width="22" bestFit="1" customWidth="1"/>
    <col min="6658" max="6658" width="20.28515625" bestFit="1" customWidth="1"/>
    <col min="6659" max="6659" width="26.5703125" bestFit="1" customWidth="1"/>
    <col min="6660" max="6660" width="10.7109375" bestFit="1" customWidth="1"/>
    <col min="6661" max="6661" width="22.28515625" bestFit="1" customWidth="1"/>
    <col min="6662" max="6662" width="12.7109375" bestFit="1" customWidth="1"/>
    <col min="6663" max="6663" width="22" bestFit="1" customWidth="1"/>
    <col min="6914" max="6914" width="20.28515625" bestFit="1" customWidth="1"/>
    <col min="6915" max="6915" width="26.5703125" bestFit="1" customWidth="1"/>
    <col min="6916" max="6916" width="10.7109375" bestFit="1" customWidth="1"/>
    <col min="6917" max="6917" width="22.28515625" bestFit="1" customWidth="1"/>
    <col min="6918" max="6918" width="12.7109375" bestFit="1" customWidth="1"/>
    <col min="6919" max="6919" width="22" bestFit="1" customWidth="1"/>
    <col min="7170" max="7170" width="20.28515625" bestFit="1" customWidth="1"/>
    <col min="7171" max="7171" width="26.5703125" bestFit="1" customWidth="1"/>
    <col min="7172" max="7172" width="10.7109375" bestFit="1" customWidth="1"/>
    <col min="7173" max="7173" width="22.28515625" bestFit="1" customWidth="1"/>
    <col min="7174" max="7174" width="12.7109375" bestFit="1" customWidth="1"/>
    <col min="7175" max="7175" width="22" bestFit="1" customWidth="1"/>
    <col min="7426" max="7426" width="20.28515625" bestFit="1" customWidth="1"/>
    <col min="7427" max="7427" width="26.5703125" bestFit="1" customWidth="1"/>
    <col min="7428" max="7428" width="10.7109375" bestFit="1" customWidth="1"/>
    <col min="7429" max="7429" width="22.28515625" bestFit="1" customWidth="1"/>
    <col min="7430" max="7430" width="12.7109375" bestFit="1" customWidth="1"/>
    <col min="7431" max="7431" width="22" bestFit="1" customWidth="1"/>
    <col min="7682" max="7682" width="20.28515625" bestFit="1" customWidth="1"/>
    <col min="7683" max="7683" width="26.5703125" bestFit="1" customWidth="1"/>
    <col min="7684" max="7684" width="10.7109375" bestFit="1" customWidth="1"/>
    <col min="7685" max="7685" width="22.28515625" bestFit="1" customWidth="1"/>
    <col min="7686" max="7686" width="12.7109375" bestFit="1" customWidth="1"/>
    <col min="7687" max="7687" width="22" bestFit="1" customWidth="1"/>
    <col min="7938" max="7938" width="20.28515625" bestFit="1" customWidth="1"/>
    <col min="7939" max="7939" width="26.5703125" bestFit="1" customWidth="1"/>
    <col min="7940" max="7940" width="10.7109375" bestFit="1" customWidth="1"/>
    <col min="7941" max="7941" width="22.28515625" bestFit="1" customWidth="1"/>
    <col min="7942" max="7942" width="12.7109375" bestFit="1" customWidth="1"/>
    <col min="7943" max="7943" width="22" bestFit="1" customWidth="1"/>
    <col min="8194" max="8194" width="20.28515625" bestFit="1" customWidth="1"/>
    <col min="8195" max="8195" width="26.5703125" bestFit="1" customWidth="1"/>
    <col min="8196" max="8196" width="10.7109375" bestFit="1" customWidth="1"/>
    <col min="8197" max="8197" width="22.28515625" bestFit="1" customWidth="1"/>
    <col min="8198" max="8198" width="12.7109375" bestFit="1" customWidth="1"/>
    <col min="8199" max="8199" width="22" bestFit="1" customWidth="1"/>
    <col min="8450" max="8450" width="20.28515625" bestFit="1" customWidth="1"/>
    <col min="8451" max="8451" width="26.5703125" bestFit="1" customWidth="1"/>
    <col min="8452" max="8452" width="10.7109375" bestFit="1" customWidth="1"/>
    <col min="8453" max="8453" width="22.28515625" bestFit="1" customWidth="1"/>
    <col min="8454" max="8454" width="12.7109375" bestFit="1" customWidth="1"/>
    <col min="8455" max="8455" width="22" bestFit="1" customWidth="1"/>
    <col min="8706" max="8706" width="20.28515625" bestFit="1" customWidth="1"/>
    <col min="8707" max="8707" width="26.5703125" bestFit="1" customWidth="1"/>
    <col min="8708" max="8708" width="10.7109375" bestFit="1" customWidth="1"/>
    <col min="8709" max="8709" width="22.28515625" bestFit="1" customWidth="1"/>
    <col min="8710" max="8710" width="12.7109375" bestFit="1" customWidth="1"/>
    <col min="8711" max="8711" width="22" bestFit="1" customWidth="1"/>
    <col min="8962" max="8962" width="20.28515625" bestFit="1" customWidth="1"/>
    <col min="8963" max="8963" width="26.5703125" bestFit="1" customWidth="1"/>
    <col min="8964" max="8964" width="10.7109375" bestFit="1" customWidth="1"/>
    <col min="8965" max="8965" width="22.28515625" bestFit="1" customWidth="1"/>
    <col min="8966" max="8966" width="12.7109375" bestFit="1" customWidth="1"/>
    <col min="8967" max="8967" width="22" bestFit="1" customWidth="1"/>
    <col min="9218" max="9218" width="20.28515625" bestFit="1" customWidth="1"/>
    <col min="9219" max="9219" width="26.5703125" bestFit="1" customWidth="1"/>
    <col min="9220" max="9220" width="10.7109375" bestFit="1" customWidth="1"/>
    <col min="9221" max="9221" width="22.28515625" bestFit="1" customWidth="1"/>
    <col min="9222" max="9222" width="12.7109375" bestFit="1" customWidth="1"/>
    <col min="9223" max="9223" width="22" bestFit="1" customWidth="1"/>
    <col min="9474" max="9474" width="20.28515625" bestFit="1" customWidth="1"/>
    <col min="9475" max="9475" width="26.5703125" bestFit="1" customWidth="1"/>
    <col min="9476" max="9476" width="10.7109375" bestFit="1" customWidth="1"/>
    <col min="9477" max="9477" width="22.28515625" bestFit="1" customWidth="1"/>
    <col min="9478" max="9478" width="12.7109375" bestFit="1" customWidth="1"/>
    <col min="9479" max="9479" width="22" bestFit="1" customWidth="1"/>
    <col min="9730" max="9730" width="20.28515625" bestFit="1" customWidth="1"/>
    <col min="9731" max="9731" width="26.5703125" bestFit="1" customWidth="1"/>
    <col min="9732" max="9732" width="10.7109375" bestFit="1" customWidth="1"/>
    <col min="9733" max="9733" width="22.28515625" bestFit="1" customWidth="1"/>
    <col min="9734" max="9734" width="12.7109375" bestFit="1" customWidth="1"/>
    <col min="9735" max="9735" width="22" bestFit="1" customWidth="1"/>
    <col min="9986" max="9986" width="20.28515625" bestFit="1" customWidth="1"/>
    <col min="9987" max="9987" width="26.5703125" bestFit="1" customWidth="1"/>
    <col min="9988" max="9988" width="10.7109375" bestFit="1" customWidth="1"/>
    <col min="9989" max="9989" width="22.28515625" bestFit="1" customWidth="1"/>
    <col min="9990" max="9990" width="12.7109375" bestFit="1" customWidth="1"/>
    <col min="9991" max="9991" width="22" bestFit="1" customWidth="1"/>
    <col min="10242" max="10242" width="20.28515625" bestFit="1" customWidth="1"/>
    <col min="10243" max="10243" width="26.5703125" bestFit="1" customWidth="1"/>
    <col min="10244" max="10244" width="10.7109375" bestFit="1" customWidth="1"/>
    <col min="10245" max="10245" width="22.28515625" bestFit="1" customWidth="1"/>
    <col min="10246" max="10246" width="12.7109375" bestFit="1" customWidth="1"/>
    <col min="10247" max="10247" width="22" bestFit="1" customWidth="1"/>
    <col min="10498" max="10498" width="20.28515625" bestFit="1" customWidth="1"/>
    <col min="10499" max="10499" width="26.5703125" bestFit="1" customWidth="1"/>
    <col min="10500" max="10500" width="10.7109375" bestFit="1" customWidth="1"/>
    <col min="10501" max="10501" width="22.28515625" bestFit="1" customWidth="1"/>
    <col min="10502" max="10502" width="12.7109375" bestFit="1" customWidth="1"/>
    <col min="10503" max="10503" width="22" bestFit="1" customWidth="1"/>
    <col min="10754" max="10754" width="20.28515625" bestFit="1" customWidth="1"/>
    <col min="10755" max="10755" width="26.5703125" bestFit="1" customWidth="1"/>
    <col min="10756" max="10756" width="10.7109375" bestFit="1" customWidth="1"/>
    <col min="10757" max="10757" width="22.28515625" bestFit="1" customWidth="1"/>
    <col min="10758" max="10758" width="12.7109375" bestFit="1" customWidth="1"/>
    <col min="10759" max="10759" width="22" bestFit="1" customWidth="1"/>
    <col min="11010" max="11010" width="20.28515625" bestFit="1" customWidth="1"/>
    <col min="11011" max="11011" width="26.5703125" bestFit="1" customWidth="1"/>
    <col min="11012" max="11012" width="10.7109375" bestFit="1" customWidth="1"/>
    <col min="11013" max="11013" width="22.28515625" bestFit="1" customWidth="1"/>
    <col min="11014" max="11014" width="12.7109375" bestFit="1" customWidth="1"/>
    <col min="11015" max="11015" width="22" bestFit="1" customWidth="1"/>
    <col min="11266" max="11266" width="20.28515625" bestFit="1" customWidth="1"/>
    <col min="11267" max="11267" width="26.5703125" bestFit="1" customWidth="1"/>
    <col min="11268" max="11268" width="10.7109375" bestFit="1" customWidth="1"/>
    <col min="11269" max="11269" width="22.28515625" bestFit="1" customWidth="1"/>
    <col min="11270" max="11270" width="12.7109375" bestFit="1" customWidth="1"/>
    <col min="11271" max="11271" width="22" bestFit="1" customWidth="1"/>
    <col min="11522" max="11522" width="20.28515625" bestFit="1" customWidth="1"/>
    <col min="11523" max="11523" width="26.5703125" bestFit="1" customWidth="1"/>
    <col min="11524" max="11524" width="10.7109375" bestFit="1" customWidth="1"/>
    <col min="11525" max="11525" width="22.28515625" bestFit="1" customWidth="1"/>
    <col min="11526" max="11526" width="12.7109375" bestFit="1" customWidth="1"/>
    <col min="11527" max="11527" width="22" bestFit="1" customWidth="1"/>
    <col min="11778" max="11778" width="20.28515625" bestFit="1" customWidth="1"/>
    <col min="11779" max="11779" width="26.5703125" bestFit="1" customWidth="1"/>
    <col min="11780" max="11780" width="10.7109375" bestFit="1" customWidth="1"/>
    <col min="11781" max="11781" width="22.28515625" bestFit="1" customWidth="1"/>
    <col min="11782" max="11782" width="12.7109375" bestFit="1" customWidth="1"/>
    <col min="11783" max="11783" width="22" bestFit="1" customWidth="1"/>
    <col min="12034" max="12034" width="20.28515625" bestFit="1" customWidth="1"/>
    <col min="12035" max="12035" width="26.5703125" bestFit="1" customWidth="1"/>
    <col min="12036" max="12036" width="10.7109375" bestFit="1" customWidth="1"/>
    <col min="12037" max="12037" width="22.28515625" bestFit="1" customWidth="1"/>
    <col min="12038" max="12038" width="12.7109375" bestFit="1" customWidth="1"/>
    <col min="12039" max="12039" width="22" bestFit="1" customWidth="1"/>
    <col min="12290" max="12290" width="20.28515625" bestFit="1" customWidth="1"/>
    <col min="12291" max="12291" width="26.5703125" bestFit="1" customWidth="1"/>
    <col min="12292" max="12292" width="10.7109375" bestFit="1" customWidth="1"/>
    <col min="12293" max="12293" width="22.28515625" bestFit="1" customWidth="1"/>
    <col min="12294" max="12294" width="12.7109375" bestFit="1" customWidth="1"/>
    <col min="12295" max="12295" width="22" bestFit="1" customWidth="1"/>
    <col min="12546" max="12546" width="20.28515625" bestFit="1" customWidth="1"/>
    <col min="12547" max="12547" width="26.5703125" bestFit="1" customWidth="1"/>
    <col min="12548" max="12548" width="10.7109375" bestFit="1" customWidth="1"/>
    <col min="12549" max="12549" width="22.28515625" bestFit="1" customWidth="1"/>
    <col min="12550" max="12550" width="12.7109375" bestFit="1" customWidth="1"/>
    <col min="12551" max="12551" width="22" bestFit="1" customWidth="1"/>
    <col min="12802" max="12802" width="20.28515625" bestFit="1" customWidth="1"/>
    <col min="12803" max="12803" width="26.5703125" bestFit="1" customWidth="1"/>
    <col min="12804" max="12804" width="10.7109375" bestFit="1" customWidth="1"/>
    <col min="12805" max="12805" width="22.28515625" bestFit="1" customWidth="1"/>
    <col min="12806" max="12806" width="12.7109375" bestFit="1" customWidth="1"/>
    <col min="12807" max="12807" width="22" bestFit="1" customWidth="1"/>
    <col min="13058" max="13058" width="20.28515625" bestFit="1" customWidth="1"/>
    <col min="13059" max="13059" width="26.5703125" bestFit="1" customWidth="1"/>
    <col min="13060" max="13060" width="10.7109375" bestFit="1" customWidth="1"/>
    <col min="13061" max="13061" width="22.28515625" bestFit="1" customWidth="1"/>
    <col min="13062" max="13062" width="12.7109375" bestFit="1" customWidth="1"/>
    <col min="13063" max="13063" width="22" bestFit="1" customWidth="1"/>
    <col min="13314" max="13314" width="20.28515625" bestFit="1" customWidth="1"/>
    <col min="13315" max="13315" width="26.5703125" bestFit="1" customWidth="1"/>
    <col min="13316" max="13316" width="10.7109375" bestFit="1" customWidth="1"/>
    <col min="13317" max="13317" width="22.28515625" bestFit="1" customWidth="1"/>
    <col min="13318" max="13318" width="12.7109375" bestFit="1" customWidth="1"/>
    <col min="13319" max="13319" width="22" bestFit="1" customWidth="1"/>
    <col min="13570" max="13570" width="20.28515625" bestFit="1" customWidth="1"/>
    <col min="13571" max="13571" width="26.5703125" bestFit="1" customWidth="1"/>
    <col min="13572" max="13572" width="10.7109375" bestFit="1" customWidth="1"/>
    <col min="13573" max="13573" width="22.28515625" bestFit="1" customWidth="1"/>
    <col min="13574" max="13574" width="12.7109375" bestFit="1" customWidth="1"/>
    <col min="13575" max="13575" width="22" bestFit="1" customWidth="1"/>
    <col min="13826" max="13826" width="20.28515625" bestFit="1" customWidth="1"/>
    <col min="13827" max="13827" width="26.5703125" bestFit="1" customWidth="1"/>
    <col min="13828" max="13828" width="10.7109375" bestFit="1" customWidth="1"/>
    <col min="13829" max="13829" width="22.28515625" bestFit="1" customWidth="1"/>
    <col min="13830" max="13830" width="12.7109375" bestFit="1" customWidth="1"/>
    <col min="13831" max="13831" width="22" bestFit="1" customWidth="1"/>
    <col min="14082" max="14082" width="20.28515625" bestFit="1" customWidth="1"/>
    <col min="14083" max="14083" width="26.5703125" bestFit="1" customWidth="1"/>
    <col min="14084" max="14084" width="10.7109375" bestFit="1" customWidth="1"/>
    <col min="14085" max="14085" width="22.28515625" bestFit="1" customWidth="1"/>
    <col min="14086" max="14086" width="12.7109375" bestFit="1" customWidth="1"/>
    <col min="14087" max="14087" width="22" bestFit="1" customWidth="1"/>
    <col min="14338" max="14338" width="20.28515625" bestFit="1" customWidth="1"/>
    <col min="14339" max="14339" width="26.5703125" bestFit="1" customWidth="1"/>
    <col min="14340" max="14340" width="10.7109375" bestFit="1" customWidth="1"/>
    <col min="14341" max="14341" width="22.28515625" bestFit="1" customWidth="1"/>
    <col min="14342" max="14342" width="12.7109375" bestFit="1" customWidth="1"/>
    <col min="14343" max="14343" width="22" bestFit="1" customWidth="1"/>
    <col min="14594" max="14594" width="20.28515625" bestFit="1" customWidth="1"/>
    <col min="14595" max="14595" width="26.5703125" bestFit="1" customWidth="1"/>
    <col min="14596" max="14596" width="10.7109375" bestFit="1" customWidth="1"/>
    <col min="14597" max="14597" width="22.28515625" bestFit="1" customWidth="1"/>
    <col min="14598" max="14598" width="12.7109375" bestFit="1" customWidth="1"/>
    <col min="14599" max="14599" width="22" bestFit="1" customWidth="1"/>
    <col min="14850" max="14850" width="20.28515625" bestFit="1" customWidth="1"/>
    <col min="14851" max="14851" width="26.5703125" bestFit="1" customWidth="1"/>
    <col min="14852" max="14852" width="10.7109375" bestFit="1" customWidth="1"/>
    <col min="14853" max="14853" width="22.28515625" bestFit="1" customWidth="1"/>
    <col min="14854" max="14854" width="12.7109375" bestFit="1" customWidth="1"/>
    <col min="14855" max="14855" width="22" bestFit="1" customWidth="1"/>
    <col min="15106" max="15106" width="20.28515625" bestFit="1" customWidth="1"/>
    <col min="15107" max="15107" width="26.5703125" bestFit="1" customWidth="1"/>
    <col min="15108" max="15108" width="10.7109375" bestFit="1" customWidth="1"/>
    <col min="15109" max="15109" width="22.28515625" bestFit="1" customWidth="1"/>
    <col min="15110" max="15110" width="12.7109375" bestFit="1" customWidth="1"/>
    <col min="15111" max="15111" width="22" bestFit="1" customWidth="1"/>
    <col min="15362" max="15362" width="20.28515625" bestFit="1" customWidth="1"/>
    <col min="15363" max="15363" width="26.5703125" bestFit="1" customWidth="1"/>
    <col min="15364" max="15364" width="10.7109375" bestFit="1" customWidth="1"/>
    <col min="15365" max="15365" width="22.28515625" bestFit="1" customWidth="1"/>
    <col min="15366" max="15366" width="12.7109375" bestFit="1" customWidth="1"/>
    <col min="15367" max="15367" width="22" bestFit="1" customWidth="1"/>
    <col min="15618" max="15618" width="20.28515625" bestFit="1" customWidth="1"/>
    <col min="15619" max="15619" width="26.5703125" bestFit="1" customWidth="1"/>
    <col min="15620" max="15620" width="10.7109375" bestFit="1" customWidth="1"/>
    <col min="15621" max="15621" width="22.28515625" bestFit="1" customWidth="1"/>
    <col min="15622" max="15622" width="12.7109375" bestFit="1" customWidth="1"/>
    <col min="15623" max="15623" width="22" bestFit="1" customWidth="1"/>
    <col min="15874" max="15874" width="20.28515625" bestFit="1" customWidth="1"/>
    <col min="15875" max="15875" width="26.5703125" bestFit="1" customWidth="1"/>
    <col min="15876" max="15876" width="10.7109375" bestFit="1" customWidth="1"/>
    <col min="15877" max="15877" width="22.28515625" bestFit="1" customWidth="1"/>
    <col min="15878" max="15878" width="12.7109375" bestFit="1" customWidth="1"/>
    <col min="15879" max="15879" width="22" bestFit="1" customWidth="1"/>
    <col min="16130" max="16130" width="20.28515625" bestFit="1" customWidth="1"/>
    <col min="16131" max="16131" width="26.5703125" bestFit="1" customWidth="1"/>
    <col min="16132" max="16132" width="10.7109375" bestFit="1" customWidth="1"/>
    <col min="16133" max="16133" width="22.28515625" bestFit="1" customWidth="1"/>
    <col min="16134" max="16134" width="12.7109375" bestFit="1" customWidth="1"/>
    <col min="16135" max="16135" width="22" bestFit="1" customWidth="1"/>
  </cols>
  <sheetData>
    <row r="2" spans="1:7" x14ac:dyDescent="0.25">
      <c r="A2" s="104"/>
      <c r="B2" s="104" t="s">
        <v>199</v>
      </c>
      <c r="C2" s="104" t="s">
        <v>205</v>
      </c>
      <c r="D2" s="104" t="s">
        <v>161</v>
      </c>
      <c r="E2" s="104" t="s">
        <v>202</v>
      </c>
      <c r="F2" s="104" t="s">
        <v>203</v>
      </c>
      <c r="G2" s="104" t="s">
        <v>206</v>
      </c>
    </row>
    <row r="3" spans="1:7" x14ac:dyDescent="0.25">
      <c r="A3" s="105">
        <v>2009</v>
      </c>
      <c r="B3" s="106">
        <v>7.4</v>
      </c>
      <c r="C3" s="106">
        <v>5.65</v>
      </c>
      <c r="D3" s="106">
        <v>4.75</v>
      </c>
      <c r="E3" s="106">
        <v>16.100000000000001</v>
      </c>
      <c r="F3" s="106">
        <v>4.2699999999999996</v>
      </c>
      <c r="G3" s="106">
        <v>0.4</v>
      </c>
    </row>
    <row r="4" spans="1:7" x14ac:dyDescent="0.25">
      <c r="A4" s="105">
        <v>2010</v>
      </c>
      <c r="B4" s="106">
        <v>5.2</v>
      </c>
      <c r="C4" s="106">
        <v>2.2999999999999998</v>
      </c>
      <c r="D4" s="106">
        <v>3.1</v>
      </c>
      <c r="E4" s="106">
        <v>12.27</v>
      </c>
      <c r="F4" s="106">
        <v>2.4</v>
      </c>
      <c r="G4" s="106">
        <v>0.27</v>
      </c>
    </row>
    <row r="26" spans="2:2" x14ac:dyDescent="0.25">
      <c r="B26" t="s">
        <v>207</v>
      </c>
    </row>
    <row r="27" spans="2:2" x14ac:dyDescent="0.25">
      <c r="B27" t="s">
        <v>208</v>
      </c>
    </row>
    <row r="28" spans="2:2" x14ac:dyDescent="0.25">
      <c r="B28" t="s">
        <v>209</v>
      </c>
    </row>
    <row r="29" spans="2:2" x14ac:dyDescent="0.25">
      <c r="B29" t="s">
        <v>210</v>
      </c>
    </row>
    <row r="30" spans="2:2" x14ac:dyDescent="0.25">
      <c r="B30" t="s">
        <v>211</v>
      </c>
    </row>
    <row r="31" spans="2:2" x14ac:dyDescent="0.25">
      <c r="B31" t="s">
        <v>212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8"/>
  <sheetViews>
    <sheetView topLeftCell="D5" workbookViewId="0">
      <selection activeCell="L16" sqref="L16"/>
    </sheetView>
  </sheetViews>
  <sheetFormatPr defaultRowHeight="15" x14ac:dyDescent="0.25"/>
  <cols>
    <col min="2" max="2" width="15.85546875" customWidth="1"/>
    <col min="3" max="3" width="54" bestFit="1" customWidth="1"/>
    <col min="4" max="4" width="10" bestFit="1" customWidth="1"/>
    <col min="5" max="5" width="9.7109375" bestFit="1" customWidth="1"/>
    <col min="6" max="6" width="14.42578125" bestFit="1" customWidth="1"/>
    <col min="7" max="7" width="17.85546875" bestFit="1" customWidth="1"/>
    <col min="8" max="8" width="37.5703125" bestFit="1" customWidth="1"/>
  </cols>
  <sheetData>
    <row r="2" spans="2:8" ht="33.75" x14ac:dyDescent="0.5">
      <c r="B2" s="107" t="s">
        <v>213</v>
      </c>
      <c r="C2" s="107"/>
      <c r="D2" s="107"/>
      <c r="E2" s="107"/>
      <c r="F2" s="107"/>
      <c r="G2" s="107"/>
      <c r="H2" s="107"/>
    </row>
    <row r="3" spans="2:8" x14ac:dyDescent="0.25">
      <c r="G3" s="108" t="s">
        <v>214</v>
      </c>
    </row>
    <row r="5" spans="2:8" x14ac:dyDescent="0.25">
      <c r="B5" s="109" t="s">
        <v>1</v>
      </c>
      <c r="C5" s="109" t="s">
        <v>215</v>
      </c>
      <c r="D5" s="109" t="s">
        <v>216</v>
      </c>
      <c r="E5" s="109" t="s">
        <v>217</v>
      </c>
      <c r="F5" s="109" t="s">
        <v>218</v>
      </c>
      <c r="G5" s="109" t="s">
        <v>219</v>
      </c>
      <c r="H5" s="109" t="s">
        <v>220</v>
      </c>
    </row>
    <row r="6" spans="2:8" x14ac:dyDescent="0.25">
      <c r="B6" s="110">
        <v>1</v>
      </c>
      <c r="C6" s="111" t="s">
        <v>221</v>
      </c>
      <c r="D6" s="112" t="s">
        <v>222</v>
      </c>
      <c r="E6" s="112" t="s">
        <v>223</v>
      </c>
      <c r="F6" s="112" t="s">
        <v>224</v>
      </c>
      <c r="G6" s="112" t="s">
        <v>225</v>
      </c>
      <c r="H6" s="113"/>
    </row>
    <row r="7" spans="2:8" x14ac:dyDescent="0.25">
      <c r="B7" s="114"/>
      <c r="C7" s="115" t="s">
        <v>226</v>
      </c>
      <c r="D7" s="113" t="s">
        <v>227</v>
      </c>
      <c r="E7" s="113" t="s">
        <v>228</v>
      </c>
      <c r="F7" s="112" t="s">
        <v>224</v>
      </c>
      <c r="G7" s="113" t="s">
        <v>229</v>
      </c>
      <c r="H7" s="113"/>
    </row>
    <row r="8" spans="2:8" x14ac:dyDescent="0.25">
      <c r="B8" s="114"/>
      <c r="C8" s="115" t="s">
        <v>230</v>
      </c>
      <c r="D8" s="113" t="s">
        <v>231</v>
      </c>
      <c r="E8" s="113" t="s">
        <v>232</v>
      </c>
      <c r="F8" s="113" t="s">
        <v>233</v>
      </c>
      <c r="G8" s="113" t="s">
        <v>234</v>
      </c>
      <c r="H8" s="113" t="s">
        <v>235</v>
      </c>
    </row>
    <row r="9" spans="2:8" x14ac:dyDescent="0.25">
      <c r="B9" s="114"/>
      <c r="C9" s="116" t="s">
        <v>236</v>
      </c>
      <c r="D9" s="117" t="s">
        <v>231</v>
      </c>
      <c r="E9" s="118"/>
      <c r="F9" s="117" t="s">
        <v>233</v>
      </c>
      <c r="G9" s="117" t="s">
        <v>234</v>
      </c>
      <c r="H9" s="113"/>
    </row>
    <row r="10" spans="2:8" x14ac:dyDescent="0.25">
      <c r="B10" s="114"/>
      <c r="C10" s="115" t="s">
        <v>237</v>
      </c>
      <c r="D10" s="113" t="s">
        <v>238</v>
      </c>
      <c r="E10" s="113" t="s">
        <v>239</v>
      </c>
      <c r="F10" s="113" t="s">
        <v>233</v>
      </c>
      <c r="G10" s="113" t="s">
        <v>240</v>
      </c>
      <c r="H10" s="113"/>
    </row>
    <row r="11" spans="2:8" x14ac:dyDescent="0.25">
      <c r="B11" s="114"/>
      <c r="C11" s="111" t="s">
        <v>241</v>
      </c>
      <c r="D11" s="112" t="s">
        <v>242</v>
      </c>
      <c r="E11" s="112" t="s">
        <v>243</v>
      </c>
      <c r="F11" s="112" t="s">
        <v>234</v>
      </c>
      <c r="G11" s="112" t="s">
        <v>244</v>
      </c>
      <c r="H11" s="113" t="s">
        <v>235</v>
      </c>
    </row>
    <row r="12" spans="2:8" x14ac:dyDescent="0.25">
      <c r="B12" s="114"/>
      <c r="C12" s="115" t="s">
        <v>245</v>
      </c>
      <c r="D12" s="113" t="s">
        <v>246</v>
      </c>
      <c r="E12" s="113" t="s">
        <v>247</v>
      </c>
      <c r="F12" s="113" t="s">
        <v>248</v>
      </c>
      <c r="G12" s="113" t="s">
        <v>249</v>
      </c>
      <c r="H12" s="113" t="s">
        <v>235</v>
      </c>
    </row>
    <row r="13" spans="2:8" x14ac:dyDescent="0.25">
      <c r="B13" s="114"/>
      <c r="C13" s="116" t="s">
        <v>236</v>
      </c>
      <c r="D13" s="117" t="s">
        <v>246</v>
      </c>
      <c r="E13" s="118"/>
      <c r="F13" s="117" t="s">
        <v>248</v>
      </c>
      <c r="G13" s="117" t="s">
        <v>249</v>
      </c>
      <c r="H13" s="113"/>
    </row>
    <row r="14" spans="2:8" x14ac:dyDescent="0.25">
      <c r="B14" s="114"/>
      <c r="C14" s="115" t="s">
        <v>250</v>
      </c>
      <c r="D14" s="113" t="s">
        <v>251</v>
      </c>
      <c r="E14" s="113" t="s">
        <v>252</v>
      </c>
      <c r="F14" s="113" t="s">
        <v>248</v>
      </c>
      <c r="G14" s="113" t="s">
        <v>253</v>
      </c>
      <c r="H14" s="113" t="s">
        <v>235</v>
      </c>
    </row>
    <row r="15" spans="2:8" x14ac:dyDescent="0.25">
      <c r="B15" s="114"/>
      <c r="C15" s="116" t="s">
        <v>236</v>
      </c>
      <c r="D15" s="117" t="s">
        <v>251</v>
      </c>
      <c r="E15" s="118"/>
      <c r="F15" s="117" t="s">
        <v>248</v>
      </c>
      <c r="G15" s="117" t="s">
        <v>253</v>
      </c>
      <c r="H15" s="113" t="s">
        <v>254</v>
      </c>
    </row>
    <row r="16" spans="2:8" x14ac:dyDescent="0.25">
      <c r="B16" s="114"/>
      <c r="C16" s="111" t="s">
        <v>255</v>
      </c>
      <c r="D16" s="112" t="s">
        <v>256</v>
      </c>
      <c r="E16" s="112" t="s">
        <v>257</v>
      </c>
      <c r="F16" s="112" t="s">
        <v>258</v>
      </c>
      <c r="G16" s="112" t="s">
        <v>259</v>
      </c>
      <c r="H16" s="113" t="s">
        <v>235</v>
      </c>
    </row>
    <row r="17" spans="2:8" x14ac:dyDescent="0.25">
      <c r="B17" s="114"/>
      <c r="C17" s="115" t="s">
        <v>260</v>
      </c>
      <c r="D17" s="113" t="s">
        <v>246</v>
      </c>
      <c r="E17" s="113" t="s">
        <v>247</v>
      </c>
      <c r="F17" s="113" t="s">
        <v>258</v>
      </c>
      <c r="G17" s="113" t="s">
        <v>261</v>
      </c>
      <c r="H17" s="113" t="s">
        <v>235</v>
      </c>
    </row>
    <row r="18" spans="2:8" x14ac:dyDescent="0.25">
      <c r="B18" s="114"/>
      <c r="C18" s="116" t="s">
        <v>236</v>
      </c>
      <c r="D18" s="117" t="s">
        <v>246</v>
      </c>
      <c r="E18" s="118"/>
      <c r="F18" s="117" t="s">
        <v>258</v>
      </c>
      <c r="G18" s="117" t="s">
        <v>261</v>
      </c>
      <c r="H18" s="113" t="s">
        <v>254</v>
      </c>
    </row>
    <row r="19" spans="2:8" x14ac:dyDescent="0.25">
      <c r="B19" s="114"/>
      <c r="C19" s="115" t="s">
        <v>262</v>
      </c>
      <c r="D19" s="113" t="s">
        <v>263</v>
      </c>
      <c r="E19" s="113" t="s">
        <v>232</v>
      </c>
      <c r="F19" s="113" t="s">
        <v>264</v>
      </c>
      <c r="G19" s="113" t="s">
        <v>265</v>
      </c>
      <c r="H19" s="113" t="s">
        <v>254</v>
      </c>
    </row>
    <row r="20" spans="2:8" ht="28.5" x14ac:dyDescent="0.25">
      <c r="B20" s="114"/>
      <c r="C20" s="116" t="s">
        <v>266</v>
      </c>
      <c r="D20" s="117" t="s">
        <v>263</v>
      </c>
      <c r="E20" s="118"/>
      <c r="F20" s="117" t="s">
        <v>264</v>
      </c>
      <c r="G20" s="117" t="s">
        <v>265</v>
      </c>
      <c r="H20" s="113" t="s">
        <v>267</v>
      </c>
    </row>
    <row r="21" spans="2:8" x14ac:dyDescent="0.25">
      <c r="B21" s="114"/>
      <c r="C21" s="115" t="s">
        <v>268</v>
      </c>
      <c r="D21" s="113" t="s">
        <v>269</v>
      </c>
      <c r="E21" s="113" t="s">
        <v>270</v>
      </c>
      <c r="F21" s="113" t="s">
        <v>258</v>
      </c>
      <c r="G21" s="113" t="s">
        <v>271</v>
      </c>
      <c r="H21" s="113"/>
    </row>
    <row r="22" spans="2:8" x14ac:dyDescent="0.25">
      <c r="B22" s="114"/>
      <c r="C22" s="116" t="s">
        <v>236</v>
      </c>
      <c r="D22" s="117" t="s">
        <v>269</v>
      </c>
      <c r="E22" s="118"/>
      <c r="F22" s="117" t="s">
        <v>258</v>
      </c>
      <c r="G22" s="117" t="s">
        <v>271</v>
      </c>
      <c r="H22" s="113" t="s">
        <v>272</v>
      </c>
    </row>
    <row r="23" spans="2:8" x14ac:dyDescent="0.25">
      <c r="B23" s="114"/>
      <c r="C23" s="115" t="s">
        <v>273</v>
      </c>
      <c r="D23" s="113" t="s">
        <v>274</v>
      </c>
      <c r="E23" s="113" t="s">
        <v>275</v>
      </c>
      <c r="F23" s="113" t="s">
        <v>258</v>
      </c>
      <c r="G23" s="113" t="s">
        <v>276</v>
      </c>
      <c r="H23" s="113" t="s">
        <v>277</v>
      </c>
    </row>
    <row r="24" spans="2:8" x14ac:dyDescent="0.25">
      <c r="B24" s="114"/>
      <c r="C24" s="116" t="s">
        <v>236</v>
      </c>
      <c r="D24" s="117" t="s">
        <v>274</v>
      </c>
      <c r="E24" s="118"/>
      <c r="F24" s="117" t="s">
        <v>258</v>
      </c>
      <c r="G24" s="117" t="s">
        <v>276</v>
      </c>
      <c r="H24" s="113" t="s">
        <v>277</v>
      </c>
    </row>
    <row r="25" spans="2:8" x14ac:dyDescent="0.25">
      <c r="B25" s="114"/>
      <c r="C25" s="115" t="s">
        <v>278</v>
      </c>
      <c r="D25" s="113" t="s">
        <v>263</v>
      </c>
      <c r="E25" s="113" t="s">
        <v>232</v>
      </c>
      <c r="F25" s="113" t="s">
        <v>264</v>
      </c>
      <c r="G25" s="113" t="s">
        <v>265</v>
      </c>
      <c r="H25" s="113" t="s">
        <v>277</v>
      </c>
    </row>
    <row r="26" spans="2:8" x14ac:dyDescent="0.25">
      <c r="B26" s="114"/>
      <c r="C26" s="116" t="s">
        <v>266</v>
      </c>
      <c r="D26" s="117" t="s">
        <v>263</v>
      </c>
      <c r="E26" s="118"/>
      <c r="F26" s="117" t="s">
        <v>264</v>
      </c>
      <c r="G26" s="117" t="s">
        <v>265</v>
      </c>
      <c r="H26" s="113" t="s">
        <v>277</v>
      </c>
    </row>
    <row r="27" spans="2:8" x14ac:dyDescent="0.25">
      <c r="B27" s="114"/>
      <c r="C27" s="115" t="s">
        <v>279</v>
      </c>
      <c r="D27" s="113" t="s">
        <v>269</v>
      </c>
      <c r="E27" s="113" t="s">
        <v>270</v>
      </c>
      <c r="F27" s="113" t="s">
        <v>280</v>
      </c>
      <c r="G27" s="113" t="s">
        <v>259</v>
      </c>
      <c r="H27" s="113"/>
    </row>
    <row r="28" spans="2:8" x14ac:dyDescent="0.25">
      <c r="B28" s="114"/>
      <c r="C28" s="116" t="s">
        <v>266</v>
      </c>
      <c r="D28" s="117" t="s">
        <v>269</v>
      </c>
      <c r="E28" s="118"/>
      <c r="F28" s="117" t="s">
        <v>280</v>
      </c>
      <c r="G28" s="117" t="s">
        <v>259</v>
      </c>
      <c r="H28" s="113"/>
    </row>
    <row r="29" spans="2:8" x14ac:dyDescent="0.25">
      <c r="B29" s="114"/>
      <c r="C29" s="115" t="s">
        <v>281</v>
      </c>
      <c r="D29" s="113" t="s">
        <v>269</v>
      </c>
      <c r="E29" s="113" t="s">
        <v>270</v>
      </c>
      <c r="F29" s="113" t="s">
        <v>280</v>
      </c>
      <c r="G29" s="113" t="s">
        <v>259</v>
      </c>
      <c r="H29" s="113" t="s">
        <v>282</v>
      </c>
    </row>
    <row r="30" spans="2:8" x14ac:dyDescent="0.25">
      <c r="B30" s="114"/>
      <c r="C30" s="116" t="s">
        <v>283</v>
      </c>
      <c r="D30" s="117" t="s">
        <v>269</v>
      </c>
      <c r="E30" s="118"/>
      <c r="F30" s="117" t="s">
        <v>280</v>
      </c>
      <c r="G30" s="117" t="s">
        <v>259</v>
      </c>
      <c r="H30" s="113" t="s">
        <v>277</v>
      </c>
    </row>
    <row r="31" spans="2:8" x14ac:dyDescent="0.25">
      <c r="B31" s="114"/>
      <c r="C31" s="111" t="s">
        <v>284</v>
      </c>
      <c r="D31" s="112" t="s">
        <v>285</v>
      </c>
      <c r="E31" s="112" t="s">
        <v>286</v>
      </c>
      <c r="F31" s="112" t="s">
        <v>287</v>
      </c>
      <c r="G31" s="112" t="s">
        <v>288</v>
      </c>
      <c r="H31" s="113"/>
    </row>
    <row r="32" spans="2:8" x14ac:dyDescent="0.25">
      <c r="B32" s="114"/>
      <c r="C32" s="115" t="s">
        <v>289</v>
      </c>
      <c r="D32" s="113" t="s">
        <v>290</v>
      </c>
      <c r="E32" s="113" t="s">
        <v>291</v>
      </c>
      <c r="F32" s="113" t="s">
        <v>287</v>
      </c>
      <c r="G32" s="113" t="s">
        <v>292</v>
      </c>
      <c r="H32" s="113" t="s">
        <v>282</v>
      </c>
    </row>
    <row r="33" spans="2:8" x14ac:dyDescent="0.25">
      <c r="B33" s="114"/>
      <c r="C33" s="116" t="s">
        <v>293</v>
      </c>
      <c r="D33" s="117" t="s">
        <v>290</v>
      </c>
      <c r="E33" s="118"/>
      <c r="F33" s="117" t="s">
        <v>287</v>
      </c>
      <c r="G33" s="117" t="s">
        <v>292</v>
      </c>
      <c r="H33" s="113" t="s">
        <v>235</v>
      </c>
    </row>
    <row r="34" spans="2:8" x14ac:dyDescent="0.25">
      <c r="B34" s="114"/>
      <c r="C34" s="115" t="s">
        <v>294</v>
      </c>
      <c r="D34" s="113" t="s">
        <v>295</v>
      </c>
      <c r="E34" s="113" t="s">
        <v>296</v>
      </c>
      <c r="F34" s="113" t="s">
        <v>287</v>
      </c>
      <c r="G34" s="113" t="s">
        <v>297</v>
      </c>
      <c r="H34" s="113" t="s">
        <v>235</v>
      </c>
    </row>
    <row r="35" spans="2:8" x14ac:dyDescent="0.25">
      <c r="B35" s="114"/>
      <c r="C35" s="116" t="s">
        <v>293</v>
      </c>
      <c r="D35" s="117" t="s">
        <v>295</v>
      </c>
      <c r="E35" s="118"/>
      <c r="F35" s="117" t="s">
        <v>287</v>
      </c>
      <c r="G35" s="117" t="s">
        <v>297</v>
      </c>
      <c r="H35" s="113"/>
    </row>
    <row r="36" spans="2:8" x14ac:dyDescent="0.25">
      <c r="B36" s="114"/>
      <c r="C36" s="115" t="s">
        <v>298</v>
      </c>
      <c r="D36" s="113" t="s">
        <v>246</v>
      </c>
      <c r="E36" s="113" t="s">
        <v>247</v>
      </c>
      <c r="F36" s="113" t="s">
        <v>299</v>
      </c>
      <c r="G36" s="113" t="s">
        <v>300</v>
      </c>
      <c r="H36" s="113"/>
    </row>
    <row r="37" spans="2:8" x14ac:dyDescent="0.25">
      <c r="B37" s="114"/>
      <c r="C37" s="116" t="s">
        <v>293</v>
      </c>
      <c r="D37" s="117" t="s">
        <v>246</v>
      </c>
      <c r="E37" s="118"/>
      <c r="F37" s="117" t="s">
        <v>299</v>
      </c>
      <c r="G37" s="117" t="s">
        <v>300</v>
      </c>
      <c r="H37" s="113"/>
    </row>
    <row r="38" spans="2:8" x14ac:dyDescent="0.25">
      <c r="B38" s="114"/>
      <c r="C38" s="115" t="s">
        <v>301</v>
      </c>
      <c r="D38" s="113" t="s">
        <v>302</v>
      </c>
      <c r="E38" s="113" t="s">
        <v>303</v>
      </c>
      <c r="F38" s="113" t="s">
        <v>304</v>
      </c>
      <c r="G38" s="113" t="s">
        <v>305</v>
      </c>
      <c r="H38" s="113"/>
    </row>
    <row r="39" spans="2:8" x14ac:dyDescent="0.25">
      <c r="B39" s="114"/>
      <c r="C39" s="116" t="s">
        <v>293</v>
      </c>
      <c r="D39" s="117" t="s">
        <v>302</v>
      </c>
      <c r="E39" s="118"/>
      <c r="F39" s="117" t="s">
        <v>304</v>
      </c>
      <c r="G39" s="117" t="s">
        <v>305</v>
      </c>
      <c r="H39" s="113"/>
    </row>
    <row r="40" spans="2:8" x14ac:dyDescent="0.25">
      <c r="B40" s="114"/>
      <c r="C40" s="115" t="s">
        <v>306</v>
      </c>
      <c r="D40" s="113" t="s">
        <v>307</v>
      </c>
      <c r="E40" s="113" t="s">
        <v>228</v>
      </c>
      <c r="F40" s="113" t="s">
        <v>308</v>
      </c>
      <c r="G40" s="113" t="s">
        <v>309</v>
      </c>
      <c r="H40" s="113"/>
    </row>
    <row r="41" spans="2:8" x14ac:dyDescent="0.25">
      <c r="B41" s="114"/>
      <c r="C41" s="116" t="s">
        <v>293</v>
      </c>
      <c r="D41" s="117" t="s">
        <v>307</v>
      </c>
      <c r="E41" s="118"/>
      <c r="F41" s="117" t="s">
        <v>308</v>
      </c>
      <c r="G41" s="117" t="s">
        <v>309</v>
      </c>
      <c r="H41" s="113"/>
    </row>
    <row r="42" spans="2:8" x14ac:dyDescent="0.25">
      <c r="B42" s="114"/>
      <c r="C42" s="111" t="s">
        <v>310</v>
      </c>
      <c r="D42" s="112" t="s">
        <v>311</v>
      </c>
      <c r="E42" s="112" t="s">
        <v>312</v>
      </c>
      <c r="F42" s="112" t="s">
        <v>313</v>
      </c>
      <c r="G42" s="112" t="s">
        <v>314</v>
      </c>
      <c r="H42" s="113"/>
    </row>
    <row r="43" spans="2:8" x14ac:dyDescent="0.25">
      <c r="B43" s="114"/>
      <c r="C43" s="115" t="s">
        <v>315</v>
      </c>
      <c r="D43" s="113" t="s">
        <v>316</v>
      </c>
      <c r="E43" s="113" t="s">
        <v>239</v>
      </c>
      <c r="F43" s="113" t="s">
        <v>313</v>
      </c>
      <c r="G43" s="113" t="s">
        <v>317</v>
      </c>
      <c r="H43" s="113"/>
    </row>
    <row r="44" spans="2:8" x14ac:dyDescent="0.25">
      <c r="B44" s="114"/>
      <c r="C44" s="115" t="s">
        <v>318</v>
      </c>
      <c r="D44" s="113" t="s">
        <v>319</v>
      </c>
      <c r="E44" s="113" t="s">
        <v>320</v>
      </c>
      <c r="F44" s="113" t="s">
        <v>313</v>
      </c>
      <c r="G44" s="113" t="s">
        <v>321</v>
      </c>
      <c r="H44" s="113"/>
    </row>
    <row r="45" spans="2:8" x14ac:dyDescent="0.25">
      <c r="B45" s="114"/>
      <c r="C45" s="116" t="s">
        <v>322</v>
      </c>
      <c r="D45" s="117" t="s">
        <v>319</v>
      </c>
      <c r="E45" s="118"/>
      <c r="F45" s="117" t="s">
        <v>313</v>
      </c>
      <c r="G45" s="117" t="s">
        <v>321</v>
      </c>
      <c r="H45" s="113"/>
    </row>
    <row r="46" spans="2:8" x14ac:dyDescent="0.25">
      <c r="B46" s="114"/>
      <c r="C46" s="115" t="s">
        <v>323</v>
      </c>
      <c r="D46" s="113" t="s">
        <v>324</v>
      </c>
      <c r="E46" s="113" t="s">
        <v>252</v>
      </c>
      <c r="F46" s="113" t="s">
        <v>313</v>
      </c>
      <c r="G46" s="113" t="s">
        <v>325</v>
      </c>
      <c r="H46" s="113"/>
    </row>
    <row r="47" spans="2:8" x14ac:dyDescent="0.25">
      <c r="B47" s="114"/>
      <c r="C47" s="116" t="s">
        <v>293</v>
      </c>
      <c r="D47" s="117" t="s">
        <v>324</v>
      </c>
      <c r="E47" s="118"/>
      <c r="F47" s="117" t="s">
        <v>313</v>
      </c>
      <c r="G47" s="117" t="s">
        <v>325</v>
      </c>
      <c r="H47" s="113"/>
    </row>
    <row r="48" spans="2:8" x14ac:dyDescent="0.25">
      <c r="B48" s="114"/>
      <c r="C48" s="111" t="s">
        <v>326</v>
      </c>
      <c r="D48" s="112" t="s">
        <v>319</v>
      </c>
      <c r="E48" s="112" t="s">
        <v>232</v>
      </c>
      <c r="F48" s="112" t="s">
        <v>314</v>
      </c>
      <c r="G48" s="112" t="s">
        <v>327</v>
      </c>
      <c r="H48" s="113"/>
    </row>
    <row r="49" spans="2:8" x14ac:dyDescent="0.25">
      <c r="B49" s="114"/>
      <c r="C49" s="115" t="s">
        <v>328</v>
      </c>
      <c r="D49" s="113" t="s">
        <v>263</v>
      </c>
      <c r="E49" s="113" t="s">
        <v>232</v>
      </c>
      <c r="F49" s="113" t="s">
        <v>314</v>
      </c>
      <c r="G49" s="113" t="s">
        <v>327</v>
      </c>
      <c r="H49" s="113"/>
    </row>
    <row r="50" spans="2:8" x14ac:dyDescent="0.25">
      <c r="B50" s="114"/>
      <c r="C50" s="116" t="s">
        <v>322</v>
      </c>
      <c r="D50" s="117" t="s">
        <v>263</v>
      </c>
      <c r="E50" s="118"/>
      <c r="F50" s="117" t="s">
        <v>314</v>
      </c>
      <c r="G50" s="117" t="s">
        <v>327</v>
      </c>
      <c r="H50" s="113"/>
    </row>
    <row r="51" spans="2:8" x14ac:dyDescent="0.25">
      <c r="B51" s="114"/>
      <c r="C51" s="115" t="s">
        <v>329</v>
      </c>
      <c r="D51" s="113" t="s">
        <v>263</v>
      </c>
      <c r="E51" s="113" t="s">
        <v>232</v>
      </c>
      <c r="F51" s="113" t="s">
        <v>314</v>
      </c>
      <c r="G51" s="113" t="s">
        <v>327</v>
      </c>
      <c r="H51" s="113"/>
    </row>
    <row r="52" spans="2:8" x14ac:dyDescent="0.25">
      <c r="B52" s="114"/>
      <c r="C52" s="116" t="s">
        <v>236</v>
      </c>
      <c r="D52" s="117" t="s">
        <v>263</v>
      </c>
      <c r="E52" s="118"/>
      <c r="F52" s="117" t="s">
        <v>314</v>
      </c>
      <c r="G52" s="117" t="s">
        <v>327</v>
      </c>
      <c r="H52" s="113"/>
    </row>
    <row r="53" spans="2:8" x14ac:dyDescent="0.25">
      <c r="B53" s="114"/>
      <c r="C53" s="115" t="s">
        <v>330</v>
      </c>
      <c r="D53" s="113" t="s">
        <v>316</v>
      </c>
      <c r="E53" s="113" t="s">
        <v>239</v>
      </c>
      <c r="F53" s="113" t="s">
        <v>314</v>
      </c>
      <c r="G53" s="113" t="s">
        <v>331</v>
      </c>
      <c r="H53" s="113"/>
    </row>
    <row r="54" spans="2:8" x14ac:dyDescent="0.25">
      <c r="B54" s="119"/>
      <c r="C54" s="116" t="s">
        <v>236</v>
      </c>
      <c r="D54" s="117" t="s">
        <v>316</v>
      </c>
      <c r="E54" s="118"/>
      <c r="F54" s="117" t="s">
        <v>314</v>
      </c>
      <c r="G54" s="117" t="s">
        <v>331</v>
      </c>
      <c r="H54" s="113"/>
    </row>
    <row r="55" spans="2:8" x14ac:dyDescent="0.25">
      <c r="B55" s="110" t="s">
        <v>332</v>
      </c>
      <c r="C55" s="115" t="s">
        <v>333</v>
      </c>
      <c r="D55" s="113" t="s">
        <v>334</v>
      </c>
      <c r="E55" s="113" t="s">
        <v>335</v>
      </c>
      <c r="F55" s="113" t="s">
        <v>336</v>
      </c>
      <c r="G55" s="113" t="s">
        <v>337</v>
      </c>
    </row>
    <row r="56" spans="2:8" x14ac:dyDescent="0.25">
      <c r="B56" s="114"/>
      <c r="C56" s="115" t="s">
        <v>338</v>
      </c>
      <c r="D56" s="113" t="s">
        <v>339</v>
      </c>
      <c r="E56" s="113" t="s">
        <v>335</v>
      </c>
      <c r="F56" s="113" t="s">
        <v>336</v>
      </c>
      <c r="G56" s="113" t="s">
        <v>337</v>
      </c>
    </row>
    <row r="57" spans="2:8" x14ac:dyDescent="0.25">
      <c r="B57" s="114"/>
      <c r="C57" s="115" t="s">
        <v>340</v>
      </c>
      <c r="D57" s="113" t="s">
        <v>341</v>
      </c>
      <c r="E57" s="113" t="s">
        <v>342</v>
      </c>
      <c r="F57" s="113" t="s">
        <v>343</v>
      </c>
      <c r="G57" s="113" t="s">
        <v>344</v>
      </c>
    </row>
    <row r="58" spans="2:8" ht="15" customHeight="1" x14ac:dyDescent="0.25">
      <c r="B58" s="110">
        <v>4</v>
      </c>
      <c r="C58" s="111" t="s">
        <v>345</v>
      </c>
      <c r="D58" s="112" t="s">
        <v>341</v>
      </c>
      <c r="E58" s="112" t="s">
        <v>346</v>
      </c>
      <c r="F58" s="112" t="s">
        <v>347</v>
      </c>
      <c r="G58" s="112" t="s">
        <v>348</v>
      </c>
    </row>
    <row r="59" spans="2:8" ht="15" customHeight="1" x14ac:dyDescent="0.25">
      <c r="B59" s="114"/>
      <c r="C59" s="115" t="s">
        <v>349</v>
      </c>
      <c r="D59" s="113" t="s">
        <v>341</v>
      </c>
      <c r="E59" s="113" t="s">
        <v>228</v>
      </c>
      <c r="F59" s="113" t="s">
        <v>347</v>
      </c>
      <c r="G59" s="113" t="s">
        <v>350</v>
      </c>
    </row>
    <row r="60" spans="2:8" ht="15" customHeight="1" x14ac:dyDescent="0.25">
      <c r="B60" s="114"/>
      <c r="C60" s="115" t="s">
        <v>351</v>
      </c>
      <c r="D60" s="113" t="s">
        <v>341</v>
      </c>
      <c r="E60" s="113" t="s">
        <v>352</v>
      </c>
      <c r="F60" s="113" t="s">
        <v>353</v>
      </c>
      <c r="G60" s="113" t="s">
        <v>348</v>
      </c>
    </row>
    <row r="61" spans="2:8" ht="15" customHeight="1" x14ac:dyDescent="0.25">
      <c r="B61" s="114"/>
      <c r="C61" s="111" t="s">
        <v>221</v>
      </c>
      <c r="D61" s="112" t="s">
        <v>341</v>
      </c>
      <c r="E61" s="112" t="s">
        <v>354</v>
      </c>
      <c r="F61" s="112" t="s">
        <v>355</v>
      </c>
      <c r="G61" s="112" t="s">
        <v>356</v>
      </c>
    </row>
    <row r="62" spans="2:8" ht="15" customHeight="1" x14ac:dyDescent="0.25">
      <c r="B62" s="114"/>
      <c r="C62" s="115" t="s">
        <v>226</v>
      </c>
      <c r="D62" s="113" t="s">
        <v>341</v>
      </c>
      <c r="E62" s="113" t="s">
        <v>357</v>
      </c>
      <c r="F62" s="113" t="s">
        <v>355</v>
      </c>
      <c r="G62" s="113" t="s">
        <v>358</v>
      </c>
    </row>
    <row r="63" spans="2:8" ht="15" customHeight="1" x14ac:dyDescent="0.25">
      <c r="B63" s="114"/>
      <c r="C63" s="115" t="s">
        <v>230</v>
      </c>
      <c r="D63" s="113" t="s">
        <v>341</v>
      </c>
      <c r="E63" s="113" t="s">
        <v>275</v>
      </c>
      <c r="F63" s="113" t="s">
        <v>359</v>
      </c>
      <c r="G63" s="113" t="s">
        <v>360</v>
      </c>
    </row>
    <row r="64" spans="2:8" ht="15" customHeight="1" x14ac:dyDescent="0.25">
      <c r="B64" s="114"/>
      <c r="C64" s="115" t="s">
        <v>237</v>
      </c>
      <c r="D64" s="113" t="s">
        <v>341</v>
      </c>
      <c r="E64" s="113" t="s">
        <v>361</v>
      </c>
      <c r="F64" s="113" t="s">
        <v>362</v>
      </c>
      <c r="G64" s="113" t="s">
        <v>356</v>
      </c>
    </row>
    <row r="65" spans="2:7" ht="15" customHeight="1" x14ac:dyDescent="0.25">
      <c r="B65" s="114"/>
      <c r="C65" s="111" t="s">
        <v>241</v>
      </c>
      <c r="D65" s="112" t="s">
        <v>341</v>
      </c>
      <c r="E65" s="112" t="s">
        <v>363</v>
      </c>
      <c r="F65" s="112" t="s">
        <v>364</v>
      </c>
      <c r="G65" s="112" t="s">
        <v>365</v>
      </c>
    </row>
    <row r="66" spans="2:7" ht="15" customHeight="1" x14ac:dyDescent="0.25">
      <c r="B66" s="114"/>
      <c r="C66" s="115" t="s">
        <v>245</v>
      </c>
      <c r="D66" s="113" t="s">
        <v>341</v>
      </c>
      <c r="E66" s="113" t="s">
        <v>312</v>
      </c>
      <c r="F66" s="113" t="s">
        <v>364</v>
      </c>
      <c r="G66" s="113" t="s">
        <v>366</v>
      </c>
    </row>
    <row r="67" spans="2:7" ht="15" customHeight="1" x14ac:dyDescent="0.25">
      <c r="B67" s="114"/>
      <c r="C67" s="115" t="s">
        <v>250</v>
      </c>
      <c r="D67" s="113" t="s">
        <v>341</v>
      </c>
      <c r="E67" s="113" t="s">
        <v>275</v>
      </c>
      <c r="F67" s="113" t="s">
        <v>367</v>
      </c>
      <c r="G67" s="113" t="s">
        <v>365</v>
      </c>
    </row>
    <row r="68" spans="2:7" ht="15" customHeight="1" x14ac:dyDescent="0.25">
      <c r="B68" s="114"/>
      <c r="C68" s="111" t="s">
        <v>368</v>
      </c>
      <c r="D68" s="112" t="s">
        <v>341</v>
      </c>
      <c r="E68" s="112" t="s">
        <v>369</v>
      </c>
      <c r="F68" s="112" t="s">
        <v>370</v>
      </c>
      <c r="G68" s="112" t="s">
        <v>371</v>
      </c>
    </row>
    <row r="69" spans="2:7" ht="15" customHeight="1" x14ac:dyDescent="0.25">
      <c r="B69" s="114"/>
      <c r="C69" s="115" t="s">
        <v>260</v>
      </c>
      <c r="D69" s="113" t="s">
        <v>341</v>
      </c>
      <c r="E69" s="113" t="s">
        <v>303</v>
      </c>
      <c r="F69" s="113" t="s">
        <v>370</v>
      </c>
      <c r="G69" s="113" t="s">
        <v>372</v>
      </c>
    </row>
    <row r="70" spans="2:7" ht="15" customHeight="1" x14ac:dyDescent="0.25">
      <c r="B70" s="114"/>
      <c r="C70" s="115" t="s">
        <v>262</v>
      </c>
      <c r="D70" s="112" t="s">
        <v>341</v>
      </c>
      <c r="E70" s="112" t="s">
        <v>361</v>
      </c>
      <c r="F70" s="112" t="s">
        <v>372</v>
      </c>
      <c r="G70" s="112" t="s">
        <v>373</v>
      </c>
    </row>
    <row r="71" spans="2:7" ht="15" customHeight="1" x14ac:dyDescent="0.25">
      <c r="B71" s="114"/>
      <c r="C71" s="116" t="s">
        <v>266</v>
      </c>
      <c r="D71" s="113" t="s">
        <v>341</v>
      </c>
      <c r="E71" s="113" t="s">
        <v>361</v>
      </c>
      <c r="F71" s="113" t="s">
        <v>372</v>
      </c>
      <c r="G71" s="113" t="s">
        <v>373</v>
      </c>
    </row>
    <row r="72" spans="2:7" ht="15" customHeight="1" x14ac:dyDescent="0.25">
      <c r="B72" s="114"/>
      <c r="C72" s="115" t="s">
        <v>268</v>
      </c>
      <c r="D72" s="113" t="s">
        <v>341</v>
      </c>
      <c r="E72" s="113" t="s">
        <v>232</v>
      </c>
      <c r="F72" s="113" t="s">
        <v>374</v>
      </c>
      <c r="G72" s="113" t="s">
        <v>375</v>
      </c>
    </row>
    <row r="73" spans="2:7" ht="15" customHeight="1" x14ac:dyDescent="0.25">
      <c r="B73" s="114"/>
      <c r="C73" s="115" t="s">
        <v>273</v>
      </c>
      <c r="D73" s="113" t="s">
        <v>341</v>
      </c>
      <c r="E73" s="113" t="s">
        <v>232</v>
      </c>
      <c r="F73" s="113" t="s">
        <v>376</v>
      </c>
      <c r="G73" s="113" t="s">
        <v>377</v>
      </c>
    </row>
    <row r="74" spans="2:7" ht="15" customHeight="1" x14ac:dyDescent="0.25">
      <c r="B74" s="114"/>
      <c r="C74" s="115" t="s">
        <v>278</v>
      </c>
      <c r="D74" s="112" t="s">
        <v>341</v>
      </c>
      <c r="E74" s="112" t="s">
        <v>303</v>
      </c>
      <c r="F74" s="112" t="s">
        <v>378</v>
      </c>
      <c r="G74" s="112" t="s">
        <v>379</v>
      </c>
    </row>
    <row r="75" spans="2:7" ht="15" customHeight="1" x14ac:dyDescent="0.25">
      <c r="B75" s="114"/>
      <c r="C75" s="116" t="s">
        <v>266</v>
      </c>
      <c r="D75" s="113" t="s">
        <v>341</v>
      </c>
      <c r="E75" s="113" t="s">
        <v>303</v>
      </c>
      <c r="F75" s="113" t="s">
        <v>378</v>
      </c>
      <c r="G75" s="113" t="s">
        <v>379</v>
      </c>
    </row>
    <row r="76" spans="2:7" ht="15" customHeight="1" x14ac:dyDescent="0.25">
      <c r="B76" s="114"/>
      <c r="C76" s="115" t="s">
        <v>279</v>
      </c>
      <c r="D76" s="112" t="s">
        <v>341</v>
      </c>
      <c r="E76" s="112" t="s">
        <v>275</v>
      </c>
      <c r="F76" s="112" t="s">
        <v>380</v>
      </c>
      <c r="G76" s="112" t="s">
        <v>381</v>
      </c>
    </row>
    <row r="77" spans="2:7" ht="15" customHeight="1" x14ac:dyDescent="0.25">
      <c r="B77" s="114"/>
      <c r="C77" s="116" t="s">
        <v>266</v>
      </c>
      <c r="D77" s="113" t="s">
        <v>341</v>
      </c>
      <c r="E77" s="113" t="s">
        <v>275</v>
      </c>
      <c r="F77" s="113" t="s">
        <v>380</v>
      </c>
      <c r="G77" s="113" t="s">
        <v>381</v>
      </c>
    </row>
    <row r="78" spans="2:7" ht="15" customHeight="1" x14ac:dyDescent="0.25">
      <c r="B78" s="114"/>
      <c r="C78" s="115" t="s">
        <v>281</v>
      </c>
      <c r="D78" s="112" t="s">
        <v>341</v>
      </c>
      <c r="E78" s="112" t="s">
        <v>232</v>
      </c>
      <c r="F78" s="112" t="s">
        <v>381</v>
      </c>
      <c r="G78" s="112" t="s">
        <v>371</v>
      </c>
    </row>
    <row r="79" spans="2:7" ht="15" customHeight="1" x14ac:dyDescent="0.25">
      <c r="B79" s="114"/>
      <c r="C79" s="116" t="s">
        <v>283</v>
      </c>
      <c r="D79" s="113" t="s">
        <v>341</v>
      </c>
      <c r="E79" s="113" t="s">
        <v>232</v>
      </c>
      <c r="F79" s="113" t="s">
        <v>381</v>
      </c>
      <c r="G79" s="113" t="s">
        <v>371</v>
      </c>
    </row>
    <row r="80" spans="2:7" ht="15" customHeight="1" x14ac:dyDescent="0.25">
      <c r="B80" s="114"/>
      <c r="C80" s="111" t="s">
        <v>382</v>
      </c>
      <c r="D80" s="112" t="s">
        <v>341</v>
      </c>
      <c r="E80" s="112" t="s">
        <v>383</v>
      </c>
      <c r="F80" s="112" t="s">
        <v>384</v>
      </c>
      <c r="G80" s="112" t="s">
        <v>385</v>
      </c>
    </row>
    <row r="81" spans="2:7" ht="15" customHeight="1" x14ac:dyDescent="0.25">
      <c r="B81" s="114"/>
      <c r="C81" s="115" t="s">
        <v>289</v>
      </c>
      <c r="D81" s="112" t="s">
        <v>341</v>
      </c>
      <c r="E81" s="112" t="s">
        <v>386</v>
      </c>
      <c r="F81" s="112" t="s">
        <v>384</v>
      </c>
      <c r="G81" s="112" t="s">
        <v>387</v>
      </c>
    </row>
    <row r="82" spans="2:7" ht="15" customHeight="1" x14ac:dyDescent="0.25">
      <c r="B82" s="114"/>
      <c r="C82" s="116" t="s">
        <v>293</v>
      </c>
      <c r="D82" s="113" t="s">
        <v>341</v>
      </c>
      <c r="E82" s="113" t="s">
        <v>386</v>
      </c>
      <c r="F82" s="113" t="s">
        <v>384</v>
      </c>
      <c r="G82" s="113" t="s">
        <v>387</v>
      </c>
    </row>
    <row r="83" spans="2:7" ht="15" customHeight="1" x14ac:dyDescent="0.25">
      <c r="B83" s="114"/>
      <c r="C83" s="115" t="s">
        <v>294</v>
      </c>
      <c r="D83" s="112" t="s">
        <v>341</v>
      </c>
      <c r="E83" s="112" t="s">
        <v>388</v>
      </c>
      <c r="F83" s="112" t="s">
        <v>389</v>
      </c>
      <c r="G83" s="112" t="s">
        <v>390</v>
      </c>
    </row>
    <row r="84" spans="2:7" ht="15" customHeight="1" x14ac:dyDescent="0.25">
      <c r="B84" s="114"/>
      <c r="C84" s="116" t="s">
        <v>293</v>
      </c>
      <c r="D84" s="113" t="s">
        <v>341</v>
      </c>
      <c r="E84" s="113" t="s">
        <v>388</v>
      </c>
      <c r="F84" s="113" t="s">
        <v>389</v>
      </c>
      <c r="G84" s="113" t="s">
        <v>390</v>
      </c>
    </row>
    <row r="85" spans="2:7" ht="15" customHeight="1" x14ac:dyDescent="0.25">
      <c r="B85" s="114"/>
      <c r="C85" s="115" t="s">
        <v>298</v>
      </c>
      <c r="D85" s="112" t="s">
        <v>341</v>
      </c>
      <c r="E85" s="112" t="s">
        <v>388</v>
      </c>
      <c r="F85" s="112" t="s">
        <v>391</v>
      </c>
      <c r="G85" s="112" t="s">
        <v>392</v>
      </c>
    </row>
    <row r="86" spans="2:7" ht="15" customHeight="1" x14ac:dyDescent="0.25">
      <c r="B86" s="114"/>
      <c r="C86" s="116" t="s">
        <v>293</v>
      </c>
      <c r="D86" s="113" t="s">
        <v>341</v>
      </c>
      <c r="E86" s="113" t="s">
        <v>388</v>
      </c>
      <c r="F86" s="113" t="s">
        <v>391</v>
      </c>
      <c r="G86" s="113" t="s">
        <v>392</v>
      </c>
    </row>
    <row r="87" spans="2:7" ht="15" customHeight="1" x14ac:dyDescent="0.25">
      <c r="B87" s="114"/>
      <c r="C87" s="115" t="s">
        <v>301</v>
      </c>
      <c r="D87" s="112" t="s">
        <v>341</v>
      </c>
      <c r="E87" s="112" t="s">
        <v>361</v>
      </c>
      <c r="F87" s="112" t="s">
        <v>393</v>
      </c>
      <c r="G87" s="112" t="s">
        <v>385</v>
      </c>
    </row>
    <row r="88" spans="2:7" ht="15" customHeight="1" x14ac:dyDescent="0.25">
      <c r="B88" s="114"/>
      <c r="C88" s="116" t="s">
        <v>293</v>
      </c>
      <c r="D88" s="113" t="s">
        <v>341</v>
      </c>
      <c r="E88" s="113" t="s">
        <v>361</v>
      </c>
      <c r="F88" s="113" t="s">
        <v>393</v>
      </c>
      <c r="G88" s="113" t="s">
        <v>385</v>
      </c>
    </row>
    <row r="89" spans="2:7" ht="15" customHeight="1" x14ac:dyDescent="0.25">
      <c r="B89" s="114"/>
      <c r="C89" s="111" t="s">
        <v>394</v>
      </c>
      <c r="D89" s="112" t="s">
        <v>341</v>
      </c>
      <c r="E89" s="112" t="s">
        <v>257</v>
      </c>
      <c r="F89" s="112" t="s">
        <v>395</v>
      </c>
      <c r="G89" s="112" t="s">
        <v>396</v>
      </c>
    </row>
    <row r="90" spans="2:7" ht="15" customHeight="1" x14ac:dyDescent="0.25">
      <c r="B90" s="114"/>
      <c r="C90" s="115" t="s">
        <v>306</v>
      </c>
      <c r="D90" s="112" t="s">
        <v>341</v>
      </c>
      <c r="E90" s="112" t="s">
        <v>257</v>
      </c>
      <c r="F90" s="112" t="s">
        <v>395</v>
      </c>
      <c r="G90" s="112" t="s">
        <v>396</v>
      </c>
    </row>
    <row r="91" spans="2:7" ht="15" customHeight="1" x14ac:dyDescent="0.25">
      <c r="B91" s="114"/>
      <c r="C91" s="116" t="s">
        <v>293</v>
      </c>
      <c r="D91" s="113" t="s">
        <v>341</v>
      </c>
      <c r="E91" s="113" t="s">
        <v>257</v>
      </c>
      <c r="F91" s="113" t="s">
        <v>395</v>
      </c>
      <c r="G91" s="113" t="s">
        <v>396</v>
      </c>
    </row>
    <row r="92" spans="2:7" ht="15" customHeight="1" x14ac:dyDescent="0.25">
      <c r="B92" s="114"/>
      <c r="C92" s="111" t="s">
        <v>326</v>
      </c>
      <c r="D92" s="112" t="s">
        <v>341</v>
      </c>
      <c r="E92" s="112" t="s">
        <v>257</v>
      </c>
      <c r="F92" s="112" t="s">
        <v>397</v>
      </c>
      <c r="G92" s="112" t="s">
        <v>398</v>
      </c>
    </row>
    <row r="93" spans="2:7" ht="15" customHeight="1" x14ac:dyDescent="0.25">
      <c r="B93" s="114"/>
      <c r="C93" s="115" t="s">
        <v>328</v>
      </c>
      <c r="D93" s="112" t="s">
        <v>341</v>
      </c>
      <c r="E93" s="112" t="s">
        <v>232</v>
      </c>
      <c r="F93" s="112" t="s">
        <v>397</v>
      </c>
      <c r="G93" s="112" t="s">
        <v>399</v>
      </c>
    </row>
    <row r="94" spans="2:7" ht="15" customHeight="1" x14ac:dyDescent="0.25">
      <c r="B94" s="114"/>
      <c r="C94" s="116" t="s">
        <v>322</v>
      </c>
      <c r="D94" s="113" t="s">
        <v>341</v>
      </c>
      <c r="E94" s="113" t="s">
        <v>232</v>
      </c>
      <c r="F94" s="113" t="s">
        <v>397</v>
      </c>
      <c r="G94" s="113" t="s">
        <v>399</v>
      </c>
    </row>
    <row r="95" spans="2:7" ht="15" customHeight="1" x14ac:dyDescent="0.25">
      <c r="B95" s="114"/>
      <c r="C95" s="115" t="s">
        <v>329</v>
      </c>
      <c r="D95" s="112" t="s">
        <v>341</v>
      </c>
      <c r="E95" s="112" t="s">
        <v>247</v>
      </c>
      <c r="F95" s="112" t="s">
        <v>400</v>
      </c>
      <c r="G95" s="112" t="s">
        <v>401</v>
      </c>
    </row>
    <row r="96" spans="2:7" ht="15" customHeight="1" x14ac:dyDescent="0.25">
      <c r="B96" s="114"/>
      <c r="C96" s="116" t="s">
        <v>236</v>
      </c>
      <c r="D96" s="113" t="s">
        <v>341</v>
      </c>
      <c r="E96" s="113" t="s">
        <v>247</v>
      </c>
      <c r="F96" s="113" t="s">
        <v>400</v>
      </c>
      <c r="G96" s="113" t="s">
        <v>402</v>
      </c>
    </row>
    <row r="97" spans="2:7" ht="15" customHeight="1" x14ac:dyDescent="0.25">
      <c r="B97" s="114"/>
      <c r="C97" s="115" t="s">
        <v>330</v>
      </c>
      <c r="D97" s="112" t="s">
        <v>341</v>
      </c>
      <c r="E97" s="112" t="s">
        <v>247</v>
      </c>
      <c r="F97" s="112" t="s">
        <v>401</v>
      </c>
      <c r="G97" s="112" t="s">
        <v>398</v>
      </c>
    </row>
    <row r="98" spans="2:7" ht="15" customHeight="1" x14ac:dyDescent="0.25">
      <c r="B98" s="114"/>
      <c r="C98" s="116" t="s">
        <v>236</v>
      </c>
      <c r="D98" s="113" t="s">
        <v>341</v>
      </c>
      <c r="E98" s="113" t="s">
        <v>247</v>
      </c>
      <c r="F98" s="113" t="s">
        <v>401</v>
      </c>
      <c r="G98" s="113" t="s">
        <v>398</v>
      </c>
    </row>
  </sheetData>
  <mergeCells count="4">
    <mergeCell ref="B2:H2"/>
    <mergeCell ref="B6:B54"/>
    <mergeCell ref="B55:B57"/>
    <mergeCell ref="B58:B98"/>
  </mergeCells>
  <pageMargins left="0.7" right="0.7" top="0.75" bottom="0.75" header="0.3" footer="0.3"/>
  <pageSetup orientation="portrait" horizontalDpi="300" verticalDpi="0" copies="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H11" sqref="H11:I13"/>
    </sheetView>
  </sheetViews>
  <sheetFormatPr defaultRowHeight="15" x14ac:dyDescent="0.25"/>
  <cols>
    <col min="3" max="3" width="33.7109375" customWidth="1"/>
    <col min="4" max="4" width="21.85546875" customWidth="1"/>
  </cols>
  <sheetData>
    <row r="1" spans="1:4" x14ac:dyDescent="0.25">
      <c r="A1" s="120"/>
      <c r="B1" s="120"/>
      <c r="C1" s="120"/>
      <c r="D1" s="120"/>
    </row>
    <row r="2" spans="1:4" ht="26.25" x14ac:dyDescent="0.25">
      <c r="A2" s="120"/>
      <c r="B2" s="121" t="s">
        <v>403</v>
      </c>
      <c r="C2" s="121"/>
      <c r="D2" s="121"/>
    </row>
    <row r="3" spans="1:4" x14ac:dyDescent="0.25">
      <c r="A3" s="120"/>
      <c r="B3" s="120"/>
      <c r="C3" s="122"/>
      <c r="D3" s="122"/>
    </row>
    <row r="4" spans="1:4" x14ac:dyDescent="0.25">
      <c r="A4" s="120"/>
      <c r="B4" s="123" t="s">
        <v>404</v>
      </c>
      <c r="C4" s="123" t="s">
        <v>405</v>
      </c>
      <c r="D4" s="123" t="s">
        <v>406</v>
      </c>
    </row>
    <row r="5" spans="1:4" x14ac:dyDescent="0.25">
      <c r="A5" s="120"/>
      <c r="B5" s="124" t="s">
        <v>407</v>
      </c>
      <c r="C5" s="125"/>
      <c r="D5" s="126"/>
    </row>
    <row r="6" spans="1:4" x14ac:dyDescent="0.25">
      <c r="A6" s="120"/>
      <c r="B6" s="127">
        <v>1</v>
      </c>
      <c r="C6" s="128" t="s">
        <v>408</v>
      </c>
      <c r="D6" s="127">
        <v>1</v>
      </c>
    </row>
    <row r="7" spans="1:4" x14ac:dyDescent="0.25">
      <c r="A7" s="120"/>
      <c r="B7" s="127">
        <v>2</v>
      </c>
      <c r="C7" s="128" t="s">
        <v>409</v>
      </c>
      <c r="D7" s="127">
        <v>4</v>
      </c>
    </row>
    <row r="8" spans="1:4" x14ac:dyDescent="0.25">
      <c r="A8" s="120"/>
      <c r="B8" s="127">
        <v>3</v>
      </c>
      <c r="C8" s="128" t="s">
        <v>410</v>
      </c>
      <c r="D8" s="127">
        <v>1</v>
      </c>
    </row>
    <row r="9" spans="1:4" x14ac:dyDescent="0.25">
      <c r="A9" s="120"/>
      <c r="B9" s="127">
        <v>4</v>
      </c>
      <c r="C9" s="128" t="s">
        <v>411</v>
      </c>
      <c r="D9" s="127">
        <v>1</v>
      </c>
    </row>
    <row r="10" spans="1:4" x14ac:dyDescent="0.25">
      <c r="A10" s="120"/>
      <c r="B10" s="127">
        <v>5</v>
      </c>
      <c r="C10" s="128" t="s">
        <v>412</v>
      </c>
      <c r="D10" s="127">
        <v>1</v>
      </c>
    </row>
    <row r="11" spans="1:4" x14ac:dyDescent="0.25">
      <c r="A11" s="120"/>
      <c r="B11" s="127">
        <v>6</v>
      </c>
      <c r="C11" s="128" t="s">
        <v>413</v>
      </c>
      <c r="D11" s="127">
        <v>2</v>
      </c>
    </row>
    <row r="12" spans="1:4" x14ac:dyDescent="0.25">
      <c r="A12" s="120"/>
      <c r="B12" s="127">
        <v>7</v>
      </c>
      <c r="C12" s="128" t="s">
        <v>414</v>
      </c>
      <c r="D12" s="127">
        <v>2</v>
      </c>
    </row>
    <row r="13" spans="1:4" x14ac:dyDescent="0.25">
      <c r="A13" s="120"/>
      <c r="B13" s="127">
        <v>8</v>
      </c>
      <c r="C13" s="128" t="s">
        <v>415</v>
      </c>
      <c r="D13" s="127">
        <v>1</v>
      </c>
    </row>
    <row r="14" spans="1:4" x14ac:dyDescent="0.25">
      <c r="A14" s="120"/>
      <c r="B14" s="124" t="s">
        <v>416</v>
      </c>
      <c r="C14" s="125"/>
      <c r="D14" s="126"/>
    </row>
    <row r="15" spans="1:4" x14ac:dyDescent="0.25">
      <c r="A15" s="120"/>
      <c r="B15" s="127">
        <v>1</v>
      </c>
      <c r="C15" s="129" t="s">
        <v>417</v>
      </c>
      <c r="D15" s="127">
        <v>3</v>
      </c>
    </row>
    <row r="16" spans="1:4" x14ac:dyDescent="0.25">
      <c r="A16" s="120"/>
      <c r="B16" s="127">
        <v>2</v>
      </c>
      <c r="C16" s="129" t="s">
        <v>418</v>
      </c>
      <c r="D16" s="127">
        <v>3</v>
      </c>
    </row>
    <row r="17" spans="1:4" x14ac:dyDescent="0.25">
      <c r="A17" s="120"/>
      <c r="B17" s="124" t="s">
        <v>419</v>
      </c>
      <c r="C17" s="125"/>
      <c r="D17" s="126"/>
    </row>
    <row r="18" spans="1:4" x14ac:dyDescent="0.25">
      <c r="A18" s="120"/>
      <c r="B18" s="127">
        <v>1</v>
      </c>
      <c r="C18" s="129" t="s">
        <v>417</v>
      </c>
      <c r="D18" s="127">
        <v>1</v>
      </c>
    </row>
    <row r="19" spans="1:4" x14ac:dyDescent="0.25">
      <c r="A19" s="120"/>
      <c r="B19" s="127">
        <v>2</v>
      </c>
      <c r="C19" s="129" t="s">
        <v>418</v>
      </c>
      <c r="D19" s="127">
        <v>1</v>
      </c>
    </row>
    <row r="20" spans="1:4" x14ac:dyDescent="0.25">
      <c r="A20" s="120"/>
      <c r="B20" s="124" t="s">
        <v>420</v>
      </c>
      <c r="C20" s="125"/>
      <c r="D20" s="126"/>
    </row>
    <row r="21" spans="1:4" x14ac:dyDescent="0.25">
      <c r="A21" s="120"/>
      <c r="B21" s="127">
        <v>1</v>
      </c>
      <c r="C21" s="128" t="s">
        <v>408</v>
      </c>
      <c r="D21" s="127">
        <v>1</v>
      </c>
    </row>
    <row r="22" spans="1:4" x14ac:dyDescent="0.25">
      <c r="A22" s="120"/>
      <c r="B22" s="127">
        <v>2</v>
      </c>
      <c r="C22" s="128" t="s">
        <v>409</v>
      </c>
      <c r="D22" s="127">
        <v>2</v>
      </c>
    </row>
    <row r="23" spans="1:4" x14ac:dyDescent="0.25">
      <c r="A23" s="120"/>
      <c r="B23" s="127">
        <v>3</v>
      </c>
      <c r="C23" s="128" t="s">
        <v>411</v>
      </c>
      <c r="D23" s="127">
        <v>1</v>
      </c>
    </row>
    <row r="24" spans="1:4" x14ac:dyDescent="0.25">
      <c r="A24" s="120"/>
      <c r="B24" s="127">
        <v>4</v>
      </c>
      <c r="C24" s="128" t="s">
        <v>412</v>
      </c>
      <c r="D24" s="127">
        <v>1</v>
      </c>
    </row>
    <row r="25" spans="1:4" x14ac:dyDescent="0.25">
      <c r="B25" s="130">
        <v>5</v>
      </c>
      <c r="C25" s="128" t="s">
        <v>413</v>
      </c>
      <c r="D25" s="130">
        <v>1</v>
      </c>
    </row>
    <row r="26" spans="1:4" x14ac:dyDescent="0.25">
      <c r="B26" s="130">
        <v>6</v>
      </c>
      <c r="C26" s="128" t="s">
        <v>414</v>
      </c>
      <c r="D26" s="130">
        <v>2</v>
      </c>
    </row>
    <row r="27" spans="1:4" x14ac:dyDescent="0.25">
      <c r="B27" s="130">
        <v>7</v>
      </c>
      <c r="C27" s="128" t="s">
        <v>421</v>
      </c>
      <c r="D27" s="130">
        <v>1</v>
      </c>
    </row>
  </sheetData>
  <mergeCells count="5">
    <mergeCell ref="B2:D2"/>
    <mergeCell ref="B5:D5"/>
    <mergeCell ref="B14:D14"/>
    <mergeCell ref="B17:D17"/>
    <mergeCell ref="B20:D2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3"/>
  <sheetViews>
    <sheetView workbookViewId="0">
      <selection activeCell="A11" sqref="A11"/>
    </sheetView>
  </sheetViews>
  <sheetFormatPr defaultRowHeight="15" x14ac:dyDescent="0.25"/>
  <cols>
    <col min="3" max="3" width="28" customWidth="1"/>
    <col min="4" max="4" width="16.7109375" customWidth="1"/>
    <col min="5" max="5" width="13.7109375" customWidth="1"/>
    <col min="6" max="6" width="15.28515625" customWidth="1"/>
    <col min="7" max="7" width="12.5703125" customWidth="1"/>
    <col min="8" max="8" width="19.140625" customWidth="1"/>
    <col min="9" max="9" width="14.7109375" customWidth="1"/>
  </cols>
  <sheetData>
    <row r="2" spans="2:9" ht="33.75" x14ac:dyDescent="0.25">
      <c r="B2" s="131"/>
      <c r="C2" s="132" t="s">
        <v>422</v>
      </c>
      <c r="D2" s="132"/>
      <c r="E2" s="132"/>
      <c r="F2" s="132"/>
      <c r="G2" s="132"/>
      <c r="H2" s="132"/>
      <c r="I2" s="131"/>
    </row>
    <row r="3" spans="2:9" x14ac:dyDescent="0.25">
      <c r="B3" s="131"/>
      <c r="C3" s="131"/>
      <c r="D3" s="131"/>
      <c r="E3" s="131"/>
      <c r="F3" s="131"/>
      <c r="G3" s="131"/>
      <c r="H3" s="131"/>
      <c r="I3" s="131"/>
    </row>
    <row r="4" spans="2:9" x14ac:dyDescent="0.25">
      <c r="B4" s="131"/>
      <c r="C4" s="131"/>
      <c r="D4" s="131"/>
      <c r="E4" s="131"/>
      <c r="F4" s="131"/>
      <c r="G4" s="131"/>
      <c r="H4" s="131"/>
      <c r="I4" s="131"/>
    </row>
    <row r="5" spans="2:9" ht="18.75" x14ac:dyDescent="0.3">
      <c r="B5" s="133"/>
      <c r="C5" s="134" t="s">
        <v>423</v>
      </c>
      <c r="D5" s="134" t="s">
        <v>424</v>
      </c>
      <c r="E5" s="134" t="s">
        <v>425</v>
      </c>
      <c r="F5" s="134" t="s">
        <v>426</v>
      </c>
      <c r="G5" s="134" t="s">
        <v>427</v>
      </c>
      <c r="H5" s="134" t="s">
        <v>428</v>
      </c>
      <c r="I5" s="134" t="s">
        <v>429</v>
      </c>
    </row>
    <row r="6" spans="2:9" x14ac:dyDescent="0.25">
      <c r="B6" s="135" t="s">
        <v>430</v>
      </c>
      <c r="C6" s="128" t="s">
        <v>408</v>
      </c>
      <c r="D6" s="76">
        <v>2</v>
      </c>
      <c r="E6" s="76">
        <v>100</v>
      </c>
      <c r="F6" s="76">
        <f t="shared" ref="F6:F18" si="0">(I6-H6+1)*22*D6</f>
        <v>396</v>
      </c>
      <c r="G6" s="76">
        <f t="shared" ref="G6:G18" si="1">E6*F6</f>
        <v>39600</v>
      </c>
      <c r="H6" s="76">
        <v>4</v>
      </c>
      <c r="I6" s="76">
        <v>12</v>
      </c>
    </row>
    <row r="7" spans="2:9" x14ac:dyDescent="0.25">
      <c r="B7" s="135"/>
      <c r="C7" s="128" t="s">
        <v>431</v>
      </c>
      <c r="D7" s="76">
        <v>4</v>
      </c>
      <c r="E7" s="76">
        <v>60</v>
      </c>
      <c r="F7" s="76">
        <f t="shared" si="0"/>
        <v>528</v>
      </c>
      <c r="G7" s="76">
        <f t="shared" si="1"/>
        <v>31680</v>
      </c>
      <c r="H7" s="76">
        <v>6</v>
      </c>
      <c r="I7" s="76">
        <v>11</v>
      </c>
    </row>
    <row r="8" spans="2:9" x14ac:dyDescent="0.25">
      <c r="B8" s="135"/>
      <c r="C8" s="128" t="s">
        <v>432</v>
      </c>
      <c r="D8" s="76">
        <v>4</v>
      </c>
      <c r="E8" s="76">
        <v>60</v>
      </c>
      <c r="F8" s="76">
        <f t="shared" si="0"/>
        <v>528</v>
      </c>
      <c r="G8" s="76">
        <f t="shared" si="1"/>
        <v>31680</v>
      </c>
      <c r="H8" s="76">
        <v>6</v>
      </c>
      <c r="I8" s="76">
        <v>11</v>
      </c>
    </row>
    <row r="9" spans="2:9" x14ac:dyDescent="0.25">
      <c r="B9" s="135"/>
      <c r="C9" s="128" t="s">
        <v>433</v>
      </c>
      <c r="D9" s="76">
        <v>4</v>
      </c>
      <c r="E9" s="76">
        <v>60</v>
      </c>
      <c r="F9" s="76">
        <f t="shared" si="0"/>
        <v>528</v>
      </c>
      <c r="G9" s="76">
        <f t="shared" si="1"/>
        <v>31680</v>
      </c>
      <c r="H9" s="76">
        <v>6</v>
      </c>
      <c r="I9" s="76">
        <v>11</v>
      </c>
    </row>
    <row r="10" spans="2:9" x14ac:dyDescent="0.25">
      <c r="B10" s="135"/>
      <c r="C10" s="128" t="s">
        <v>434</v>
      </c>
      <c r="D10" s="76">
        <v>4</v>
      </c>
      <c r="E10" s="76">
        <v>60</v>
      </c>
      <c r="F10" s="76">
        <f t="shared" si="0"/>
        <v>528</v>
      </c>
      <c r="G10" s="76">
        <f t="shared" si="1"/>
        <v>31680</v>
      </c>
      <c r="H10" s="76">
        <v>6</v>
      </c>
      <c r="I10" s="76">
        <v>11</v>
      </c>
    </row>
    <row r="11" spans="2:9" x14ac:dyDescent="0.25">
      <c r="B11" s="135"/>
      <c r="C11" s="128" t="s">
        <v>410</v>
      </c>
      <c r="D11" s="76">
        <v>3</v>
      </c>
      <c r="E11" s="76">
        <v>150</v>
      </c>
      <c r="F11" s="76">
        <f t="shared" si="0"/>
        <v>132</v>
      </c>
      <c r="G11" s="76">
        <f t="shared" si="1"/>
        <v>19800</v>
      </c>
      <c r="H11" s="76">
        <v>2</v>
      </c>
      <c r="I11" s="76">
        <v>3</v>
      </c>
    </row>
    <row r="12" spans="2:9" x14ac:dyDescent="0.25">
      <c r="B12" s="135"/>
      <c r="C12" s="128" t="s">
        <v>411</v>
      </c>
      <c r="D12" s="76">
        <v>2</v>
      </c>
      <c r="E12" s="76">
        <v>75</v>
      </c>
      <c r="F12" s="76">
        <f t="shared" si="0"/>
        <v>88</v>
      </c>
      <c r="G12" s="76">
        <f t="shared" si="1"/>
        <v>6600</v>
      </c>
      <c r="H12" s="76">
        <v>5</v>
      </c>
      <c r="I12" s="76">
        <v>6</v>
      </c>
    </row>
    <row r="13" spans="2:9" x14ac:dyDescent="0.25">
      <c r="B13" s="135"/>
      <c r="C13" s="128" t="s">
        <v>412</v>
      </c>
      <c r="D13" s="76">
        <v>2</v>
      </c>
      <c r="E13" s="76">
        <v>75</v>
      </c>
      <c r="F13" s="76">
        <f t="shared" si="0"/>
        <v>88</v>
      </c>
      <c r="G13" s="76">
        <f t="shared" si="1"/>
        <v>6600</v>
      </c>
      <c r="H13" s="76">
        <v>5</v>
      </c>
      <c r="I13" s="76">
        <v>6</v>
      </c>
    </row>
    <row r="14" spans="2:9" x14ac:dyDescent="0.25">
      <c r="B14" s="135"/>
      <c r="C14" s="128" t="s">
        <v>435</v>
      </c>
      <c r="D14" s="76">
        <v>6</v>
      </c>
      <c r="E14" s="76">
        <v>75</v>
      </c>
      <c r="F14" s="76">
        <f t="shared" si="0"/>
        <v>264</v>
      </c>
      <c r="G14" s="76">
        <f t="shared" si="1"/>
        <v>19800</v>
      </c>
      <c r="H14" s="76">
        <v>4</v>
      </c>
      <c r="I14" s="76">
        <v>5</v>
      </c>
    </row>
    <row r="15" spans="2:9" x14ac:dyDescent="0.25">
      <c r="B15" s="135"/>
      <c r="C15" s="128" t="s">
        <v>436</v>
      </c>
      <c r="D15" s="76">
        <v>6</v>
      </c>
      <c r="E15" s="76">
        <v>75</v>
      </c>
      <c r="F15" s="76">
        <f t="shared" si="0"/>
        <v>264</v>
      </c>
      <c r="G15" s="76">
        <f t="shared" si="1"/>
        <v>19800</v>
      </c>
      <c r="H15" s="76">
        <v>4</v>
      </c>
      <c r="I15" s="76">
        <v>5</v>
      </c>
    </row>
    <row r="16" spans="2:9" x14ac:dyDescent="0.25">
      <c r="B16" s="135"/>
      <c r="C16" s="128" t="s">
        <v>437</v>
      </c>
      <c r="D16" s="76">
        <v>3</v>
      </c>
      <c r="E16" s="76">
        <v>75</v>
      </c>
      <c r="F16" s="76">
        <f t="shared" si="0"/>
        <v>132</v>
      </c>
      <c r="G16" s="76">
        <f t="shared" si="1"/>
        <v>9900</v>
      </c>
      <c r="H16" s="76">
        <v>11</v>
      </c>
      <c r="I16" s="76">
        <v>12</v>
      </c>
    </row>
    <row r="17" spans="2:9" x14ac:dyDescent="0.25">
      <c r="B17" s="135"/>
      <c r="C17" s="128" t="s">
        <v>438</v>
      </c>
      <c r="D17" s="76">
        <v>3</v>
      </c>
      <c r="E17" s="76">
        <v>75</v>
      </c>
      <c r="F17" s="76">
        <f t="shared" si="0"/>
        <v>66</v>
      </c>
      <c r="G17" s="76">
        <f t="shared" si="1"/>
        <v>4950</v>
      </c>
      <c r="H17" s="76">
        <v>12</v>
      </c>
      <c r="I17" s="76">
        <v>12</v>
      </c>
    </row>
    <row r="18" spans="2:9" ht="30" x14ac:dyDescent="0.25">
      <c r="B18" s="135"/>
      <c r="C18" s="128" t="s">
        <v>415</v>
      </c>
      <c r="D18" s="76">
        <v>2</v>
      </c>
      <c r="E18" s="76">
        <v>100</v>
      </c>
      <c r="F18" s="76">
        <f t="shared" si="0"/>
        <v>308</v>
      </c>
      <c r="G18" s="76">
        <f t="shared" si="1"/>
        <v>30800</v>
      </c>
      <c r="H18" s="76">
        <v>4</v>
      </c>
      <c r="I18" s="76">
        <v>10</v>
      </c>
    </row>
    <row r="19" spans="2:9" x14ac:dyDescent="0.25">
      <c r="B19" s="136" t="s">
        <v>5</v>
      </c>
      <c r="C19" s="136"/>
      <c r="D19" s="136"/>
      <c r="E19" s="136"/>
      <c r="F19" s="136"/>
      <c r="G19" s="137">
        <f>SUM(G6:G18)</f>
        <v>284570</v>
      </c>
      <c r="H19" s="138"/>
      <c r="I19" s="138"/>
    </row>
    <row r="20" spans="2:9" x14ac:dyDescent="0.25">
      <c r="B20" s="139" t="s">
        <v>416</v>
      </c>
      <c r="C20" s="129" t="s">
        <v>439</v>
      </c>
      <c r="D20" s="140">
        <v>3</v>
      </c>
      <c r="E20" s="140">
        <v>50</v>
      </c>
      <c r="F20" s="140">
        <v>180</v>
      </c>
      <c r="G20" s="141">
        <v>27000</v>
      </c>
      <c r="H20" s="141">
        <v>1</v>
      </c>
      <c r="I20" s="141">
        <v>12</v>
      </c>
    </row>
    <row r="21" spans="2:9" x14ac:dyDescent="0.25">
      <c r="B21" s="142"/>
      <c r="C21" s="129" t="s">
        <v>440</v>
      </c>
      <c r="D21" s="140">
        <v>3</v>
      </c>
      <c r="E21" s="140">
        <v>50</v>
      </c>
      <c r="F21" s="140">
        <v>180</v>
      </c>
      <c r="G21" s="141">
        <v>27000</v>
      </c>
      <c r="H21" s="141">
        <v>1</v>
      </c>
      <c r="I21" s="141">
        <v>12</v>
      </c>
    </row>
    <row r="22" spans="2:9" x14ac:dyDescent="0.25">
      <c r="B22" s="142"/>
      <c r="C22" s="129" t="s">
        <v>441</v>
      </c>
      <c r="D22" s="140">
        <v>3</v>
      </c>
      <c r="E22" s="140">
        <v>50</v>
      </c>
      <c r="F22" s="140">
        <v>180</v>
      </c>
      <c r="G22" s="141">
        <v>27000</v>
      </c>
      <c r="H22" s="141">
        <v>1</v>
      </c>
      <c r="I22" s="141">
        <v>12</v>
      </c>
    </row>
    <row r="23" spans="2:9" x14ac:dyDescent="0.25">
      <c r="B23" s="142"/>
      <c r="C23" s="129" t="s">
        <v>442</v>
      </c>
      <c r="D23" s="140">
        <v>3</v>
      </c>
      <c r="E23" s="140">
        <v>50</v>
      </c>
      <c r="F23" s="140">
        <v>450</v>
      </c>
      <c r="G23" s="141">
        <v>22500</v>
      </c>
      <c r="H23" s="141">
        <v>1</v>
      </c>
      <c r="I23" s="141">
        <v>12</v>
      </c>
    </row>
    <row r="24" spans="2:9" x14ac:dyDescent="0.25">
      <c r="B24" s="142"/>
      <c r="C24" s="129" t="s">
        <v>443</v>
      </c>
      <c r="D24" s="140">
        <v>3</v>
      </c>
      <c r="E24" s="140">
        <v>50</v>
      </c>
      <c r="F24" s="140">
        <v>450</v>
      </c>
      <c r="G24" s="141">
        <v>22500</v>
      </c>
      <c r="H24" s="141">
        <v>1</v>
      </c>
      <c r="I24" s="141">
        <v>12</v>
      </c>
    </row>
    <row r="25" spans="2:9" x14ac:dyDescent="0.25">
      <c r="B25" s="143"/>
      <c r="C25" s="129" t="s">
        <v>444</v>
      </c>
      <c r="D25" s="140">
        <v>3</v>
      </c>
      <c r="E25" s="140">
        <v>50</v>
      </c>
      <c r="F25" s="140">
        <v>450</v>
      </c>
      <c r="G25" s="141">
        <v>22500</v>
      </c>
      <c r="H25" s="141">
        <v>1</v>
      </c>
      <c r="I25" s="141">
        <v>12</v>
      </c>
    </row>
    <row r="26" spans="2:9" x14ac:dyDescent="0.25">
      <c r="B26" s="144" t="s">
        <v>5</v>
      </c>
      <c r="C26" s="145"/>
      <c r="D26" s="145"/>
      <c r="E26" s="145"/>
      <c r="F26" s="146"/>
      <c r="G26" s="137">
        <v>60750</v>
      </c>
      <c r="H26" s="137"/>
      <c r="I26" s="137"/>
    </row>
    <row r="27" spans="2:9" x14ac:dyDescent="0.25">
      <c r="B27" s="139" t="s">
        <v>445</v>
      </c>
      <c r="C27" s="129" t="s">
        <v>439</v>
      </c>
      <c r="D27" s="140">
        <v>3</v>
      </c>
      <c r="E27" s="140">
        <v>50</v>
      </c>
      <c r="F27" s="140">
        <v>180</v>
      </c>
      <c r="G27" s="141">
        <v>27000</v>
      </c>
      <c r="H27" s="141">
        <v>1</v>
      </c>
      <c r="I27" s="141">
        <v>12</v>
      </c>
    </row>
    <row r="28" spans="2:9" x14ac:dyDescent="0.25">
      <c r="B28" s="142"/>
      <c r="C28" s="129" t="s">
        <v>440</v>
      </c>
      <c r="D28" s="140">
        <v>3</v>
      </c>
      <c r="E28" s="140">
        <v>50</v>
      </c>
      <c r="F28" s="140">
        <v>180</v>
      </c>
      <c r="G28" s="141">
        <v>27000</v>
      </c>
      <c r="H28" s="141">
        <v>1</v>
      </c>
      <c r="I28" s="141">
        <v>12</v>
      </c>
    </row>
    <row r="29" spans="2:9" x14ac:dyDescent="0.25">
      <c r="B29" s="142"/>
      <c r="C29" s="129" t="s">
        <v>441</v>
      </c>
      <c r="D29" s="140">
        <v>3</v>
      </c>
      <c r="E29" s="140">
        <v>50</v>
      </c>
      <c r="F29" s="140">
        <v>180</v>
      </c>
      <c r="G29" s="141">
        <v>27000</v>
      </c>
      <c r="H29" s="141">
        <v>1</v>
      </c>
      <c r="I29" s="141">
        <v>12</v>
      </c>
    </row>
    <row r="30" spans="2:9" x14ac:dyDescent="0.25">
      <c r="B30" s="142"/>
      <c r="C30" s="129" t="s">
        <v>442</v>
      </c>
      <c r="D30" s="140">
        <v>3</v>
      </c>
      <c r="E30" s="140">
        <v>50</v>
      </c>
      <c r="F30" s="140">
        <v>450</v>
      </c>
      <c r="G30" s="141">
        <v>22500</v>
      </c>
      <c r="H30" s="141">
        <v>1</v>
      </c>
      <c r="I30" s="141">
        <v>12</v>
      </c>
    </row>
    <row r="31" spans="2:9" x14ac:dyDescent="0.25">
      <c r="B31" s="142"/>
      <c r="C31" s="129" t="s">
        <v>443</v>
      </c>
      <c r="D31" s="140">
        <v>3</v>
      </c>
      <c r="E31" s="140">
        <v>50</v>
      </c>
      <c r="F31" s="140">
        <v>450</v>
      </c>
      <c r="G31" s="141">
        <v>22500</v>
      </c>
      <c r="H31" s="141">
        <v>1</v>
      </c>
      <c r="I31" s="141">
        <v>12</v>
      </c>
    </row>
    <row r="32" spans="2:9" x14ac:dyDescent="0.25">
      <c r="B32" s="143"/>
      <c r="C32" s="129" t="s">
        <v>444</v>
      </c>
      <c r="D32" s="140">
        <v>3</v>
      </c>
      <c r="E32" s="140">
        <v>50</v>
      </c>
      <c r="F32" s="140">
        <v>450</v>
      </c>
      <c r="G32" s="141">
        <v>22500</v>
      </c>
      <c r="H32" s="141">
        <v>1</v>
      </c>
      <c r="I32" s="141">
        <v>12</v>
      </c>
    </row>
    <row r="33" spans="2:9" x14ac:dyDescent="0.25">
      <c r="B33" s="144" t="s">
        <v>5</v>
      </c>
      <c r="C33" s="145"/>
      <c r="D33" s="145"/>
      <c r="E33" s="145"/>
      <c r="F33" s="146"/>
      <c r="G33" s="137">
        <v>60750</v>
      </c>
      <c r="H33" s="137"/>
      <c r="I33" s="137"/>
    </row>
    <row r="34" spans="2:9" x14ac:dyDescent="0.25">
      <c r="B34" s="135" t="s">
        <v>446</v>
      </c>
      <c r="C34" s="128" t="s">
        <v>408</v>
      </c>
      <c r="D34" s="75">
        <v>2</v>
      </c>
      <c r="E34" s="75">
        <v>100</v>
      </c>
      <c r="F34" s="75">
        <v>132</v>
      </c>
      <c r="G34" s="75">
        <f>E34*F34</f>
        <v>13200</v>
      </c>
      <c r="H34" s="75">
        <v>4</v>
      </c>
      <c r="I34" s="75">
        <v>9</v>
      </c>
    </row>
    <row r="35" spans="2:9" x14ac:dyDescent="0.25">
      <c r="B35" s="135"/>
      <c r="C35" s="128" t="s">
        <v>431</v>
      </c>
      <c r="D35" s="75">
        <v>4</v>
      </c>
      <c r="E35" s="75">
        <v>60</v>
      </c>
      <c r="F35" s="75">
        <v>352</v>
      </c>
      <c r="G35" s="75">
        <f t="shared" ref="G35:G42" si="2">E35*F35</f>
        <v>21120</v>
      </c>
      <c r="H35" s="75">
        <v>5</v>
      </c>
      <c r="I35" s="75">
        <v>8</v>
      </c>
    </row>
    <row r="36" spans="2:9" x14ac:dyDescent="0.25">
      <c r="B36" s="135"/>
      <c r="C36" s="128" t="s">
        <v>432</v>
      </c>
      <c r="D36" s="75">
        <v>4</v>
      </c>
      <c r="E36" s="75">
        <v>75</v>
      </c>
      <c r="F36" s="75">
        <v>352</v>
      </c>
      <c r="G36" s="75">
        <f t="shared" si="2"/>
        <v>26400</v>
      </c>
      <c r="H36" s="75">
        <v>5</v>
      </c>
      <c r="I36" s="75">
        <v>8</v>
      </c>
    </row>
    <row r="37" spans="2:9" x14ac:dyDescent="0.25">
      <c r="B37" s="135"/>
      <c r="C37" s="128" t="s">
        <v>411</v>
      </c>
      <c r="D37" s="75">
        <v>2</v>
      </c>
      <c r="E37" s="75">
        <v>75</v>
      </c>
      <c r="F37" s="75">
        <v>44</v>
      </c>
      <c r="G37" s="75">
        <f t="shared" si="2"/>
        <v>3300</v>
      </c>
      <c r="H37" s="75">
        <v>4</v>
      </c>
      <c r="I37" s="75">
        <v>4</v>
      </c>
    </row>
    <row r="38" spans="2:9" x14ac:dyDescent="0.25">
      <c r="B38" s="135"/>
      <c r="C38" s="128" t="s">
        <v>412</v>
      </c>
      <c r="D38" s="75">
        <v>2</v>
      </c>
      <c r="E38" s="75">
        <v>75</v>
      </c>
      <c r="F38" s="75">
        <v>44</v>
      </c>
      <c r="G38" s="75">
        <f t="shared" si="2"/>
        <v>3300</v>
      </c>
      <c r="H38" s="75">
        <v>4</v>
      </c>
      <c r="I38" s="75">
        <v>4</v>
      </c>
    </row>
    <row r="39" spans="2:9" x14ac:dyDescent="0.25">
      <c r="B39" s="135"/>
      <c r="C39" s="128" t="s">
        <v>413</v>
      </c>
      <c r="D39" s="75">
        <v>6</v>
      </c>
      <c r="E39" s="75">
        <v>75</v>
      </c>
      <c r="F39" s="75">
        <v>66</v>
      </c>
      <c r="G39" s="75">
        <f t="shared" si="2"/>
        <v>4950</v>
      </c>
      <c r="H39" s="75">
        <v>4</v>
      </c>
      <c r="I39" s="75">
        <v>4</v>
      </c>
    </row>
    <row r="40" spans="2:9" x14ac:dyDescent="0.25">
      <c r="B40" s="135"/>
      <c r="C40" s="128" t="s">
        <v>437</v>
      </c>
      <c r="D40" s="75">
        <v>3</v>
      </c>
      <c r="E40" s="75">
        <v>75</v>
      </c>
      <c r="F40" s="75">
        <v>132</v>
      </c>
      <c r="G40" s="75">
        <f t="shared" si="2"/>
        <v>9900</v>
      </c>
      <c r="H40" s="75">
        <v>9</v>
      </c>
      <c r="I40" s="75">
        <v>9</v>
      </c>
    </row>
    <row r="41" spans="2:9" x14ac:dyDescent="0.25">
      <c r="B41" s="135"/>
      <c r="C41" s="128" t="s">
        <v>438</v>
      </c>
      <c r="D41" s="75">
        <v>3</v>
      </c>
      <c r="E41" s="75">
        <v>75</v>
      </c>
      <c r="F41" s="75">
        <v>132</v>
      </c>
      <c r="G41" s="75">
        <f t="shared" si="2"/>
        <v>9900</v>
      </c>
      <c r="H41" s="75">
        <v>9</v>
      </c>
      <c r="I41" s="75">
        <v>9</v>
      </c>
    </row>
    <row r="42" spans="2:9" x14ac:dyDescent="0.25">
      <c r="B42" s="135"/>
      <c r="C42" s="128" t="s">
        <v>421</v>
      </c>
      <c r="D42" s="75">
        <v>3</v>
      </c>
      <c r="E42" s="75">
        <v>100</v>
      </c>
      <c r="F42" s="75">
        <v>66</v>
      </c>
      <c r="G42" s="75">
        <f t="shared" si="2"/>
        <v>6600</v>
      </c>
      <c r="H42" s="75">
        <v>4</v>
      </c>
      <c r="I42" s="75">
        <v>4</v>
      </c>
    </row>
    <row r="43" spans="2:9" x14ac:dyDescent="0.25">
      <c r="B43" s="147" t="s">
        <v>5</v>
      </c>
      <c r="C43" s="147"/>
      <c r="D43" s="147"/>
      <c r="E43" s="147"/>
      <c r="F43" s="147"/>
      <c r="G43" s="137">
        <f>SUM(G34:G42)</f>
        <v>98670</v>
      </c>
      <c r="H43" s="137"/>
      <c r="I43" s="137"/>
    </row>
  </sheetData>
  <mergeCells count="9">
    <mergeCell ref="B33:F33"/>
    <mergeCell ref="B34:B42"/>
    <mergeCell ref="B43:F43"/>
    <mergeCell ref="C2:H2"/>
    <mergeCell ref="B6:B18"/>
    <mergeCell ref="B19:F19"/>
    <mergeCell ref="B20:B25"/>
    <mergeCell ref="B26:F26"/>
    <mergeCell ref="B27: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workbookViewId="0">
      <selection activeCell="I19" sqref="I19"/>
    </sheetView>
  </sheetViews>
  <sheetFormatPr defaultRowHeight="15" x14ac:dyDescent="0.2"/>
  <cols>
    <col min="1" max="1" width="9.140625" style="3"/>
    <col min="2" max="2" width="12.140625" style="15" customWidth="1"/>
    <col min="3" max="3" width="42.140625" style="16" customWidth="1"/>
    <col min="4" max="4" width="29.28515625" style="16" customWidth="1"/>
    <col min="5" max="5" width="15.28515625" style="16" customWidth="1"/>
    <col min="6" max="6" width="9.140625" style="16"/>
    <col min="7" max="16384" width="9.140625" style="3"/>
  </cols>
  <sheetData>
    <row r="1" spans="2:6" x14ac:dyDescent="0.2">
      <c r="B1" s="1"/>
      <c r="C1" s="2"/>
      <c r="D1" s="2"/>
      <c r="E1" s="2"/>
      <c r="F1" s="2"/>
    </row>
    <row r="2" spans="2:6" ht="33.75" x14ac:dyDescent="0.2">
      <c r="B2" s="4" t="s">
        <v>0</v>
      </c>
      <c r="C2" s="4"/>
      <c r="D2" s="4"/>
      <c r="E2" s="4"/>
      <c r="F2" s="4"/>
    </row>
    <row r="3" spans="2:6" x14ac:dyDescent="0.2">
      <c r="B3" s="1"/>
      <c r="C3" s="2"/>
      <c r="D3" s="2"/>
      <c r="E3" s="2"/>
      <c r="F3" s="2"/>
    </row>
    <row r="4" spans="2:6" x14ac:dyDescent="0.2">
      <c r="B4" s="5" t="s">
        <v>1</v>
      </c>
      <c r="C4" s="6" t="s">
        <v>2</v>
      </c>
      <c r="D4" s="6" t="s">
        <v>3</v>
      </c>
      <c r="E4" s="6" t="s">
        <v>4</v>
      </c>
      <c r="F4" s="6" t="s">
        <v>5</v>
      </c>
    </row>
    <row r="5" spans="2:6" ht="14.25" customHeight="1" x14ac:dyDescent="0.2">
      <c r="B5" s="148" t="s">
        <v>6</v>
      </c>
      <c r="C5" s="149" t="s">
        <v>7</v>
      </c>
      <c r="D5" s="8" t="s">
        <v>8</v>
      </c>
      <c r="E5" s="8">
        <f>'[5]Resource Allocation'!F85</f>
        <v>323760</v>
      </c>
      <c r="F5" s="148">
        <f>SUM(E5:E14)</f>
        <v>575760</v>
      </c>
    </row>
    <row r="6" spans="2:6" ht="14.25" customHeight="1" x14ac:dyDescent="0.2">
      <c r="B6" s="150"/>
      <c r="C6" s="151"/>
      <c r="D6" s="8" t="s">
        <v>9</v>
      </c>
      <c r="E6" s="8">
        <v>2000</v>
      </c>
      <c r="F6" s="150"/>
    </row>
    <row r="7" spans="2:6" ht="14.25" customHeight="1" x14ac:dyDescent="0.2">
      <c r="B7" s="150"/>
      <c r="C7" s="151"/>
      <c r="D7" s="8" t="s">
        <v>10</v>
      </c>
      <c r="E7" s="8">
        <v>10000</v>
      </c>
      <c r="F7" s="150"/>
    </row>
    <row r="8" spans="2:6" ht="14.25" customHeight="1" x14ac:dyDescent="0.2">
      <c r="B8" s="150"/>
      <c r="C8" s="151"/>
      <c r="D8" s="8" t="s">
        <v>11</v>
      </c>
      <c r="E8" s="8">
        <v>5000</v>
      </c>
      <c r="F8" s="150"/>
    </row>
    <row r="9" spans="2:6" ht="14.25" customHeight="1" x14ac:dyDescent="0.2">
      <c r="B9" s="150"/>
      <c r="C9" s="152"/>
      <c r="D9" s="8" t="s">
        <v>12</v>
      </c>
      <c r="E9" s="8">
        <v>5000</v>
      </c>
      <c r="F9" s="150"/>
    </row>
    <row r="10" spans="2:6" x14ac:dyDescent="0.2">
      <c r="B10" s="150"/>
      <c r="C10" s="9" t="s">
        <v>13</v>
      </c>
      <c r="D10" s="8"/>
      <c r="E10" s="8">
        <v>60000</v>
      </c>
      <c r="F10" s="150"/>
    </row>
    <row r="11" spans="2:6" x14ac:dyDescent="0.2">
      <c r="B11" s="150"/>
      <c r="C11" s="9" t="s">
        <v>14</v>
      </c>
      <c r="D11" s="8"/>
      <c r="E11" s="8">
        <v>60000</v>
      </c>
      <c r="F11" s="150"/>
    </row>
    <row r="12" spans="2:6" x14ac:dyDescent="0.2">
      <c r="B12" s="150"/>
      <c r="C12" s="9" t="s">
        <v>15</v>
      </c>
      <c r="D12" s="8"/>
      <c r="E12" s="8">
        <v>20000</v>
      </c>
      <c r="F12" s="150"/>
    </row>
    <row r="13" spans="2:6" x14ac:dyDescent="0.2">
      <c r="B13" s="150"/>
      <c r="C13" s="9" t="s">
        <v>17</v>
      </c>
      <c r="D13" s="8"/>
      <c r="E13" s="8">
        <v>20000</v>
      </c>
      <c r="F13" s="150"/>
    </row>
    <row r="14" spans="2:6" x14ac:dyDescent="0.2">
      <c r="B14" s="153"/>
      <c r="C14" s="9" t="s">
        <v>19</v>
      </c>
      <c r="D14" s="8"/>
      <c r="E14" s="8">
        <v>70000</v>
      </c>
      <c r="F14" s="153"/>
    </row>
    <row r="15" spans="2:6" x14ac:dyDescent="0.25">
      <c r="B15" s="10"/>
      <c r="C15" s="10"/>
      <c r="D15" s="10"/>
      <c r="E15" s="10"/>
      <c r="F15" s="10"/>
    </row>
    <row r="16" spans="2:6" x14ac:dyDescent="0.2">
      <c r="B16" s="7" t="s">
        <v>16</v>
      </c>
      <c r="C16" s="9" t="s">
        <v>20</v>
      </c>
      <c r="D16" s="8" t="s">
        <v>21</v>
      </c>
      <c r="E16" s="8">
        <v>54000</v>
      </c>
      <c r="F16" s="11">
        <f>SUM(E16:E17)</f>
        <v>121500</v>
      </c>
    </row>
    <row r="17" spans="2:6" ht="33.75" customHeight="1" x14ac:dyDescent="0.2">
      <c r="B17" s="7"/>
      <c r="C17" s="12" t="s">
        <v>22</v>
      </c>
      <c r="D17" s="8" t="s">
        <v>23</v>
      </c>
      <c r="E17" s="13">
        <v>67500</v>
      </c>
      <c r="F17" s="11"/>
    </row>
    <row r="18" spans="2:6" x14ac:dyDescent="0.25">
      <c r="B18" s="10"/>
      <c r="C18" s="10"/>
      <c r="D18" s="10"/>
      <c r="E18" s="10"/>
      <c r="F18" s="10"/>
    </row>
    <row r="19" spans="2:6" x14ac:dyDescent="0.2">
      <c r="B19" s="11" t="s">
        <v>18</v>
      </c>
      <c r="C19" s="9" t="s">
        <v>20</v>
      </c>
      <c r="D19" s="13"/>
      <c r="E19" s="13">
        <v>27000</v>
      </c>
      <c r="F19" s="11">
        <f>SUM(E19:E28)</f>
        <v>269170</v>
      </c>
    </row>
    <row r="20" spans="2:6" ht="14.25" x14ac:dyDescent="0.2">
      <c r="B20" s="11"/>
      <c r="C20" s="14" t="s">
        <v>7</v>
      </c>
      <c r="D20" s="8" t="s">
        <v>8</v>
      </c>
      <c r="E20" s="8">
        <v>98670</v>
      </c>
      <c r="F20" s="11"/>
    </row>
    <row r="21" spans="2:6" ht="14.25" x14ac:dyDescent="0.2">
      <c r="B21" s="11"/>
      <c r="C21" s="14"/>
      <c r="D21" s="8" t="s">
        <v>9</v>
      </c>
      <c r="E21" s="13">
        <v>500</v>
      </c>
      <c r="F21" s="11"/>
    </row>
    <row r="22" spans="2:6" ht="14.25" x14ac:dyDescent="0.2">
      <c r="B22" s="11"/>
      <c r="C22" s="14"/>
      <c r="D22" s="8" t="s">
        <v>11</v>
      </c>
      <c r="E22" s="8">
        <v>1000</v>
      </c>
      <c r="F22" s="11"/>
    </row>
    <row r="23" spans="2:6" ht="14.25" x14ac:dyDescent="0.2">
      <c r="B23" s="11"/>
      <c r="C23" s="14"/>
      <c r="D23" s="8" t="s">
        <v>12</v>
      </c>
      <c r="E23" s="13">
        <v>2000</v>
      </c>
      <c r="F23" s="11"/>
    </row>
    <row r="24" spans="2:6" x14ac:dyDescent="0.2">
      <c r="B24" s="11"/>
      <c r="C24" s="9" t="s">
        <v>13</v>
      </c>
      <c r="D24" s="13"/>
      <c r="E24" s="13">
        <v>20000</v>
      </c>
      <c r="F24" s="11"/>
    </row>
    <row r="25" spans="2:6" x14ac:dyDescent="0.2">
      <c r="B25" s="11"/>
      <c r="C25" s="9" t="s">
        <v>14</v>
      </c>
      <c r="D25" s="9"/>
      <c r="E25" s="8">
        <v>20000</v>
      </c>
      <c r="F25" s="11"/>
    </row>
    <row r="26" spans="2:6" x14ac:dyDescent="0.2">
      <c r="B26" s="11"/>
      <c r="C26" s="9" t="s">
        <v>15</v>
      </c>
      <c r="D26" s="13"/>
      <c r="E26" s="13">
        <v>20000</v>
      </c>
      <c r="F26" s="11"/>
    </row>
    <row r="27" spans="2:6" x14ac:dyDescent="0.2">
      <c r="B27" s="11"/>
      <c r="C27" s="9" t="s">
        <v>17</v>
      </c>
      <c r="D27" s="9"/>
      <c r="E27" s="13">
        <v>20000</v>
      </c>
      <c r="F27" s="11"/>
    </row>
    <row r="28" spans="2:6" x14ac:dyDescent="0.2">
      <c r="B28" s="11"/>
      <c r="C28" s="9" t="s">
        <v>19</v>
      </c>
      <c r="D28" s="13"/>
      <c r="E28" s="13">
        <v>60000</v>
      </c>
      <c r="F28" s="11"/>
    </row>
  </sheetData>
  <mergeCells count="11">
    <mergeCell ref="B18:F18"/>
    <mergeCell ref="B19:B28"/>
    <mergeCell ref="F19:F28"/>
    <mergeCell ref="C20:C23"/>
    <mergeCell ref="B2:F2"/>
    <mergeCell ref="B5:B14"/>
    <mergeCell ref="C5:C9"/>
    <mergeCell ref="F5:F14"/>
    <mergeCell ref="B15:F15"/>
    <mergeCell ref="B16:B17"/>
    <mergeCell ref="F16:F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4"/>
  <sheetViews>
    <sheetView topLeftCell="A18" workbookViewId="0">
      <selection activeCell="J37" sqref="J37:J38"/>
    </sheetView>
  </sheetViews>
  <sheetFormatPr defaultRowHeight="15" x14ac:dyDescent="0.25"/>
  <sheetData>
    <row r="1" spans="1:54" x14ac:dyDescent="0.25">
      <c r="A1" s="17" t="s">
        <v>24</v>
      </c>
      <c r="B1" s="17">
        <v>1</v>
      </c>
      <c r="C1" s="17">
        <v>2</v>
      </c>
      <c r="D1" s="17">
        <v>3</v>
      </c>
      <c r="E1" s="17">
        <v>4</v>
      </c>
      <c r="F1" s="17">
        <v>5</v>
      </c>
      <c r="G1" s="17">
        <v>6</v>
      </c>
      <c r="H1" s="17">
        <v>7</v>
      </c>
      <c r="I1" s="17">
        <v>8</v>
      </c>
      <c r="J1" s="17">
        <v>9</v>
      </c>
      <c r="K1" s="17">
        <v>10</v>
      </c>
      <c r="L1" s="17">
        <v>11</v>
      </c>
      <c r="M1" s="17">
        <v>12</v>
      </c>
      <c r="N1" s="17">
        <v>13</v>
      </c>
      <c r="O1" s="17">
        <v>14</v>
      </c>
      <c r="P1" s="17">
        <v>15</v>
      </c>
      <c r="Q1" s="17">
        <v>16</v>
      </c>
      <c r="R1" s="17">
        <v>17</v>
      </c>
      <c r="S1" s="17">
        <v>18</v>
      </c>
      <c r="T1" s="17">
        <v>19</v>
      </c>
      <c r="U1" s="17">
        <v>20</v>
      </c>
      <c r="V1" s="17">
        <v>21</v>
      </c>
      <c r="W1" s="17">
        <v>22</v>
      </c>
      <c r="X1" s="17">
        <v>23</v>
      </c>
      <c r="Y1" s="17">
        <v>24</v>
      </c>
      <c r="Z1" s="17">
        <v>25</v>
      </c>
      <c r="AA1" s="17">
        <v>26</v>
      </c>
      <c r="AB1" s="17">
        <v>27</v>
      </c>
      <c r="AC1" s="17">
        <v>28</v>
      </c>
      <c r="AD1" s="17">
        <v>29</v>
      </c>
      <c r="AE1" s="17">
        <v>30</v>
      </c>
      <c r="AF1" s="17">
        <v>31</v>
      </c>
      <c r="AG1" s="17">
        <v>32</v>
      </c>
      <c r="AH1" s="17">
        <v>33</v>
      </c>
      <c r="AI1" s="17">
        <v>34</v>
      </c>
      <c r="AJ1" s="17">
        <v>35</v>
      </c>
      <c r="AK1" s="17">
        <v>36</v>
      </c>
      <c r="AL1" s="17">
        <v>37</v>
      </c>
      <c r="AM1" s="17">
        <v>38</v>
      </c>
      <c r="AN1" s="17">
        <v>39</v>
      </c>
      <c r="AO1" s="17">
        <v>40</v>
      </c>
      <c r="AP1" s="17">
        <v>41</v>
      </c>
      <c r="AQ1" s="17">
        <v>42</v>
      </c>
      <c r="AR1" s="17">
        <v>43</v>
      </c>
      <c r="AS1" s="17">
        <v>44</v>
      </c>
      <c r="AT1" s="17">
        <v>45</v>
      </c>
      <c r="AU1" s="17">
        <v>46</v>
      </c>
      <c r="AV1" s="17">
        <v>47</v>
      </c>
      <c r="AW1" s="17">
        <v>48</v>
      </c>
      <c r="AX1" s="17">
        <v>49</v>
      </c>
      <c r="AY1" s="17">
        <v>50</v>
      </c>
      <c r="AZ1" s="17">
        <v>51</v>
      </c>
      <c r="BA1" s="17">
        <v>52</v>
      </c>
      <c r="BB1" s="17">
        <v>53</v>
      </c>
    </row>
    <row r="2" spans="1:54" s="20" customFormat="1" x14ac:dyDescent="0.25">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row>
    <row r="3" spans="1:54" s="20" customFormat="1" x14ac:dyDescent="0.25">
      <c r="A3" s="18" t="s">
        <v>25</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row>
    <row r="4" spans="1:54" x14ac:dyDescent="0.25">
      <c r="A4" s="21" t="s">
        <v>26</v>
      </c>
      <c r="B4" s="22">
        <v>364</v>
      </c>
      <c r="C4" s="22">
        <v>596</v>
      </c>
      <c r="D4" s="22">
        <v>620</v>
      </c>
      <c r="E4" s="22">
        <v>640</v>
      </c>
      <c r="F4" s="22">
        <v>660</v>
      </c>
      <c r="G4" s="22">
        <v>680</v>
      </c>
      <c r="H4" s="22">
        <v>700</v>
      </c>
      <c r="I4" s="22">
        <v>720</v>
      </c>
      <c r="J4" s="22">
        <v>740</v>
      </c>
      <c r="K4" s="22">
        <v>760</v>
      </c>
      <c r="L4" s="22">
        <v>780</v>
      </c>
      <c r="M4" s="22">
        <v>800</v>
      </c>
      <c r="N4" s="22">
        <v>820</v>
      </c>
      <c r="O4" s="22">
        <v>840</v>
      </c>
      <c r="P4" s="22">
        <v>860</v>
      </c>
      <c r="Q4" s="22">
        <v>880</v>
      </c>
      <c r="R4" s="22">
        <v>900</v>
      </c>
      <c r="S4" s="22">
        <v>920</v>
      </c>
      <c r="T4" s="22">
        <v>940</v>
      </c>
      <c r="U4" s="22">
        <v>960</v>
      </c>
      <c r="V4" s="22">
        <v>980</v>
      </c>
      <c r="W4" s="22">
        <v>1000</v>
      </c>
      <c r="X4" s="22">
        <v>1020</v>
      </c>
      <c r="Y4" s="22">
        <v>1040</v>
      </c>
      <c r="Z4" s="22">
        <v>1060</v>
      </c>
      <c r="AA4" s="22">
        <v>1080</v>
      </c>
      <c r="AB4" s="22">
        <v>1100</v>
      </c>
      <c r="AC4" s="22">
        <v>1120</v>
      </c>
      <c r="AD4" s="22">
        <v>1140</v>
      </c>
      <c r="AE4" s="22">
        <v>1160</v>
      </c>
      <c r="AF4" s="22">
        <v>1180</v>
      </c>
      <c r="AG4" s="22">
        <v>1200</v>
      </c>
      <c r="AH4" s="22">
        <v>1220</v>
      </c>
      <c r="AI4" s="22">
        <v>1240</v>
      </c>
      <c r="AJ4" s="22">
        <v>1260</v>
      </c>
      <c r="AK4" s="22">
        <v>1280</v>
      </c>
      <c r="AL4" s="22">
        <v>1300</v>
      </c>
      <c r="AM4" s="22">
        <v>1320</v>
      </c>
      <c r="AN4" s="22">
        <v>1340</v>
      </c>
      <c r="AO4" s="22">
        <v>1360</v>
      </c>
      <c r="AP4" s="22">
        <v>1380</v>
      </c>
      <c r="AQ4" s="22">
        <v>1400</v>
      </c>
      <c r="AR4" s="22">
        <v>1420</v>
      </c>
      <c r="AS4" s="22">
        <v>1440</v>
      </c>
      <c r="AT4" s="22">
        <v>1460</v>
      </c>
      <c r="AU4" s="22">
        <v>1480</v>
      </c>
      <c r="AV4" s="22">
        <v>1480</v>
      </c>
      <c r="AW4" s="22">
        <v>1480</v>
      </c>
      <c r="AX4" s="23"/>
      <c r="AY4" s="23"/>
      <c r="AZ4" s="23"/>
      <c r="BA4" s="23"/>
      <c r="BB4" s="23"/>
    </row>
    <row r="5" spans="1:54" x14ac:dyDescent="0.25">
      <c r="A5" s="21" t="s">
        <v>27</v>
      </c>
      <c r="B5" s="22">
        <v>311.98</v>
      </c>
      <c r="C5" s="22">
        <v>596</v>
      </c>
      <c r="D5" s="22">
        <v>620</v>
      </c>
      <c r="E5" s="22">
        <v>640</v>
      </c>
      <c r="F5" s="22">
        <v>660</v>
      </c>
      <c r="G5" s="22">
        <v>680</v>
      </c>
      <c r="H5" s="22">
        <v>700</v>
      </c>
      <c r="I5" s="22">
        <v>720</v>
      </c>
      <c r="J5" s="22">
        <v>740</v>
      </c>
      <c r="K5" s="22">
        <v>760</v>
      </c>
      <c r="L5" s="22">
        <v>780</v>
      </c>
      <c r="M5" s="22">
        <v>800</v>
      </c>
      <c r="N5" s="22">
        <v>820</v>
      </c>
      <c r="O5" s="22">
        <v>840</v>
      </c>
      <c r="P5" s="22">
        <v>860</v>
      </c>
      <c r="Q5" s="22">
        <v>880</v>
      </c>
      <c r="R5" s="22">
        <v>900</v>
      </c>
      <c r="S5" s="22">
        <v>920</v>
      </c>
      <c r="T5" s="22">
        <v>940</v>
      </c>
      <c r="U5" s="22">
        <v>960</v>
      </c>
      <c r="V5" s="22">
        <v>980</v>
      </c>
      <c r="W5" s="22">
        <v>1000</v>
      </c>
      <c r="X5" s="22">
        <v>1020</v>
      </c>
      <c r="Y5" s="22">
        <v>1040</v>
      </c>
      <c r="Z5" s="22">
        <v>1060</v>
      </c>
      <c r="AA5" s="22">
        <v>1080</v>
      </c>
      <c r="AB5" s="22">
        <v>1100</v>
      </c>
      <c r="AC5" s="22">
        <v>1120</v>
      </c>
      <c r="AD5" s="22"/>
      <c r="AE5" s="22"/>
      <c r="AF5" s="22"/>
      <c r="AG5" s="22"/>
      <c r="AH5" s="22"/>
      <c r="AI5" s="22"/>
      <c r="AJ5" s="22"/>
      <c r="AK5" s="22"/>
      <c r="AL5" s="22"/>
      <c r="AM5" s="22"/>
      <c r="AN5" s="22"/>
      <c r="AO5" s="22"/>
      <c r="AP5" s="22"/>
      <c r="AQ5" s="22"/>
      <c r="AR5" s="22"/>
      <c r="AS5" s="22"/>
      <c r="AT5" s="22"/>
      <c r="AU5" s="22"/>
      <c r="AV5" s="22"/>
      <c r="AW5" s="22"/>
      <c r="AX5" s="23"/>
      <c r="AY5" s="23"/>
      <c r="AZ5" s="23"/>
      <c r="BA5" s="23"/>
      <c r="BB5" s="23"/>
    </row>
    <row r="6" spans="1:54" x14ac:dyDescent="0.25">
      <c r="A6" s="21" t="s">
        <v>28</v>
      </c>
      <c r="B6" s="22">
        <v>364</v>
      </c>
      <c r="C6" s="22">
        <v>564</v>
      </c>
      <c r="D6" s="22">
        <v>588</v>
      </c>
      <c r="E6" s="22">
        <v>608</v>
      </c>
      <c r="F6" s="22">
        <v>628</v>
      </c>
      <c r="G6" s="22">
        <v>648</v>
      </c>
      <c r="H6" s="22">
        <v>668</v>
      </c>
      <c r="I6" s="22">
        <v>688</v>
      </c>
      <c r="J6" s="22">
        <v>708</v>
      </c>
      <c r="K6" s="22">
        <v>728</v>
      </c>
      <c r="L6" s="22">
        <v>748</v>
      </c>
      <c r="M6" s="22">
        <v>768</v>
      </c>
      <c r="N6" s="22">
        <v>788</v>
      </c>
      <c r="O6" s="22">
        <v>808</v>
      </c>
      <c r="P6" s="22">
        <v>828</v>
      </c>
      <c r="Q6" s="22">
        <v>848</v>
      </c>
      <c r="R6" s="22">
        <v>868</v>
      </c>
      <c r="S6" s="22">
        <v>888</v>
      </c>
      <c r="T6" s="22">
        <v>904</v>
      </c>
      <c r="U6" s="22">
        <v>924</v>
      </c>
      <c r="V6" s="22">
        <v>944</v>
      </c>
      <c r="W6" s="22">
        <v>964</v>
      </c>
      <c r="X6" s="22">
        <v>984</v>
      </c>
      <c r="Y6" s="22">
        <v>1004</v>
      </c>
      <c r="Z6" s="22">
        <v>1024</v>
      </c>
      <c r="AA6" s="22">
        <v>1044</v>
      </c>
      <c r="AB6" s="22">
        <v>1064</v>
      </c>
      <c r="AC6" s="22">
        <v>1084</v>
      </c>
      <c r="AD6" s="22"/>
      <c r="AE6" s="22"/>
      <c r="AF6" s="22"/>
      <c r="AG6" s="22"/>
      <c r="AH6" s="22"/>
      <c r="AI6" s="22"/>
      <c r="AJ6" s="22"/>
      <c r="AK6" s="22"/>
      <c r="AL6" s="22"/>
      <c r="AM6" s="22"/>
      <c r="AN6" s="22"/>
      <c r="AO6" s="22"/>
      <c r="AP6" s="22"/>
      <c r="AQ6" s="22"/>
      <c r="AR6" s="22"/>
      <c r="AS6" s="22"/>
      <c r="AT6" s="22"/>
      <c r="AU6" s="22"/>
      <c r="AV6" s="22"/>
      <c r="AW6" s="22"/>
      <c r="AX6" s="23"/>
      <c r="AY6" s="23"/>
      <c r="AZ6" s="23"/>
      <c r="BA6" s="23"/>
      <c r="BB6" s="23"/>
    </row>
    <row r="7" spans="1:54" s="20" customFormat="1" x14ac:dyDescent="0.25">
      <c r="A7" s="24"/>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row>
    <row r="8" spans="1:54" s="20" customFormat="1" x14ac:dyDescent="0.25">
      <c r="A8" s="25" t="s">
        <v>29</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row>
    <row r="9" spans="1:54" x14ac:dyDescent="0.25">
      <c r="A9" s="21" t="s">
        <v>26</v>
      </c>
      <c r="B9" s="22"/>
      <c r="C9" s="26"/>
      <c r="D9" s="22">
        <v>136</v>
      </c>
      <c r="E9" s="22">
        <v>216</v>
      </c>
      <c r="F9" s="22">
        <v>344</v>
      </c>
      <c r="G9" s="22">
        <v>488</v>
      </c>
      <c r="H9" s="22">
        <v>664</v>
      </c>
      <c r="I9" s="22">
        <v>784</v>
      </c>
      <c r="J9" s="22">
        <v>868</v>
      </c>
      <c r="K9" s="22">
        <v>972</v>
      </c>
      <c r="L9" s="22">
        <v>1092</v>
      </c>
      <c r="M9" s="22">
        <v>1140</v>
      </c>
      <c r="N9" s="22">
        <v>1180</v>
      </c>
      <c r="O9" s="22">
        <v>1316</v>
      </c>
      <c r="P9" s="22">
        <v>1332</v>
      </c>
      <c r="Q9" s="22">
        <v>1332</v>
      </c>
      <c r="R9" s="22">
        <v>1332</v>
      </c>
      <c r="S9" s="22">
        <v>1332</v>
      </c>
      <c r="T9" s="22">
        <v>1332</v>
      </c>
      <c r="U9" s="22">
        <v>1332</v>
      </c>
      <c r="V9" s="22">
        <v>1332</v>
      </c>
      <c r="W9" s="22">
        <v>1332</v>
      </c>
      <c r="X9" s="22">
        <v>1332</v>
      </c>
      <c r="Y9" s="22">
        <v>1332</v>
      </c>
      <c r="Z9" s="22">
        <v>1332</v>
      </c>
      <c r="AA9" s="22">
        <v>1332</v>
      </c>
      <c r="AB9" s="22">
        <v>1332</v>
      </c>
      <c r="AC9" s="22">
        <v>1332</v>
      </c>
      <c r="AD9" s="22">
        <v>1332</v>
      </c>
      <c r="AE9" s="22">
        <v>1332</v>
      </c>
      <c r="AF9" s="22">
        <v>1332</v>
      </c>
      <c r="AG9" s="22">
        <v>1332</v>
      </c>
      <c r="AH9" s="22">
        <v>1332</v>
      </c>
      <c r="AI9" s="22">
        <v>1332</v>
      </c>
      <c r="AJ9" s="22">
        <v>1332</v>
      </c>
      <c r="AK9" s="22">
        <v>1332</v>
      </c>
      <c r="AL9" s="22">
        <v>1332</v>
      </c>
      <c r="AM9" s="22">
        <v>1332</v>
      </c>
      <c r="AN9" s="22">
        <v>1332</v>
      </c>
      <c r="AO9" s="22">
        <v>1332</v>
      </c>
      <c r="AP9" s="22">
        <v>1332</v>
      </c>
      <c r="AQ9" s="22">
        <v>1332</v>
      </c>
      <c r="AR9" s="22">
        <v>1332</v>
      </c>
      <c r="AS9" s="22">
        <v>1332</v>
      </c>
      <c r="AT9" s="22">
        <v>1332</v>
      </c>
      <c r="AU9" s="22">
        <v>1332</v>
      </c>
      <c r="AV9" s="22">
        <v>1332</v>
      </c>
      <c r="AW9" s="22">
        <v>1332</v>
      </c>
      <c r="AX9" s="23"/>
      <c r="AY9" s="23"/>
      <c r="AZ9" s="23"/>
      <c r="BA9" s="23"/>
      <c r="BB9" s="23"/>
    </row>
    <row r="10" spans="1:54" x14ac:dyDescent="0.25">
      <c r="A10" s="21" t="s">
        <v>27</v>
      </c>
      <c r="B10" s="22"/>
      <c r="C10" s="26"/>
      <c r="D10" s="22">
        <v>104</v>
      </c>
      <c r="E10" s="22">
        <v>184</v>
      </c>
      <c r="F10" s="22">
        <v>312</v>
      </c>
      <c r="G10" s="22">
        <v>444.28</v>
      </c>
      <c r="H10" s="22">
        <v>568.76165999999989</v>
      </c>
      <c r="I10" s="22">
        <v>718.21832999999992</v>
      </c>
      <c r="J10" s="22">
        <v>819.87666000000002</v>
      </c>
      <c r="K10" s="22">
        <v>936</v>
      </c>
      <c r="L10" s="22">
        <v>1064.8</v>
      </c>
      <c r="M10" s="22">
        <v>1136.8</v>
      </c>
      <c r="N10" s="22">
        <v>1151.345</v>
      </c>
      <c r="O10" s="22">
        <v>1248.8</v>
      </c>
      <c r="P10" s="22">
        <v>1320.35</v>
      </c>
      <c r="Q10" s="22">
        <v>1332</v>
      </c>
      <c r="R10" s="22">
        <v>1332</v>
      </c>
      <c r="S10" s="22">
        <v>1332</v>
      </c>
      <c r="T10" s="22">
        <v>1332</v>
      </c>
      <c r="U10" s="22">
        <v>1332</v>
      </c>
      <c r="V10" s="22">
        <v>1332</v>
      </c>
      <c r="W10" s="22">
        <v>1332</v>
      </c>
      <c r="X10" s="22">
        <v>1332</v>
      </c>
      <c r="Y10" s="22">
        <v>1332</v>
      </c>
      <c r="Z10" s="22">
        <v>1332</v>
      </c>
      <c r="AA10" s="22">
        <v>1332</v>
      </c>
      <c r="AB10" s="22">
        <v>1332</v>
      </c>
      <c r="AC10" s="22">
        <v>1332</v>
      </c>
      <c r="AD10" s="22"/>
      <c r="AE10" s="22"/>
      <c r="AF10" s="22"/>
      <c r="AG10" s="22"/>
      <c r="AH10" s="22"/>
      <c r="AI10" s="22"/>
      <c r="AJ10" s="22"/>
      <c r="AK10" s="22"/>
      <c r="AL10" s="22"/>
      <c r="AM10" s="22"/>
      <c r="AN10" s="22"/>
      <c r="AO10" s="22"/>
      <c r="AP10" s="22"/>
      <c r="AQ10" s="22"/>
      <c r="AR10" s="22"/>
      <c r="AS10" s="22"/>
      <c r="AT10" s="22"/>
      <c r="AU10" s="22"/>
      <c r="AV10" s="22"/>
      <c r="AW10" s="22"/>
      <c r="AX10" s="23"/>
      <c r="AY10" s="23"/>
      <c r="AZ10" s="23"/>
      <c r="BA10" s="23"/>
      <c r="BB10" s="23"/>
    </row>
    <row r="11" spans="1:54" x14ac:dyDescent="0.25">
      <c r="A11" s="21" t="s">
        <v>28</v>
      </c>
      <c r="B11" s="22"/>
      <c r="C11" s="26"/>
      <c r="D11" s="22">
        <v>104</v>
      </c>
      <c r="E11" s="22">
        <v>184</v>
      </c>
      <c r="F11" s="22">
        <v>312</v>
      </c>
      <c r="G11" s="22">
        <v>448</v>
      </c>
      <c r="H11" s="22">
        <v>528</v>
      </c>
      <c r="I11" s="22">
        <v>648</v>
      </c>
      <c r="J11" s="22">
        <v>776</v>
      </c>
      <c r="K11" s="22">
        <v>900</v>
      </c>
      <c r="L11" s="22">
        <v>1024</v>
      </c>
      <c r="M11" s="22">
        <v>1096</v>
      </c>
      <c r="N11" s="22">
        <v>1108</v>
      </c>
      <c r="O11" s="22">
        <v>1212</v>
      </c>
      <c r="P11" s="22">
        <v>1280</v>
      </c>
      <c r="Q11" s="22">
        <v>1292</v>
      </c>
      <c r="R11" s="22">
        <v>1292</v>
      </c>
      <c r="S11" s="22">
        <v>1292</v>
      </c>
      <c r="T11" s="22">
        <v>1292</v>
      </c>
      <c r="U11" s="22">
        <v>1292</v>
      </c>
      <c r="V11" s="22">
        <v>1292</v>
      </c>
      <c r="W11" s="22">
        <v>1292</v>
      </c>
      <c r="X11" s="22">
        <v>1292</v>
      </c>
      <c r="Y11" s="22">
        <v>1292</v>
      </c>
      <c r="Z11" s="22">
        <v>1292</v>
      </c>
      <c r="AA11" s="22">
        <v>1292</v>
      </c>
      <c r="AB11" s="22">
        <v>1292</v>
      </c>
      <c r="AC11" s="22">
        <v>1292</v>
      </c>
      <c r="AD11" s="22"/>
      <c r="AE11" s="22"/>
      <c r="AF11" s="22"/>
      <c r="AG11" s="22"/>
      <c r="AH11" s="22"/>
      <c r="AI11" s="22"/>
      <c r="AJ11" s="22"/>
      <c r="AK11" s="22"/>
      <c r="AL11" s="22"/>
      <c r="AM11" s="22"/>
      <c r="AN11" s="22"/>
      <c r="AO11" s="22"/>
      <c r="AP11" s="22"/>
      <c r="AQ11" s="22"/>
      <c r="AR11" s="22"/>
      <c r="AS11" s="22"/>
      <c r="AT11" s="22"/>
      <c r="AU11" s="22"/>
      <c r="AV11" s="22"/>
      <c r="AW11" s="22"/>
      <c r="AX11" s="23"/>
      <c r="AY11" s="23"/>
      <c r="AZ11" s="23"/>
      <c r="BA11" s="23"/>
      <c r="BB11" s="23"/>
    </row>
    <row r="12" spans="1:54" s="20" customFormat="1" x14ac:dyDescent="0.25">
      <c r="A12" s="24"/>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row>
    <row r="13" spans="1:54" s="20" customFormat="1" x14ac:dyDescent="0.25">
      <c r="A13" s="27"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row>
    <row r="14" spans="1:54" x14ac:dyDescent="0.25">
      <c r="A14" s="21" t="s">
        <v>26</v>
      </c>
      <c r="B14" s="22"/>
      <c r="C14" s="26"/>
      <c r="D14" s="22">
        <v>144</v>
      </c>
      <c r="E14" s="22">
        <v>346.66667000000001</v>
      </c>
      <c r="F14" s="22">
        <v>501.33337</v>
      </c>
      <c r="G14" s="22">
        <v>589.33340999999996</v>
      </c>
      <c r="H14" s="22">
        <v>613.33343000000002</v>
      </c>
      <c r="I14" s="22">
        <v>693.33349999999996</v>
      </c>
      <c r="J14" s="22">
        <v>784.00019000000009</v>
      </c>
      <c r="K14" s="22">
        <v>981.52852000000007</v>
      </c>
      <c r="L14" s="22">
        <v>1141.5285199999998</v>
      </c>
      <c r="M14" s="22">
        <v>1280.1951899999999</v>
      </c>
      <c r="N14" s="22">
        <v>1360.1951899999999</v>
      </c>
      <c r="O14" s="22">
        <v>1440.1951899999999</v>
      </c>
      <c r="P14" s="22">
        <v>1536.1951899999999</v>
      </c>
      <c r="Q14" s="22">
        <v>1616.1951899999999</v>
      </c>
      <c r="R14" s="22">
        <v>1696.1951899999999</v>
      </c>
      <c r="S14" s="22">
        <v>1856.1951899999999</v>
      </c>
      <c r="T14" s="22">
        <v>2056.1951899999999</v>
      </c>
      <c r="U14" s="22">
        <v>2256.1951899999999</v>
      </c>
      <c r="V14" s="22">
        <v>2408.1951899999999</v>
      </c>
      <c r="W14" s="22">
        <v>2434.86186</v>
      </c>
      <c r="X14" s="22">
        <v>2434.86186</v>
      </c>
      <c r="Y14" s="22">
        <v>2434.86186</v>
      </c>
      <c r="Z14" s="22">
        <v>2434.86186</v>
      </c>
      <c r="AA14" s="22">
        <v>2434.86186</v>
      </c>
      <c r="AB14" s="22">
        <v>2434.86186</v>
      </c>
      <c r="AC14" s="22">
        <v>2434.86186</v>
      </c>
      <c r="AD14" s="22">
        <v>2434.86186</v>
      </c>
      <c r="AE14" s="22">
        <v>2434.86186</v>
      </c>
      <c r="AF14" s="22">
        <v>2434.86186</v>
      </c>
      <c r="AG14" s="22">
        <v>2434.86186</v>
      </c>
      <c r="AH14" s="22">
        <v>2434.86186</v>
      </c>
      <c r="AI14" s="22">
        <v>2434.86186</v>
      </c>
      <c r="AJ14" s="22">
        <v>2434.86186</v>
      </c>
      <c r="AK14" s="22">
        <v>2434.86186</v>
      </c>
      <c r="AL14" s="22">
        <v>2434.86186</v>
      </c>
      <c r="AM14" s="22">
        <v>2434.86186</v>
      </c>
      <c r="AN14" s="22">
        <v>2434.86186</v>
      </c>
      <c r="AO14" s="22">
        <v>2434.86186</v>
      </c>
      <c r="AP14" s="22">
        <v>2434.86186</v>
      </c>
      <c r="AQ14" s="22">
        <v>2434.86186</v>
      </c>
      <c r="AR14" s="22">
        <v>2434.86186</v>
      </c>
      <c r="AS14" s="22">
        <v>2434.86186</v>
      </c>
      <c r="AT14" s="22">
        <v>2434.86186</v>
      </c>
      <c r="AU14" s="22">
        <v>2434.86186</v>
      </c>
      <c r="AV14" s="22">
        <v>2434.86186</v>
      </c>
      <c r="AW14" s="22">
        <v>2434.86186</v>
      </c>
      <c r="AX14" s="23"/>
      <c r="AY14" s="23"/>
      <c r="AZ14" s="23"/>
      <c r="BA14" s="23"/>
      <c r="BB14" s="23"/>
    </row>
    <row r="15" spans="1:54" x14ac:dyDescent="0.25">
      <c r="A15" s="21" t="s">
        <v>27</v>
      </c>
      <c r="B15" s="22"/>
      <c r="C15" s="26"/>
      <c r="D15" s="22">
        <v>51.553330000000003</v>
      </c>
      <c r="E15" s="22">
        <v>151.11000000000001</v>
      </c>
      <c r="F15" s="22">
        <v>224</v>
      </c>
      <c r="G15" s="22">
        <v>312</v>
      </c>
      <c r="H15" s="22">
        <v>328</v>
      </c>
      <c r="I15" s="22">
        <v>722.86185999999998</v>
      </c>
      <c r="J15" s="22">
        <v>722.86185999999998</v>
      </c>
      <c r="K15" s="22">
        <v>735.58353</v>
      </c>
      <c r="L15" s="22">
        <v>759.68019000000004</v>
      </c>
      <c r="M15" s="22">
        <v>890.86185999999998</v>
      </c>
      <c r="N15" s="22">
        <v>972.93353000000002</v>
      </c>
      <c r="O15" s="22">
        <v>1146.86186</v>
      </c>
      <c r="P15" s="22">
        <v>1272.1952000000001</v>
      </c>
      <c r="Q15" s="22">
        <v>1349.52853</v>
      </c>
      <c r="R15" s="22">
        <v>1429.52853</v>
      </c>
      <c r="S15" s="22">
        <v>1509.52853</v>
      </c>
      <c r="T15" s="22">
        <v>1589.52853</v>
      </c>
      <c r="U15" s="22">
        <v>1669.52853</v>
      </c>
      <c r="V15" s="22">
        <v>1869.52853</v>
      </c>
      <c r="W15" s="22">
        <v>2069.52853</v>
      </c>
      <c r="X15" s="22">
        <v>2245.52853</v>
      </c>
      <c r="Y15" s="22">
        <v>2434.86186</v>
      </c>
      <c r="Z15" s="22">
        <v>2434.86186</v>
      </c>
      <c r="AA15" s="22">
        <v>2434.86186</v>
      </c>
      <c r="AB15" s="22">
        <v>2434.86186</v>
      </c>
      <c r="AC15" s="22">
        <v>2434.86186</v>
      </c>
      <c r="AD15" s="22"/>
      <c r="AE15" s="22"/>
      <c r="AF15" s="22"/>
      <c r="AG15" s="22"/>
      <c r="AH15" s="22"/>
      <c r="AI15" s="22"/>
      <c r="AJ15" s="22"/>
      <c r="AK15" s="22"/>
      <c r="AL15" s="22"/>
      <c r="AM15" s="22"/>
      <c r="AN15" s="22"/>
      <c r="AO15" s="22"/>
      <c r="AP15" s="22"/>
      <c r="AQ15" s="22"/>
      <c r="AR15" s="22"/>
      <c r="AS15" s="22"/>
      <c r="AT15" s="22"/>
      <c r="AU15" s="22"/>
      <c r="AV15" s="22"/>
      <c r="AW15" s="22"/>
      <c r="AX15" s="23"/>
      <c r="AY15" s="23"/>
      <c r="AZ15" s="23"/>
      <c r="BA15" s="23"/>
      <c r="BB15" s="23"/>
    </row>
    <row r="16" spans="1:54" x14ac:dyDescent="0.25">
      <c r="A16" s="21" t="s">
        <v>28</v>
      </c>
      <c r="B16" s="22"/>
      <c r="C16" s="26"/>
      <c r="D16" s="22">
        <v>48</v>
      </c>
      <c r="E16" s="22">
        <v>152</v>
      </c>
      <c r="F16" s="22">
        <v>224</v>
      </c>
      <c r="G16" s="22">
        <v>312</v>
      </c>
      <c r="H16" s="22">
        <v>328</v>
      </c>
      <c r="I16" s="22">
        <v>428</v>
      </c>
      <c r="J16" s="22">
        <v>428</v>
      </c>
      <c r="K16" s="22">
        <v>460</v>
      </c>
      <c r="L16" s="22">
        <v>500</v>
      </c>
      <c r="M16" s="22">
        <v>636</v>
      </c>
      <c r="N16" s="22">
        <v>712</v>
      </c>
      <c r="O16" s="22">
        <v>876</v>
      </c>
      <c r="P16" s="22">
        <v>1004</v>
      </c>
      <c r="Q16" s="22">
        <v>1080</v>
      </c>
      <c r="R16" s="22">
        <v>1160</v>
      </c>
      <c r="S16" s="22">
        <v>1240</v>
      </c>
      <c r="T16" s="22">
        <v>1320</v>
      </c>
      <c r="U16" s="22">
        <v>1400</v>
      </c>
      <c r="V16" s="22">
        <v>1600</v>
      </c>
      <c r="W16" s="22">
        <v>1800</v>
      </c>
      <c r="X16" s="22">
        <v>1976</v>
      </c>
      <c r="Y16" s="22">
        <v>2164</v>
      </c>
      <c r="Z16" s="22">
        <v>2164</v>
      </c>
      <c r="AA16" s="22">
        <v>2164</v>
      </c>
      <c r="AB16" s="22">
        <v>2164</v>
      </c>
      <c r="AC16" s="22">
        <v>2164</v>
      </c>
      <c r="AD16" s="22"/>
      <c r="AE16" s="22"/>
      <c r="AF16" s="22"/>
      <c r="AG16" s="22"/>
      <c r="AH16" s="22"/>
      <c r="AI16" s="22"/>
      <c r="AJ16" s="22"/>
      <c r="AK16" s="22"/>
      <c r="AL16" s="22"/>
      <c r="AM16" s="22"/>
      <c r="AN16" s="22"/>
      <c r="AO16" s="22"/>
      <c r="AP16" s="22"/>
      <c r="AQ16" s="22"/>
      <c r="AR16" s="22"/>
      <c r="AS16" s="22"/>
      <c r="AT16" s="22"/>
      <c r="AU16" s="22"/>
      <c r="AV16" s="22"/>
      <c r="AW16" s="22"/>
      <c r="AX16" s="23"/>
      <c r="AY16" s="23"/>
      <c r="AZ16" s="23"/>
      <c r="BA16" s="23"/>
      <c r="BB16" s="23"/>
    </row>
    <row r="17" spans="1:54" s="20" customFormat="1" x14ac:dyDescent="0.25">
      <c r="A17" s="24"/>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row>
    <row r="18" spans="1:54" s="20" customFormat="1" x14ac:dyDescent="0.25">
      <c r="A18" s="27" t="s">
        <v>31</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row>
    <row r="19" spans="1:54" x14ac:dyDescent="0.25">
      <c r="A19" s="21" t="s">
        <v>26</v>
      </c>
      <c r="B19" s="22"/>
      <c r="C19" s="26"/>
      <c r="D19" s="22">
        <v>31.1</v>
      </c>
      <c r="E19" s="22">
        <v>45.333329999999997</v>
      </c>
      <c r="F19" s="22">
        <v>58.666670000000003</v>
      </c>
      <c r="G19" s="22">
        <v>58.666670000000003</v>
      </c>
      <c r="H19" s="22">
        <v>58.666670000000003</v>
      </c>
      <c r="I19" s="22">
        <v>58.666670000000003</v>
      </c>
      <c r="J19" s="22">
        <v>58.666670000000003</v>
      </c>
      <c r="K19" s="22">
        <v>98.471670000000003</v>
      </c>
      <c r="L19" s="22">
        <v>148.94333</v>
      </c>
      <c r="M19" s="22">
        <v>252.88665999999998</v>
      </c>
      <c r="N19" s="22">
        <v>274.60998999999998</v>
      </c>
      <c r="O19" s="22">
        <v>357.44001000000009</v>
      </c>
      <c r="P19" s="22">
        <v>448.16334000000006</v>
      </c>
      <c r="Q19" s="22">
        <v>528.16333999999995</v>
      </c>
      <c r="R19" s="22">
        <v>608.16333999999983</v>
      </c>
      <c r="S19" s="22">
        <v>688.16332999999986</v>
      </c>
      <c r="T19" s="22">
        <v>768.16332999999986</v>
      </c>
      <c r="U19" s="22">
        <v>848.16332999999986</v>
      </c>
      <c r="V19" s="22">
        <v>928.16332999999997</v>
      </c>
      <c r="W19" s="22">
        <v>1250.83</v>
      </c>
      <c r="X19" s="22">
        <v>1520.1633299999999</v>
      </c>
      <c r="Y19" s="22">
        <v>1685.4966599999998</v>
      </c>
      <c r="Z19" s="22">
        <v>1840.40833</v>
      </c>
      <c r="AA19" s="22">
        <v>2005.0883299999998</v>
      </c>
      <c r="AB19" s="22">
        <v>2116.4083300000002</v>
      </c>
      <c r="AC19" s="22">
        <v>2556.4083300000002</v>
      </c>
      <c r="AD19" s="22">
        <v>2974.7483299999999</v>
      </c>
      <c r="AE19" s="22">
        <v>3154.7483299999999</v>
      </c>
      <c r="AF19" s="22">
        <v>3421.3333299999999</v>
      </c>
      <c r="AG19" s="22">
        <v>3861.3333299999999</v>
      </c>
      <c r="AH19" s="22">
        <v>4037.3333299999999</v>
      </c>
      <c r="AI19" s="22">
        <v>4037.3333299999999</v>
      </c>
      <c r="AJ19" s="22">
        <v>4037.3333299999999</v>
      </c>
      <c r="AK19" s="22">
        <v>4037.3333299999999</v>
      </c>
      <c r="AL19" s="22">
        <v>4037.3333299999999</v>
      </c>
      <c r="AM19" s="22">
        <v>4037.3333299999999</v>
      </c>
      <c r="AN19" s="22">
        <v>4037.3333299999999</v>
      </c>
      <c r="AO19" s="22">
        <v>4037.3333299999999</v>
      </c>
      <c r="AP19" s="22">
        <v>4037.3333299999999</v>
      </c>
      <c r="AQ19" s="22">
        <v>4037.3333299999999</v>
      </c>
      <c r="AR19" s="22">
        <v>4037.3333299999999</v>
      </c>
      <c r="AS19" s="22">
        <v>4037.3333299999999</v>
      </c>
      <c r="AT19" s="22">
        <v>4037.3333299999999</v>
      </c>
      <c r="AU19" s="22">
        <v>4037.3333299999999</v>
      </c>
      <c r="AV19" s="22">
        <v>4037.3333299999999</v>
      </c>
      <c r="AW19" s="22">
        <v>4037.3333299999999</v>
      </c>
      <c r="AX19" s="23"/>
      <c r="AY19" s="23"/>
      <c r="AZ19" s="23"/>
      <c r="BA19" s="23"/>
      <c r="BB19" s="23"/>
    </row>
    <row r="20" spans="1:54" x14ac:dyDescent="0.25">
      <c r="A20" s="21" t="s">
        <v>27</v>
      </c>
      <c r="B20" s="22"/>
      <c r="C20" s="26"/>
      <c r="D20" s="22">
        <v>0</v>
      </c>
      <c r="E20" s="22">
        <v>26.66667</v>
      </c>
      <c r="F20" s="22">
        <v>53.333329999999997</v>
      </c>
      <c r="G20" s="22">
        <v>53.333329999999997</v>
      </c>
      <c r="H20" s="22">
        <v>53.333329999999997</v>
      </c>
      <c r="I20" s="22">
        <v>53.333329999999997</v>
      </c>
      <c r="J20" s="22">
        <v>53.333329999999997</v>
      </c>
      <c r="K20" s="22">
        <v>53.333329999999997</v>
      </c>
      <c r="L20" s="22">
        <v>108.54834</v>
      </c>
      <c r="M20" s="22">
        <v>124.75667</v>
      </c>
      <c r="N20" s="22">
        <v>163.80667</v>
      </c>
      <c r="O20" s="22">
        <v>219.68</v>
      </c>
      <c r="P20" s="22">
        <v>275.04667000000001</v>
      </c>
      <c r="Q20" s="22">
        <v>384.25666999999999</v>
      </c>
      <c r="R20" s="22">
        <v>464.22</v>
      </c>
      <c r="S20" s="22">
        <v>544.22</v>
      </c>
      <c r="T20" s="22">
        <v>626.15666999999996</v>
      </c>
      <c r="U20" s="22">
        <v>700.18667000000005</v>
      </c>
      <c r="V20" s="22">
        <v>789.62</v>
      </c>
      <c r="W20" s="22">
        <v>862.38</v>
      </c>
      <c r="X20" s="22">
        <v>944.10333000000003</v>
      </c>
      <c r="Y20" s="22">
        <v>1071.06333</v>
      </c>
      <c r="Z20" s="22">
        <v>1432.38</v>
      </c>
      <c r="AA20" s="22">
        <v>1632.38</v>
      </c>
      <c r="AB20" s="22">
        <v>1826.6883300000002</v>
      </c>
      <c r="AC20" s="22">
        <v>1953.7583300000001</v>
      </c>
      <c r="AD20" s="22"/>
      <c r="AE20" s="22"/>
      <c r="AF20" s="22"/>
      <c r="AG20" s="22"/>
      <c r="AH20" s="22"/>
      <c r="AI20" s="22"/>
      <c r="AJ20" s="22"/>
      <c r="AK20" s="22"/>
      <c r="AL20" s="22"/>
      <c r="AM20" s="22"/>
      <c r="AN20" s="22"/>
      <c r="AO20" s="22"/>
      <c r="AP20" s="22"/>
      <c r="AQ20" s="22"/>
      <c r="AR20" s="22"/>
      <c r="AS20" s="22"/>
      <c r="AT20" s="22"/>
      <c r="AU20" s="22"/>
      <c r="AV20" s="22"/>
      <c r="AW20" s="22"/>
      <c r="AX20" s="23"/>
      <c r="AY20" s="23"/>
      <c r="AZ20" s="23"/>
      <c r="BA20" s="23"/>
      <c r="BB20" s="23"/>
    </row>
    <row r="21" spans="1:54" x14ac:dyDescent="0.25">
      <c r="A21" s="21" t="s">
        <v>28</v>
      </c>
      <c r="B21" s="22"/>
      <c r="C21" s="26"/>
      <c r="D21" s="22">
        <v>0</v>
      </c>
      <c r="E21" s="22">
        <v>20</v>
      </c>
      <c r="F21" s="22">
        <v>40</v>
      </c>
      <c r="G21" s="22">
        <v>40</v>
      </c>
      <c r="H21" s="22">
        <v>40</v>
      </c>
      <c r="I21" s="22">
        <v>40</v>
      </c>
      <c r="J21" s="22">
        <v>40</v>
      </c>
      <c r="K21" s="22">
        <v>40</v>
      </c>
      <c r="L21" s="22">
        <v>104</v>
      </c>
      <c r="M21" s="22">
        <v>128</v>
      </c>
      <c r="N21" s="22">
        <v>160</v>
      </c>
      <c r="O21" s="22">
        <v>218</v>
      </c>
      <c r="P21" s="22">
        <v>278</v>
      </c>
      <c r="Q21" s="22">
        <v>386</v>
      </c>
      <c r="R21" s="22">
        <v>466</v>
      </c>
      <c r="S21" s="22">
        <v>546</v>
      </c>
      <c r="T21" s="22">
        <v>626</v>
      </c>
      <c r="U21" s="22">
        <v>706</v>
      </c>
      <c r="V21" s="22">
        <v>788</v>
      </c>
      <c r="W21" s="22">
        <v>866</v>
      </c>
      <c r="X21" s="22">
        <v>946</v>
      </c>
      <c r="Y21" s="22">
        <v>1082</v>
      </c>
      <c r="Z21" s="22">
        <v>1435</v>
      </c>
      <c r="AA21" s="22">
        <v>1628</v>
      </c>
      <c r="AB21" s="22">
        <v>1784</v>
      </c>
      <c r="AC21" s="22">
        <v>1880</v>
      </c>
      <c r="AD21" s="22"/>
      <c r="AE21" s="22"/>
      <c r="AF21" s="22"/>
      <c r="AG21" s="22"/>
      <c r="AH21" s="22"/>
      <c r="AI21" s="22"/>
      <c r="AJ21" s="22"/>
      <c r="AK21" s="22"/>
      <c r="AL21" s="22"/>
      <c r="AM21" s="22"/>
      <c r="AN21" s="22"/>
      <c r="AO21" s="22"/>
      <c r="AP21" s="22"/>
      <c r="AQ21" s="22"/>
      <c r="AR21" s="22"/>
      <c r="AS21" s="22"/>
      <c r="AT21" s="22"/>
      <c r="AU21" s="22"/>
      <c r="AV21" s="22"/>
      <c r="AW21" s="22"/>
      <c r="AX21" s="23"/>
      <c r="AY21" s="23"/>
      <c r="AZ21" s="23"/>
      <c r="BA21" s="23"/>
      <c r="BB21" s="23"/>
    </row>
    <row r="22" spans="1:54" s="20" customFormat="1" x14ac:dyDescent="0.25">
      <c r="A22" s="24"/>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row>
    <row r="23" spans="1:54" s="20" customFormat="1" x14ac:dyDescent="0.25">
      <c r="A23" s="27" t="s">
        <v>32</v>
      </c>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row>
    <row r="24" spans="1:54" x14ac:dyDescent="0.25">
      <c r="A24" s="28" t="s">
        <v>26</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v>1264</v>
      </c>
      <c r="AL24" s="23">
        <v>1312</v>
      </c>
      <c r="AM24" s="23">
        <v>1448</v>
      </c>
      <c r="AN24" s="23">
        <v>1648</v>
      </c>
      <c r="AO24" s="23">
        <v>1848</v>
      </c>
      <c r="AP24" s="23">
        <v>2048</v>
      </c>
      <c r="AQ24" s="23">
        <v>2248</v>
      </c>
      <c r="AR24" s="23">
        <v>2448</v>
      </c>
      <c r="AS24" s="23">
        <v>2648</v>
      </c>
      <c r="AT24" s="23">
        <v>2856</v>
      </c>
      <c r="AU24" s="23">
        <v>2864</v>
      </c>
      <c r="AV24" s="23">
        <v>2864</v>
      </c>
      <c r="AW24" s="23">
        <v>2864</v>
      </c>
      <c r="AX24" s="23"/>
      <c r="AY24" s="23"/>
      <c r="AZ24" s="23"/>
      <c r="BA24" s="23"/>
      <c r="BB24" s="23"/>
    </row>
    <row r="25" spans="1:54" x14ac:dyDescent="0.25">
      <c r="A25" s="28" t="s">
        <v>27</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v>0</v>
      </c>
      <c r="AL25" s="23">
        <v>0</v>
      </c>
      <c r="AM25" s="23">
        <v>0</v>
      </c>
      <c r="AN25" s="23">
        <v>0</v>
      </c>
      <c r="AO25" s="23">
        <v>0</v>
      </c>
      <c r="AP25" s="23">
        <v>0</v>
      </c>
      <c r="AQ25" s="23">
        <v>0</v>
      </c>
      <c r="AR25" s="23">
        <v>0</v>
      </c>
      <c r="AS25" s="23">
        <v>0</v>
      </c>
      <c r="AT25" s="23">
        <v>0</v>
      </c>
      <c r="AU25" s="23">
        <v>0</v>
      </c>
      <c r="AV25" s="23">
        <v>0</v>
      </c>
      <c r="AW25" s="23">
        <v>0</v>
      </c>
      <c r="AX25" s="23"/>
      <c r="AY25" s="23"/>
      <c r="AZ25" s="23"/>
      <c r="BA25" s="23"/>
      <c r="BB25" s="23"/>
    </row>
    <row r="26" spans="1:54" x14ac:dyDescent="0.25">
      <c r="A26" s="28" t="s">
        <v>28</v>
      </c>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v>0</v>
      </c>
      <c r="AL26" s="23">
        <v>0</v>
      </c>
      <c r="AM26" s="23">
        <v>0</v>
      </c>
      <c r="AN26" s="23">
        <v>0</v>
      </c>
      <c r="AO26" s="23">
        <v>0</v>
      </c>
      <c r="AP26" s="23">
        <v>0</v>
      </c>
      <c r="AQ26" s="23">
        <v>0</v>
      </c>
      <c r="AR26" s="23">
        <v>0</v>
      </c>
      <c r="AS26" s="23">
        <v>0</v>
      </c>
      <c r="AT26" s="23">
        <v>0</v>
      </c>
      <c r="AU26" s="23">
        <v>0</v>
      </c>
      <c r="AV26" s="23">
        <v>0</v>
      </c>
      <c r="AW26" s="23">
        <v>0</v>
      </c>
      <c r="AX26" s="23">
        <v>253.09</v>
      </c>
      <c r="AY26" s="23">
        <v>253.09</v>
      </c>
      <c r="AZ26" s="23">
        <v>253.09</v>
      </c>
      <c r="BA26" s="23">
        <v>253.09</v>
      </c>
      <c r="BB26" s="23">
        <v>57.94</v>
      </c>
    </row>
    <row r="27" spans="1:54" x14ac:dyDescent="0.25">
      <c r="A27" s="29"/>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row>
    <row r="28" spans="1:54" s="20" customFormat="1" x14ac:dyDescent="0.25">
      <c r="A28" s="30" t="s">
        <v>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row>
    <row r="29" spans="1:54" s="32" customFormat="1" ht="12.75" x14ac:dyDescent="0.2">
      <c r="A29" s="17" t="s">
        <v>24</v>
      </c>
      <c r="B29" s="31">
        <v>1</v>
      </c>
      <c r="C29" s="31">
        <v>2</v>
      </c>
      <c r="D29" s="31">
        <v>3</v>
      </c>
      <c r="E29" s="31">
        <v>4</v>
      </c>
      <c r="F29" s="31">
        <v>5</v>
      </c>
      <c r="G29" s="31">
        <v>6</v>
      </c>
      <c r="H29" s="31">
        <v>7</v>
      </c>
      <c r="I29" s="31">
        <v>8</v>
      </c>
      <c r="J29" s="31">
        <v>9</v>
      </c>
      <c r="K29" s="31">
        <v>10</v>
      </c>
      <c r="L29" s="31">
        <v>11</v>
      </c>
      <c r="M29" s="31">
        <v>12</v>
      </c>
      <c r="N29" s="31">
        <v>13</v>
      </c>
      <c r="O29" s="31">
        <v>14</v>
      </c>
      <c r="P29" s="31">
        <v>15</v>
      </c>
      <c r="Q29" s="31">
        <v>16</v>
      </c>
      <c r="R29" s="31">
        <v>17</v>
      </c>
      <c r="S29" s="31">
        <v>18</v>
      </c>
      <c r="T29" s="31">
        <v>19</v>
      </c>
      <c r="U29" s="31">
        <v>20</v>
      </c>
      <c r="V29" s="31">
        <v>21</v>
      </c>
      <c r="W29" s="31">
        <v>22</v>
      </c>
      <c r="X29" s="31">
        <v>23</v>
      </c>
      <c r="Y29" s="31">
        <v>24</v>
      </c>
      <c r="Z29" s="31">
        <v>25</v>
      </c>
      <c r="AA29" s="31">
        <v>26</v>
      </c>
      <c r="AB29" s="31">
        <v>27</v>
      </c>
      <c r="AC29" s="31">
        <v>28</v>
      </c>
      <c r="AD29" s="31">
        <v>29</v>
      </c>
      <c r="AE29" s="31">
        <v>30</v>
      </c>
      <c r="AF29" s="31">
        <v>31</v>
      </c>
      <c r="AG29" s="31">
        <v>32</v>
      </c>
      <c r="AH29" s="31">
        <v>33</v>
      </c>
      <c r="AI29" s="31">
        <v>34</v>
      </c>
      <c r="AJ29" s="31">
        <v>35</v>
      </c>
      <c r="AK29" s="31">
        <v>36</v>
      </c>
      <c r="AL29" s="31">
        <v>37</v>
      </c>
      <c r="AM29" s="31">
        <v>38</v>
      </c>
      <c r="AN29" s="31">
        <v>39</v>
      </c>
      <c r="AO29" s="31">
        <v>40</v>
      </c>
      <c r="AP29" s="31">
        <v>41</v>
      </c>
      <c r="AQ29" s="31">
        <v>42</v>
      </c>
      <c r="AR29" s="31">
        <v>43</v>
      </c>
      <c r="AS29" s="31">
        <v>44</v>
      </c>
      <c r="AT29" s="31">
        <v>45</v>
      </c>
      <c r="AU29" s="31">
        <v>46</v>
      </c>
      <c r="AV29" s="31">
        <v>47</v>
      </c>
      <c r="AW29" s="31">
        <v>48</v>
      </c>
      <c r="AX29" s="31">
        <v>49</v>
      </c>
      <c r="AY29" s="31">
        <v>50</v>
      </c>
      <c r="AZ29" s="31">
        <v>51</v>
      </c>
      <c r="BA29" s="31">
        <v>52</v>
      </c>
      <c r="BB29" s="31">
        <v>53</v>
      </c>
    </row>
    <row r="30" spans="1:54" x14ac:dyDescent="0.25">
      <c r="A30" s="33" t="s">
        <v>26</v>
      </c>
      <c r="B30" s="34">
        <f t="shared" ref="B30:AW32" si="0">B4+B9+B14+B19+B24</f>
        <v>364</v>
      </c>
      <c r="C30" s="34">
        <f t="shared" si="0"/>
        <v>596</v>
      </c>
      <c r="D30" s="34">
        <f t="shared" si="0"/>
        <v>931.1</v>
      </c>
      <c r="E30" s="34">
        <f t="shared" si="0"/>
        <v>1248</v>
      </c>
      <c r="F30" s="34">
        <f t="shared" si="0"/>
        <v>1564.0000400000001</v>
      </c>
      <c r="G30" s="34">
        <f t="shared" si="0"/>
        <v>1816.00008</v>
      </c>
      <c r="H30" s="34">
        <f t="shared" si="0"/>
        <v>2036.0001000000002</v>
      </c>
      <c r="I30" s="34">
        <f t="shared" si="0"/>
        <v>2256.0001699999998</v>
      </c>
      <c r="J30" s="34">
        <f t="shared" si="0"/>
        <v>2450.6668600000003</v>
      </c>
      <c r="K30" s="34">
        <f t="shared" si="0"/>
        <v>2812.0001899999997</v>
      </c>
      <c r="L30" s="34">
        <f t="shared" si="0"/>
        <v>3162.4718499999999</v>
      </c>
      <c r="M30" s="34">
        <f t="shared" si="0"/>
        <v>3473.08185</v>
      </c>
      <c r="N30" s="34">
        <f t="shared" si="0"/>
        <v>3634.8051799999998</v>
      </c>
      <c r="O30" s="34">
        <f t="shared" si="0"/>
        <v>3953.6352000000002</v>
      </c>
      <c r="P30" s="34">
        <f t="shared" si="0"/>
        <v>4176.3585299999995</v>
      </c>
      <c r="Q30" s="34">
        <f t="shared" si="0"/>
        <v>4356.3585299999995</v>
      </c>
      <c r="R30" s="34">
        <f t="shared" si="0"/>
        <v>4536.3585299999995</v>
      </c>
      <c r="S30" s="34">
        <f t="shared" si="0"/>
        <v>4796.3585199999998</v>
      </c>
      <c r="T30" s="34">
        <f t="shared" si="0"/>
        <v>5096.3585199999998</v>
      </c>
      <c r="U30" s="34">
        <f t="shared" si="0"/>
        <v>5396.3585199999998</v>
      </c>
      <c r="V30" s="34">
        <f t="shared" si="0"/>
        <v>5648.3585200000007</v>
      </c>
      <c r="W30" s="34">
        <f t="shared" si="0"/>
        <v>6017.6918599999999</v>
      </c>
      <c r="X30" s="34">
        <f t="shared" si="0"/>
        <v>6307.0251900000003</v>
      </c>
      <c r="Y30" s="34">
        <f t="shared" si="0"/>
        <v>6492.3585199999998</v>
      </c>
      <c r="Z30" s="34">
        <f t="shared" si="0"/>
        <v>6667.2701900000002</v>
      </c>
      <c r="AA30" s="34">
        <f t="shared" si="0"/>
        <v>6851.9501899999996</v>
      </c>
      <c r="AB30" s="34">
        <f t="shared" si="0"/>
        <v>6983.2701900000002</v>
      </c>
      <c r="AC30" s="34">
        <f t="shared" si="0"/>
        <v>7443.2701900000002</v>
      </c>
      <c r="AD30" s="34">
        <f t="shared" si="0"/>
        <v>7881.6101899999994</v>
      </c>
      <c r="AE30" s="34">
        <f t="shared" si="0"/>
        <v>8081.6101899999994</v>
      </c>
      <c r="AF30" s="34">
        <f t="shared" si="0"/>
        <v>8368.1951900000004</v>
      </c>
      <c r="AG30" s="34">
        <f t="shared" si="0"/>
        <v>8828.1951900000004</v>
      </c>
      <c r="AH30" s="34">
        <f t="shared" si="0"/>
        <v>9024.1951900000004</v>
      </c>
      <c r="AI30" s="34">
        <f t="shared" si="0"/>
        <v>9044.1951900000004</v>
      </c>
      <c r="AJ30" s="34">
        <f t="shared" si="0"/>
        <v>9064.1951900000004</v>
      </c>
      <c r="AK30" s="34">
        <f t="shared" si="0"/>
        <v>10348.19519</v>
      </c>
      <c r="AL30" s="34">
        <f t="shared" si="0"/>
        <v>10416.19519</v>
      </c>
      <c r="AM30" s="34">
        <f t="shared" si="0"/>
        <v>10572.19519</v>
      </c>
      <c r="AN30" s="34">
        <f t="shared" si="0"/>
        <v>10792.19519</v>
      </c>
      <c r="AO30" s="34">
        <f t="shared" si="0"/>
        <v>11012.19519</v>
      </c>
      <c r="AP30" s="34">
        <f t="shared" si="0"/>
        <v>11232.19519</v>
      </c>
      <c r="AQ30" s="34">
        <f t="shared" si="0"/>
        <v>11452.19519</v>
      </c>
      <c r="AR30" s="34">
        <f t="shared" si="0"/>
        <v>11672.19519</v>
      </c>
      <c r="AS30" s="34">
        <f t="shared" si="0"/>
        <v>11892.19519</v>
      </c>
      <c r="AT30" s="34">
        <f t="shared" si="0"/>
        <v>12120.19519</v>
      </c>
      <c r="AU30" s="34">
        <f t="shared" si="0"/>
        <v>12148.19519</v>
      </c>
      <c r="AV30" s="34">
        <f t="shared" si="0"/>
        <v>12148.19519</v>
      </c>
      <c r="AW30" s="34">
        <f t="shared" si="0"/>
        <v>12148.19519</v>
      </c>
      <c r="AX30" s="35"/>
      <c r="AY30" s="35"/>
      <c r="AZ30" s="35"/>
      <c r="BA30" s="35"/>
      <c r="BB30" s="35"/>
    </row>
    <row r="31" spans="1:54" x14ac:dyDescent="0.25">
      <c r="A31" s="33" t="s">
        <v>27</v>
      </c>
      <c r="B31" s="35">
        <f t="shared" si="0"/>
        <v>311.98</v>
      </c>
      <c r="C31" s="35">
        <f t="shared" si="0"/>
        <v>596</v>
      </c>
      <c r="D31" s="35">
        <f t="shared" si="0"/>
        <v>775.55332999999996</v>
      </c>
      <c r="E31" s="35">
        <f t="shared" si="0"/>
        <v>1001.77667</v>
      </c>
      <c r="F31" s="35">
        <f t="shared" si="0"/>
        <v>1249.3333299999999</v>
      </c>
      <c r="G31" s="35">
        <f t="shared" si="0"/>
        <v>1489.6133299999999</v>
      </c>
      <c r="H31" s="35">
        <f t="shared" si="0"/>
        <v>1650.0949899999998</v>
      </c>
      <c r="I31" s="35">
        <f t="shared" si="0"/>
        <v>2214.4135199999996</v>
      </c>
      <c r="J31" s="35">
        <f t="shared" si="0"/>
        <v>2336.0718499999998</v>
      </c>
      <c r="K31" s="35">
        <f t="shared" si="0"/>
        <v>2484.9168599999998</v>
      </c>
      <c r="L31" s="35">
        <f t="shared" si="0"/>
        <v>2713.02853</v>
      </c>
      <c r="M31" s="35">
        <f t="shared" si="0"/>
        <v>2952.4185300000004</v>
      </c>
      <c r="N31" s="35">
        <f t="shared" si="0"/>
        <v>3108.0852</v>
      </c>
      <c r="O31" s="35">
        <f t="shared" si="0"/>
        <v>3455.34186</v>
      </c>
      <c r="P31" s="35">
        <f t="shared" si="0"/>
        <v>3727.5918700000002</v>
      </c>
      <c r="Q31" s="35">
        <f t="shared" si="0"/>
        <v>3945.7852000000003</v>
      </c>
      <c r="R31" s="35">
        <f t="shared" si="0"/>
        <v>4125.7485299999998</v>
      </c>
      <c r="S31" s="35">
        <f t="shared" si="0"/>
        <v>4305.7485299999998</v>
      </c>
      <c r="T31" s="35">
        <f t="shared" si="0"/>
        <v>4487.6851999999999</v>
      </c>
      <c r="U31" s="35">
        <f t="shared" si="0"/>
        <v>4661.7152000000006</v>
      </c>
      <c r="V31" s="35">
        <f t="shared" si="0"/>
        <v>4971.1485299999995</v>
      </c>
      <c r="W31" s="35">
        <f t="shared" si="0"/>
        <v>5263.9085299999997</v>
      </c>
      <c r="X31" s="35">
        <f t="shared" si="0"/>
        <v>5541.6318599999995</v>
      </c>
      <c r="Y31" s="35">
        <f t="shared" si="0"/>
        <v>5877.9251899999999</v>
      </c>
      <c r="Z31" s="35">
        <f t="shared" si="0"/>
        <v>6259.2418600000001</v>
      </c>
      <c r="AA31" s="35">
        <f t="shared" si="0"/>
        <v>6479.2418600000001</v>
      </c>
      <c r="AB31" s="35">
        <f t="shared" si="0"/>
        <v>6693.5501899999999</v>
      </c>
      <c r="AC31" s="35">
        <f t="shared" si="0"/>
        <v>6840.6201899999996</v>
      </c>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row>
    <row r="32" spans="1:54" x14ac:dyDescent="0.25">
      <c r="A32" s="36" t="s">
        <v>28</v>
      </c>
      <c r="B32" s="37">
        <f t="shared" si="0"/>
        <v>364</v>
      </c>
      <c r="C32" s="37">
        <f t="shared" si="0"/>
        <v>564</v>
      </c>
      <c r="D32" s="37">
        <f t="shared" si="0"/>
        <v>740</v>
      </c>
      <c r="E32" s="37">
        <f t="shared" si="0"/>
        <v>964</v>
      </c>
      <c r="F32" s="37">
        <f t="shared" si="0"/>
        <v>1204</v>
      </c>
      <c r="G32" s="37">
        <f t="shared" si="0"/>
        <v>1448</v>
      </c>
      <c r="H32" s="37">
        <f t="shared" si="0"/>
        <v>1564</v>
      </c>
      <c r="I32" s="37">
        <f t="shared" si="0"/>
        <v>1804</v>
      </c>
      <c r="J32" s="37">
        <f t="shared" si="0"/>
        <v>1952</v>
      </c>
      <c r="K32" s="37">
        <f t="shared" si="0"/>
        <v>2128</v>
      </c>
      <c r="L32" s="37">
        <f t="shared" si="0"/>
        <v>2376</v>
      </c>
      <c r="M32" s="37">
        <f t="shared" si="0"/>
        <v>2628</v>
      </c>
      <c r="N32" s="37">
        <f t="shared" si="0"/>
        <v>2768</v>
      </c>
      <c r="O32" s="37">
        <f t="shared" si="0"/>
        <v>3114</v>
      </c>
      <c r="P32" s="37">
        <f t="shared" si="0"/>
        <v>3390</v>
      </c>
      <c r="Q32" s="37">
        <f t="shared" si="0"/>
        <v>3606</v>
      </c>
      <c r="R32" s="37">
        <f t="shared" si="0"/>
        <v>3786</v>
      </c>
      <c r="S32" s="37">
        <f t="shared" si="0"/>
        <v>3966</v>
      </c>
      <c r="T32" s="37">
        <f t="shared" si="0"/>
        <v>4142</v>
      </c>
      <c r="U32" s="37">
        <f t="shared" si="0"/>
        <v>4322</v>
      </c>
      <c r="V32" s="37">
        <f t="shared" si="0"/>
        <v>4624</v>
      </c>
      <c r="W32" s="37">
        <f t="shared" si="0"/>
        <v>4922</v>
      </c>
      <c r="X32" s="37">
        <f t="shared" si="0"/>
        <v>5198</v>
      </c>
      <c r="Y32" s="37">
        <f t="shared" si="0"/>
        <v>5542</v>
      </c>
      <c r="Z32" s="37">
        <f t="shared" si="0"/>
        <v>5915</v>
      </c>
      <c r="AA32" s="37">
        <f t="shared" si="0"/>
        <v>6128</v>
      </c>
      <c r="AB32" s="37">
        <f t="shared" si="0"/>
        <v>6304</v>
      </c>
      <c r="AC32" s="37">
        <f t="shared" si="0"/>
        <v>6420</v>
      </c>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row>
    <row r="33" spans="1:55" x14ac:dyDescent="0.25">
      <c r="A33" s="33" t="s">
        <v>33</v>
      </c>
      <c r="B33" s="35">
        <f>B31-B32</f>
        <v>-52.019999999999982</v>
      </c>
      <c r="C33" s="35">
        <f t="shared" ref="C33:AC33" si="1">C31-C32</f>
        <v>32</v>
      </c>
      <c r="D33" s="35">
        <f t="shared" si="1"/>
        <v>35.55332999999996</v>
      </c>
      <c r="E33" s="35">
        <f t="shared" si="1"/>
        <v>37.776669999999967</v>
      </c>
      <c r="F33" s="35">
        <f t="shared" si="1"/>
        <v>45.333329999999933</v>
      </c>
      <c r="G33" s="35">
        <f t="shared" si="1"/>
        <v>41.613329999999905</v>
      </c>
      <c r="H33" s="35">
        <f t="shared" si="1"/>
        <v>86.094989999999825</v>
      </c>
      <c r="I33" s="35">
        <f t="shared" si="1"/>
        <v>410.41351999999961</v>
      </c>
      <c r="J33" s="35">
        <f t="shared" si="1"/>
        <v>384.07184999999981</v>
      </c>
      <c r="K33" s="35">
        <f t="shared" si="1"/>
        <v>356.91685999999982</v>
      </c>
      <c r="L33" s="35">
        <f t="shared" si="1"/>
        <v>337.02853000000005</v>
      </c>
      <c r="M33" s="35">
        <f t="shared" si="1"/>
        <v>324.41853000000037</v>
      </c>
      <c r="N33" s="35">
        <f t="shared" si="1"/>
        <v>340.08519999999999</v>
      </c>
      <c r="O33" s="35">
        <f t="shared" si="1"/>
        <v>341.34186</v>
      </c>
      <c r="P33" s="35">
        <f t="shared" si="1"/>
        <v>337.5918700000002</v>
      </c>
      <c r="Q33" s="35">
        <f t="shared" si="1"/>
        <v>339.78520000000026</v>
      </c>
      <c r="R33" s="35">
        <f t="shared" si="1"/>
        <v>339.74852999999985</v>
      </c>
      <c r="S33" s="35">
        <f t="shared" si="1"/>
        <v>339.74852999999985</v>
      </c>
      <c r="T33" s="35">
        <f t="shared" si="1"/>
        <v>345.6851999999999</v>
      </c>
      <c r="U33" s="35">
        <f t="shared" si="1"/>
        <v>339.71520000000055</v>
      </c>
      <c r="V33" s="35">
        <f t="shared" si="1"/>
        <v>347.14852999999948</v>
      </c>
      <c r="W33" s="35">
        <f t="shared" si="1"/>
        <v>341.9085299999997</v>
      </c>
      <c r="X33" s="35">
        <f t="shared" si="1"/>
        <v>343.63185999999951</v>
      </c>
      <c r="Y33" s="35">
        <f t="shared" si="1"/>
        <v>335.92518999999993</v>
      </c>
      <c r="Z33" s="35">
        <f t="shared" si="1"/>
        <v>344.24186000000009</v>
      </c>
      <c r="AA33" s="35">
        <f t="shared" si="1"/>
        <v>351.24186000000009</v>
      </c>
      <c r="AB33" s="35">
        <f t="shared" si="1"/>
        <v>389.55018999999993</v>
      </c>
      <c r="AC33" s="35">
        <f t="shared" si="1"/>
        <v>420.62018999999964</v>
      </c>
      <c r="AD33" s="38"/>
      <c r="AE33" s="35"/>
      <c r="AF33" s="38"/>
      <c r="AG33" s="38"/>
      <c r="AH33" s="38"/>
      <c r="AI33" s="38"/>
      <c r="AJ33" s="38"/>
      <c r="AK33" s="38"/>
      <c r="AL33" s="38"/>
      <c r="AM33" s="38"/>
      <c r="AN33" s="38"/>
      <c r="AO33" s="38"/>
      <c r="AP33" s="38"/>
      <c r="AQ33" s="38"/>
      <c r="AR33" s="38"/>
      <c r="AS33" s="38"/>
      <c r="AT33" s="38"/>
      <c r="AU33" s="38"/>
      <c r="AV33" s="38"/>
      <c r="AW33" s="38"/>
      <c r="AX33" s="38"/>
      <c r="AY33" s="38"/>
      <c r="AZ33" s="38"/>
      <c r="BA33" s="38"/>
      <c r="BB33" s="38"/>
    </row>
    <row r="34" spans="1:55" x14ac:dyDescent="0.25">
      <c r="A34" s="33" t="s">
        <v>34</v>
      </c>
      <c r="B34" s="35">
        <f>B31-B30</f>
        <v>-52.019999999999982</v>
      </c>
      <c r="C34" s="35">
        <f t="shared" ref="C34:AC34" si="2">C31-C30</f>
        <v>0</v>
      </c>
      <c r="D34" s="35">
        <f t="shared" si="2"/>
        <v>-155.54667000000006</v>
      </c>
      <c r="E34" s="35">
        <f t="shared" si="2"/>
        <v>-246.22333000000003</v>
      </c>
      <c r="F34" s="35">
        <f t="shared" si="2"/>
        <v>-314.66671000000019</v>
      </c>
      <c r="G34" s="35">
        <f t="shared" si="2"/>
        <v>-326.38675000000012</v>
      </c>
      <c r="H34" s="35">
        <f t="shared" si="2"/>
        <v>-385.90511000000038</v>
      </c>
      <c r="I34" s="35">
        <f t="shared" si="2"/>
        <v>-41.586650000000191</v>
      </c>
      <c r="J34" s="35">
        <f t="shared" si="2"/>
        <v>-114.59501000000046</v>
      </c>
      <c r="K34" s="35">
        <f t="shared" si="2"/>
        <v>-327.08332999999993</v>
      </c>
      <c r="L34" s="35">
        <f t="shared" si="2"/>
        <v>-449.44331999999986</v>
      </c>
      <c r="M34" s="35">
        <f t="shared" si="2"/>
        <v>-520.66331999999966</v>
      </c>
      <c r="N34" s="35">
        <f t="shared" si="2"/>
        <v>-526.71997999999985</v>
      </c>
      <c r="O34" s="35">
        <f t="shared" si="2"/>
        <v>-498.29334000000017</v>
      </c>
      <c r="P34" s="35">
        <f t="shared" si="2"/>
        <v>-448.76665999999932</v>
      </c>
      <c r="Q34" s="35">
        <f t="shared" si="2"/>
        <v>-410.57332999999926</v>
      </c>
      <c r="R34" s="35">
        <f t="shared" si="2"/>
        <v>-410.60999999999967</v>
      </c>
      <c r="S34" s="35">
        <f t="shared" si="2"/>
        <v>-490.60998999999993</v>
      </c>
      <c r="T34" s="35">
        <f t="shared" si="2"/>
        <v>-608.67331999999988</v>
      </c>
      <c r="U34" s="35">
        <f t="shared" si="2"/>
        <v>-734.64331999999922</v>
      </c>
      <c r="V34" s="35">
        <f t="shared" si="2"/>
        <v>-677.2099900000012</v>
      </c>
      <c r="W34" s="35">
        <f t="shared" si="2"/>
        <v>-753.78333000000021</v>
      </c>
      <c r="X34" s="35">
        <f t="shared" si="2"/>
        <v>-765.39333000000079</v>
      </c>
      <c r="Y34" s="35">
        <f t="shared" si="2"/>
        <v>-614.43332999999984</v>
      </c>
      <c r="Z34" s="35">
        <f t="shared" si="2"/>
        <v>-408.0283300000001</v>
      </c>
      <c r="AA34" s="35">
        <f t="shared" si="2"/>
        <v>-372.70832999999948</v>
      </c>
      <c r="AB34" s="35">
        <f t="shared" si="2"/>
        <v>-289.72000000000025</v>
      </c>
      <c r="AC34" s="35">
        <f t="shared" si="2"/>
        <v>-602.65000000000055</v>
      </c>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row>
    <row r="35" spans="1:55" x14ac:dyDescent="0.25">
      <c r="A35" s="33" t="s">
        <v>35</v>
      </c>
      <c r="B35" s="38">
        <f t="shared" ref="B35:AC35" si="3">B31/B30</f>
        <v>0.85708791208791213</v>
      </c>
      <c r="C35" s="38">
        <f t="shared" si="3"/>
        <v>1</v>
      </c>
      <c r="D35" s="38">
        <f t="shared" si="3"/>
        <v>0.83294311029964552</v>
      </c>
      <c r="E35" s="38">
        <f t="shared" si="3"/>
        <v>0.80270566506410257</v>
      </c>
      <c r="F35" s="38">
        <f t="shared" si="3"/>
        <v>0.79880645655226445</v>
      </c>
      <c r="G35" s="38">
        <f t="shared" si="3"/>
        <v>0.82027162135367304</v>
      </c>
      <c r="H35" s="38">
        <f t="shared" si="3"/>
        <v>0.8104591890737135</v>
      </c>
      <c r="I35" s="38">
        <f t="shared" si="3"/>
        <v>0.98156620263020633</v>
      </c>
      <c r="J35" s="38">
        <f t="shared" si="3"/>
        <v>0.95323925423302924</v>
      </c>
      <c r="K35" s="38">
        <f t="shared" si="3"/>
        <v>0.8836830341750439</v>
      </c>
      <c r="L35" s="38">
        <f t="shared" si="3"/>
        <v>0.85788227016155105</v>
      </c>
      <c r="M35" s="38">
        <f t="shared" si="3"/>
        <v>0.85008607844931738</v>
      </c>
      <c r="N35" s="38">
        <f t="shared" si="3"/>
        <v>0.85508990058168677</v>
      </c>
      <c r="O35" s="38">
        <f t="shared" si="3"/>
        <v>0.87396577711570356</v>
      </c>
      <c r="P35" s="38">
        <f t="shared" si="3"/>
        <v>0.8925459448042169</v>
      </c>
      <c r="Q35" s="38">
        <f t="shared" si="3"/>
        <v>0.90575309006993066</v>
      </c>
      <c r="R35" s="38">
        <f t="shared" si="3"/>
        <v>0.9094846676503765</v>
      </c>
      <c r="S35" s="38">
        <f t="shared" si="3"/>
        <v>0.89771198546684117</v>
      </c>
      <c r="T35" s="38">
        <f t="shared" si="3"/>
        <v>0.88056701317002328</v>
      </c>
      <c r="U35" s="38">
        <f t="shared" si="3"/>
        <v>0.86386313709934914</v>
      </c>
      <c r="V35" s="38">
        <f t="shared" si="3"/>
        <v>0.88010499198977876</v>
      </c>
      <c r="W35" s="38">
        <f t="shared" si="3"/>
        <v>0.87473879561523438</v>
      </c>
      <c r="X35" s="38">
        <f t="shared" si="3"/>
        <v>0.87864432011250604</v>
      </c>
      <c r="Y35" s="38">
        <f t="shared" si="3"/>
        <v>0.90536053606602118</v>
      </c>
      <c r="Z35" s="38">
        <f t="shared" si="3"/>
        <v>0.93880129072735241</v>
      </c>
      <c r="AA35" s="38">
        <f t="shared" si="3"/>
        <v>0.94560551088886424</v>
      </c>
      <c r="AB35" s="38">
        <f t="shared" si="3"/>
        <v>0.95851227403246153</v>
      </c>
      <c r="AC35" s="39">
        <f t="shared" si="3"/>
        <v>0.91903424373742904</v>
      </c>
      <c r="AD35" s="40">
        <v>0.91903400000000002</v>
      </c>
      <c r="AE35" s="40">
        <v>0.91903400000000002</v>
      </c>
      <c r="AF35" s="40">
        <v>0.91903400000000002</v>
      </c>
      <c r="AG35" s="40">
        <v>0.91903400000000002</v>
      </c>
      <c r="AH35" s="40">
        <v>0.91903400000000002</v>
      </c>
      <c r="AI35" s="40">
        <v>0.91903400000000002</v>
      </c>
      <c r="AJ35" s="40">
        <v>0.91903400000000002</v>
      </c>
      <c r="AK35" s="40">
        <v>0.91903400000000002</v>
      </c>
      <c r="AL35" s="40">
        <v>0.91903400000000002</v>
      </c>
      <c r="AM35" s="40">
        <v>0.91903400000000002</v>
      </c>
      <c r="AN35" s="40">
        <v>0.91903400000000002</v>
      </c>
      <c r="AO35" s="40">
        <v>0.91903400000000002</v>
      </c>
      <c r="AP35" s="40">
        <v>0.91903400000000002</v>
      </c>
      <c r="AQ35" s="40">
        <v>0.91903400000000002</v>
      </c>
      <c r="AR35" s="40">
        <v>0.91903400000000002</v>
      </c>
      <c r="AS35" s="40">
        <v>0.91903400000000002</v>
      </c>
      <c r="AT35" s="40">
        <v>0.91903400000000002</v>
      </c>
      <c r="AU35" s="40">
        <v>0.91903400000000002</v>
      </c>
      <c r="AV35" s="40">
        <v>0.91903400000000002</v>
      </c>
      <c r="AW35" s="40">
        <v>0.91903400000000002</v>
      </c>
      <c r="AX35" s="40">
        <v>0.91903400000000002</v>
      </c>
      <c r="AY35" s="40">
        <v>0.91903400000000002</v>
      </c>
      <c r="AZ35" s="40">
        <v>0.91903400000000002</v>
      </c>
      <c r="BA35" s="40">
        <v>0.91903400000000002</v>
      </c>
      <c r="BB35" s="40">
        <v>0.91903400000000002</v>
      </c>
      <c r="BC35" s="23"/>
    </row>
    <row r="36" spans="1:55" x14ac:dyDescent="0.25">
      <c r="A36" s="33" t="s">
        <v>36</v>
      </c>
      <c r="B36" s="38">
        <f t="shared" ref="B36:AC36" si="4">B31/B32</f>
        <v>0.85708791208791213</v>
      </c>
      <c r="C36" s="38">
        <f t="shared" si="4"/>
        <v>1.0567375886524824</v>
      </c>
      <c r="D36" s="38">
        <f t="shared" si="4"/>
        <v>1.0480450405405406</v>
      </c>
      <c r="E36" s="38">
        <f t="shared" si="4"/>
        <v>1.039187417012448</v>
      </c>
      <c r="F36" s="38">
        <f t="shared" si="4"/>
        <v>1.0376522674418605</v>
      </c>
      <c r="G36" s="38">
        <f t="shared" si="4"/>
        <v>1.0287384875690606</v>
      </c>
      <c r="H36" s="38">
        <f t="shared" si="4"/>
        <v>1.0550479475703323</v>
      </c>
      <c r="I36" s="38">
        <f t="shared" si="4"/>
        <v>1.227501951219512</v>
      </c>
      <c r="J36" s="38">
        <f t="shared" si="4"/>
        <v>1.1967581198770492</v>
      </c>
      <c r="K36" s="38">
        <f t="shared" si="4"/>
        <v>1.1677240883458646</v>
      </c>
      <c r="L36" s="38">
        <f t="shared" si="4"/>
        <v>1.1418470244107743</v>
      </c>
      <c r="M36" s="38">
        <f t="shared" si="4"/>
        <v>1.1234469292237443</v>
      </c>
      <c r="N36" s="38">
        <f t="shared" si="4"/>
        <v>1.1228631502890174</v>
      </c>
      <c r="O36" s="38">
        <f t="shared" si="4"/>
        <v>1.1096152408477842</v>
      </c>
      <c r="P36" s="38">
        <f t="shared" si="4"/>
        <v>1.0995846224188792</v>
      </c>
      <c r="Q36" s="38">
        <f t="shared" si="4"/>
        <v>1.0942277315585136</v>
      </c>
      <c r="R36" s="38">
        <f t="shared" si="4"/>
        <v>1.089738122028526</v>
      </c>
      <c r="S36" s="38">
        <f t="shared" si="4"/>
        <v>1.0856652874432677</v>
      </c>
      <c r="T36" s="38">
        <f t="shared" si="4"/>
        <v>1.0834585224529212</v>
      </c>
      <c r="U36" s="38">
        <f t="shared" si="4"/>
        <v>1.0786013882461825</v>
      </c>
      <c r="V36" s="38">
        <f t="shared" si="4"/>
        <v>1.0750753741349479</v>
      </c>
      <c r="W36" s="38">
        <f t="shared" si="4"/>
        <v>1.069465365704998</v>
      </c>
      <c r="X36" s="38">
        <f t="shared" si="4"/>
        <v>1.0661084763370525</v>
      </c>
      <c r="Y36" s="38">
        <f t="shared" si="4"/>
        <v>1.0606144334175387</v>
      </c>
      <c r="Z36" s="38">
        <f t="shared" si="4"/>
        <v>1.0581981166525782</v>
      </c>
      <c r="AA36" s="38">
        <f t="shared" si="4"/>
        <v>1.0573175359007834</v>
      </c>
      <c r="AB36" s="38">
        <f t="shared" si="4"/>
        <v>1.0617941291243655</v>
      </c>
      <c r="AC36" s="39">
        <f t="shared" si="4"/>
        <v>1.0655171635514018</v>
      </c>
      <c r="AD36" s="40">
        <v>1.065517</v>
      </c>
      <c r="AE36" s="40">
        <v>1.065517</v>
      </c>
      <c r="AF36" s="40">
        <v>1.065517</v>
      </c>
      <c r="AG36" s="40">
        <v>1.065517</v>
      </c>
      <c r="AH36" s="40">
        <v>1.065517</v>
      </c>
      <c r="AI36" s="40">
        <v>1.065517</v>
      </c>
      <c r="AJ36" s="40">
        <v>1.065517</v>
      </c>
      <c r="AK36" s="40">
        <v>1.065517</v>
      </c>
      <c r="AL36" s="40">
        <v>1.065517</v>
      </c>
      <c r="AM36" s="40">
        <v>1.065517</v>
      </c>
      <c r="AN36" s="40">
        <v>1.065517</v>
      </c>
      <c r="AO36" s="40">
        <v>1.065517</v>
      </c>
      <c r="AP36" s="40">
        <v>1.065517</v>
      </c>
      <c r="AQ36" s="40">
        <v>1.065517</v>
      </c>
      <c r="AR36" s="40">
        <v>1.065517</v>
      </c>
      <c r="AS36" s="40">
        <v>1.065517</v>
      </c>
      <c r="AT36" s="40">
        <v>1.065517</v>
      </c>
      <c r="AU36" s="40">
        <v>1.065517</v>
      </c>
      <c r="AV36" s="40">
        <v>1.065517</v>
      </c>
      <c r="AW36" s="40">
        <v>1.065517</v>
      </c>
      <c r="AX36" s="40">
        <v>1.065517</v>
      </c>
      <c r="AY36" s="40">
        <v>1.065517</v>
      </c>
      <c r="AZ36" s="40">
        <v>1.065517</v>
      </c>
      <c r="BA36" s="40">
        <v>1.065517</v>
      </c>
      <c r="BB36" s="40">
        <v>1.065517</v>
      </c>
      <c r="BC36" s="23"/>
    </row>
    <row r="37" spans="1:55" x14ac:dyDescent="0.25">
      <c r="A37" s="33" t="s">
        <v>37</v>
      </c>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v>6420</v>
      </c>
      <c r="AD37" s="41">
        <f t="shared" ref="AD37:AW37" si="5">AD30/AD36</f>
        <v>7396.9821129085685</v>
      </c>
      <c r="AE37" s="41">
        <f t="shared" si="5"/>
        <v>7584.6844208022949</v>
      </c>
      <c r="AF37" s="41">
        <f t="shared" si="5"/>
        <v>7853.6477503409142</v>
      </c>
      <c r="AG37" s="41">
        <f t="shared" si="5"/>
        <v>8285.3630584964849</v>
      </c>
      <c r="AH37" s="41">
        <f t="shared" si="5"/>
        <v>8469.3113202323384</v>
      </c>
      <c r="AI37" s="41">
        <f t="shared" si="5"/>
        <v>8488.0815510217108</v>
      </c>
      <c r="AJ37" s="41">
        <f t="shared" si="5"/>
        <v>8506.8517818110831</v>
      </c>
      <c r="AK37" s="41">
        <f t="shared" si="5"/>
        <v>9711.9005984888081</v>
      </c>
      <c r="AL37" s="41">
        <f t="shared" si="5"/>
        <v>9775.7193831726763</v>
      </c>
      <c r="AM37" s="41">
        <f t="shared" si="5"/>
        <v>9922.1271833297833</v>
      </c>
      <c r="AN37" s="41">
        <f t="shared" si="5"/>
        <v>10128.599722012881</v>
      </c>
      <c r="AO37" s="41">
        <f t="shared" si="5"/>
        <v>10335.072260695981</v>
      </c>
      <c r="AP37" s="41">
        <f t="shared" si="5"/>
        <v>10541.54479937908</v>
      </c>
      <c r="AQ37" s="41">
        <f t="shared" si="5"/>
        <v>10748.01733806218</v>
      </c>
      <c r="AR37" s="41">
        <f t="shared" si="5"/>
        <v>10954.48987674528</v>
      </c>
      <c r="AS37" s="41">
        <f t="shared" si="5"/>
        <v>11160.962415428379</v>
      </c>
      <c r="AT37" s="41">
        <f t="shared" si="5"/>
        <v>11374.943046427226</v>
      </c>
      <c r="AU37" s="41">
        <f t="shared" si="5"/>
        <v>11401.221369532348</v>
      </c>
      <c r="AV37" s="41">
        <f t="shared" si="5"/>
        <v>11401.221369532348</v>
      </c>
      <c r="AW37" s="41">
        <f t="shared" si="5"/>
        <v>11401.221369532348</v>
      </c>
      <c r="AX37" s="41">
        <f>(AX26/AX36)+AW37</f>
        <v>11638.749255056464</v>
      </c>
      <c r="AY37" s="41">
        <f>(AY26/AY36)+AX37</f>
        <v>11876.27714058058</v>
      </c>
      <c r="AZ37" s="41">
        <f>(AZ26/AZ36)+AY37</f>
        <v>12113.805026104696</v>
      </c>
      <c r="BA37" s="41">
        <f>(BA26/BA36)+AZ37</f>
        <v>12351.332911628811</v>
      </c>
      <c r="BB37" s="41">
        <f>(BB26/BB36)+BA37</f>
        <v>12405.710270225623</v>
      </c>
    </row>
    <row r="38" spans="1:55" x14ac:dyDescent="0.25">
      <c r="A38" s="36" t="s">
        <v>38</v>
      </c>
      <c r="B38" s="37"/>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v>6840.62</v>
      </c>
      <c r="AD38" s="41">
        <f t="shared" ref="AD38:AW38" si="6">AD30/AD35</f>
        <v>8575.9723688133399</v>
      </c>
      <c r="AE38" s="41">
        <f t="shared" si="6"/>
        <v>8793.5921739565674</v>
      </c>
      <c r="AF38" s="41">
        <f t="shared" si="6"/>
        <v>9105.4250332414249</v>
      </c>
      <c r="AG38" s="41">
        <f t="shared" si="6"/>
        <v>9605.9505850708465</v>
      </c>
      <c r="AH38" s="41">
        <f t="shared" si="6"/>
        <v>9819.2179941112081</v>
      </c>
      <c r="AI38" s="41">
        <f t="shared" si="6"/>
        <v>9840.9799746255303</v>
      </c>
      <c r="AJ38" s="41">
        <f t="shared" si="6"/>
        <v>9862.7419551398543</v>
      </c>
      <c r="AK38" s="41">
        <f t="shared" si="6"/>
        <v>11259.861104159367</v>
      </c>
      <c r="AL38" s="41">
        <f t="shared" si="6"/>
        <v>11333.851837908065</v>
      </c>
      <c r="AM38" s="41">
        <f t="shared" si="6"/>
        <v>11503.595285919781</v>
      </c>
      <c r="AN38" s="41">
        <f t="shared" si="6"/>
        <v>11742.97707157733</v>
      </c>
      <c r="AO38" s="41">
        <f t="shared" si="6"/>
        <v>11982.35885723488</v>
      </c>
      <c r="AP38" s="41">
        <f t="shared" si="6"/>
        <v>12221.740642892428</v>
      </c>
      <c r="AQ38" s="41">
        <f t="shared" si="6"/>
        <v>12461.122428549977</v>
      </c>
      <c r="AR38" s="41">
        <f t="shared" si="6"/>
        <v>12700.504214207527</v>
      </c>
      <c r="AS38" s="41">
        <f t="shared" si="6"/>
        <v>12939.885999865075</v>
      </c>
      <c r="AT38" s="41">
        <f t="shared" si="6"/>
        <v>13187.972577728355</v>
      </c>
      <c r="AU38" s="41">
        <f t="shared" si="6"/>
        <v>13218.439350448405</v>
      </c>
      <c r="AV38" s="41">
        <f t="shared" si="6"/>
        <v>13218.439350448405</v>
      </c>
      <c r="AW38" s="41">
        <f t="shared" si="6"/>
        <v>13218.439350448405</v>
      </c>
      <c r="AX38" s="35"/>
      <c r="AY38" s="35"/>
      <c r="AZ38" s="35"/>
      <c r="BA38" s="35"/>
      <c r="BB38" s="35"/>
    </row>
    <row r="39" spans="1:55" x14ac:dyDescent="0.25">
      <c r="A39" s="42"/>
      <c r="B39" s="42"/>
    </row>
    <row r="40" spans="1:55" x14ac:dyDescent="0.25">
      <c r="A40" s="43" t="s">
        <v>39</v>
      </c>
      <c r="B40" s="44">
        <v>12148.2</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Y40" s="32"/>
    </row>
    <row r="41" spans="1:55" x14ac:dyDescent="0.25">
      <c r="A41" s="43" t="s">
        <v>40</v>
      </c>
      <c r="B41" s="45">
        <f>12148.2-12405.69</f>
        <v>-257.48999999999978</v>
      </c>
    </row>
    <row r="42" spans="1:55" x14ac:dyDescent="0.25">
      <c r="A42" s="43"/>
      <c r="B42" s="45"/>
    </row>
    <row r="43" spans="1:55" x14ac:dyDescent="0.25">
      <c r="A43" s="43" t="s">
        <v>41</v>
      </c>
      <c r="B43" s="42">
        <f>48/AC35</f>
        <v>52.228739382766406</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row>
    <row r="44" spans="1:55" x14ac:dyDescent="0.25">
      <c r="A44" s="43" t="s">
        <v>42</v>
      </c>
      <c r="B44" s="42">
        <f>B40/AC36</f>
        <v>11401.224133743348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74"/>
  <sheetViews>
    <sheetView zoomScaleNormal="100" workbookViewId="0">
      <selection activeCell="H149" sqref="H149"/>
    </sheetView>
  </sheetViews>
  <sheetFormatPr defaultRowHeight="15" x14ac:dyDescent="0.25"/>
  <cols>
    <col min="1" max="1" width="7.42578125" style="46" customWidth="1"/>
    <col min="3" max="3" width="9.28515625" customWidth="1"/>
    <col min="4" max="4" width="14.140625" style="46" customWidth="1"/>
    <col min="5" max="5" width="13.28515625" style="46" customWidth="1"/>
    <col min="6" max="6" width="10.7109375" bestFit="1" customWidth="1"/>
    <col min="7" max="7" width="21.85546875" customWidth="1"/>
    <col min="8" max="8" width="17.140625" customWidth="1"/>
    <col min="16" max="17" width="9.140625" style="47"/>
    <col min="257" max="257" width="7.42578125" customWidth="1"/>
    <col min="259" max="259" width="9.28515625" customWidth="1"/>
    <col min="260" max="260" width="14.140625" customWidth="1"/>
    <col min="261" max="261" width="13.28515625" customWidth="1"/>
    <col min="262" max="262" width="10.7109375" bestFit="1" customWidth="1"/>
    <col min="263" max="263" width="21.85546875" customWidth="1"/>
    <col min="264" max="264" width="17.140625" customWidth="1"/>
    <col min="513" max="513" width="7.42578125" customWidth="1"/>
    <col min="515" max="515" width="9.28515625" customWidth="1"/>
    <col min="516" max="516" width="14.140625" customWidth="1"/>
    <col min="517" max="517" width="13.28515625" customWidth="1"/>
    <col min="518" max="518" width="10.7109375" bestFit="1" customWidth="1"/>
    <col min="519" max="519" width="21.85546875" customWidth="1"/>
    <col min="520" max="520" width="17.140625" customWidth="1"/>
    <col min="769" max="769" width="7.42578125" customWidth="1"/>
    <col min="771" max="771" width="9.28515625" customWidth="1"/>
    <col min="772" max="772" width="14.140625" customWidth="1"/>
    <col min="773" max="773" width="13.28515625" customWidth="1"/>
    <col min="774" max="774" width="10.7109375" bestFit="1" customWidth="1"/>
    <col min="775" max="775" width="21.85546875" customWidth="1"/>
    <col min="776" max="776" width="17.140625" customWidth="1"/>
    <col min="1025" max="1025" width="7.42578125" customWidth="1"/>
    <col min="1027" max="1027" width="9.28515625" customWidth="1"/>
    <col min="1028" max="1028" width="14.140625" customWidth="1"/>
    <col min="1029" max="1029" width="13.28515625" customWidth="1"/>
    <col min="1030" max="1030" width="10.7109375" bestFit="1" customWidth="1"/>
    <col min="1031" max="1031" width="21.85546875" customWidth="1"/>
    <col min="1032" max="1032" width="17.140625" customWidth="1"/>
    <col min="1281" max="1281" width="7.42578125" customWidth="1"/>
    <col min="1283" max="1283" width="9.28515625" customWidth="1"/>
    <col min="1284" max="1284" width="14.140625" customWidth="1"/>
    <col min="1285" max="1285" width="13.28515625" customWidth="1"/>
    <col min="1286" max="1286" width="10.7109375" bestFit="1" customWidth="1"/>
    <col min="1287" max="1287" width="21.85546875" customWidth="1"/>
    <col min="1288" max="1288" width="17.140625" customWidth="1"/>
    <col min="1537" max="1537" width="7.42578125" customWidth="1"/>
    <col min="1539" max="1539" width="9.28515625" customWidth="1"/>
    <col min="1540" max="1540" width="14.140625" customWidth="1"/>
    <col min="1541" max="1541" width="13.28515625" customWidth="1"/>
    <col min="1542" max="1542" width="10.7109375" bestFit="1" customWidth="1"/>
    <col min="1543" max="1543" width="21.85546875" customWidth="1"/>
    <col min="1544" max="1544" width="17.140625" customWidth="1"/>
    <col min="1793" max="1793" width="7.42578125" customWidth="1"/>
    <col min="1795" max="1795" width="9.28515625" customWidth="1"/>
    <col min="1796" max="1796" width="14.140625" customWidth="1"/>
    <col min="1797" max="1797" width="13.28515625" customWidth="1"/>
    <col min="1798" max="1798" width="10.7109375" bestFit="1" customWidth="1"/>
    <col min="1799" max="1799" width="21.85546875" customWidth="1"/>
    <col min="1800" max="1800" width="17.140625" customWidth="1"/>
    <col min="2049" max="2049" width="7.42578125" customWidth="1"/>
    <col min="2051" max="2051" width="9.28515625" customWidth="1"/>
    <col min="2052" max="2052" width="14.140625" customWidth="1"/>
    <col min="2053" max="2053" width="13.28515625" customWidth="1"/>
    <col min="2054" max="2054" width="10.7109375" bestFit="1" customWidth="1"/>
    <col min="2055" max="2055" width="21.85546875" customWidth="1"/>
    <col min="2056" max="2056" width="17.140625" customWidth="1"/>
    <col min="2305" max="2305" width="7.42578125" customWidth="1"/>
    <col min="2307" max="2307" width="9.28515625" customWidth="1"/>
    <col min="2308" max="2308" width="14.140625" customWidth="1"/>
    <col min="2309" max="2309" width="13.28515625" customWidth="1"/>
    <col min="2310" max="2310" width="10.7109375" bestFit="1" customWidth="1"/>
    <col min="2311" max="2311" width="21.85546875" customWidth="1"/>
    <col min="2312" max="2312" width="17.140625" customWidth="1"/>
    <col min="2561" max="2561" width="7.42578125" customWidth="1"/>
    <col min="2563" max="2563" width="9.28515625" customWidth="1"/>
    <col min="2564" max="2564" width="14.140625" customWidth="1"/>
    <col min="2565" max="2565" width="13.28515625" customWidth="1"/>
    <col min="2566" max="2566" width="10.7109375" bestFit="1" customWidth="1"/>
    <col min="2567" max="2567" width="21.85546875" customWidth="1"/>
    <col min="2568" max="2568" width="17.140625" customWidth="1"/>
    <col min="2817" max="2817" width="7.42578125" customWidth="1"/>
    <col min="2819" max="2819" width="9.28515625" customWidth="1"/>
    <col min="2820" max="2820" width="14.140625" customWidth="1"/>
    <col min="2821" max="2821" width="13.28515625" customWidth="1"/>
    <col min="2822" max="2822" width="10.7109375" bestFit="1" customWidth="1"/>
    <col min="2823" max="2823" width="21.85546875" customWidth="1"/>
    <col min="2824" max="2824" width="17.140625" customWidth="1"/>
    <col min="3073" max="3073" width="7.42578125" customWidth="1"/>
    <col min="3075" max="3075" width="9.28515625" customWidth="1"/>
    <col min="3076" max="3076" width="14.140625" customWidth="1"/>
    <col min="3077" max="3077" width="13.28515625" customWidth="1"/>
    <col min="3078" max="3078" width="10.7109375" bestFit="1" customWidth="1"/>
    <col min="3079" max="3079" width="21.85546875" customWidth="1"/>
    <col min="3080" max="3080" width="17.140625" customWidth="1"/>
    <col min="3329" max="3329" width="7.42578125" customWidth="1"/>
    <col min="3331" max="3331" width="9.28515625" customWidth="1"/>
    <col min="3332" max="3332" width="14.140625" customWidth="1"/>
    <col min="3333" max="3333" width="13.28515625" customWidth="1"/>
    <col min="3334" max="3334" width="10.7109375" bestFit="1" customWidth="1"/>
    <col min="3335" max="3335" width="21.85546875" customWidth="1"/>
    <col min="3336" max="3336" width="17.140625" customWidth="1"/>
    <col min="3585" max="3585" width="7.42578125" customWidth="1"/>
    <col min="3587" max="3587" width="9.28515625" customWidth="1"/>
    <col min="3588" max="3588" width="14.140625" customWidth="1"/>
    <col min="3589" max="3589" width="13.28515625" customWidth="1"/>
    <col min="3590" max="3590" width="10.7109375" bestFit="1" customWidth="1"/>
    <col min="3591" max="3591" width="21.85546875" customWidth="1"/>
    <col min="3592" max="3592" width="17.140625" customWidth="1"/>
    <col min="3841" max="3841" width="7.42578125" customWidth="1"/>
    <col min="3843" max="3843" width="9.28515625" customWidth="1"/>
    <col min="3844" max="3844" width="14.140625" customWidth="1"/>
    <col min="3845" max="3845" width="13.28515625" customWidth="1"/>
    <col min="3846" max="3846" width="10.7109375" bestFit="1" customWidth="1"/>
    <col min="3847" max="3847" width="21.85546875" customWidth="1"/>
    <col min="3848" max="3848" width="17.140625" customWidth="1"/>
    <col min="4097" max="4097" width="7.42578125" customWidth="1"/>
    <col min="4099" max="4099" width="9.28515625" customWidth="1"/>
    <col min="4100" max="4100" width="14.140625" customWidth="1"/>
    <col min="4101" max="4101" width="13.28515625" customWidth="1"/>
    <col min="4102" max="4102" width="10.7109375" bestFit="1" customWidth="1"/>
    <col min="4103" max="4103" width="21.85546875" customWidth="1"/>
    <col min="4104" max="4104" width="17.140625" customWidth="1"/>
    <col min="4353" max="4353" width="7.42578125" customWidth="1"/>
    <col min="4355" max="4355" width="9.28515625" customWidth="1"/>
    <col min="4356" max="4356" width="14.140625" customWidth="1"/>
    <col min="4357" max="4357" width="13.28515625" customWidth="1"/>
    <col min="4358" max="4358" width="10.7109375" bestFit="1" customWidth="1"/>
    <col min="4359" max="4359" width="21.85546875" customWidth="1"/>
    <col min="4360" max="4360" width="17.140625" customWidth="1"/>
    <col min="4609" max="4609" width="7.42578125" customWidth="1"/>
    <col min="4611" max="4611" width="9.28515625" customWidth="1"/>
    <col min="4612" max="4612" width="14.140625" customWidth="1"/>
    <col min="4613" max="4613" width="13.28515625" customWidth="1"/>
    <col min="4614" max="4614" width="10.7109375" bestFit="1" customWidth="1"/>
    <col min="4615" max="4615" width="21.85546875" customWidth="1"/>
    <col min="4616" max="4616" width="17.140625" customWidth="1"/>
    <col min="4865" max="4865" width="7.42578125" customWidth="1"/>
    <col min="4867" max="4867" width="9.28515625" customWidth="1"/>
    <col min="4868" max="4868" width="14.140625" customWidth="1"/>
    <col min="4869" max="4869" width="13.28515625" customWidth="1"/>
    <col min="4870" max="4870" width="10.7109375" bestFit="1" customWidth="1"/>
    <col min="4871" max="4871" width="21.85546875" customWidth="1"/>
    <col min="4872" max="4872" width="17.140625" customWidth="1"/>
    <col min="5121" max="5121" width="7.42578125" customWidth="1"/>
    <col min="5123" max="5123" width="9.28515625" customWidth="1"/>
    <col min="5124" max="5124" width="14.140625" customWidth="1"/>
    <col min="5125" max="5125" width="13.28515625" customWidth="1"/>
    <col min="5126" max="5126" width="10.7109375" bestFit="1" customWidth="1"/>
    <col min="5127" max="5127" width="21.85546875" customWidth="1"/>
    <col min="5128" max="5128" width="17.140625" customWidth="1"/>
    <col min="5377" max="5377" width="7.42578125" customWidth="1"/>
    <col min="5379" max="5379" width="9.28515625" customWidth="1"/>
    <col min="5380" max="5380" width="14.140625" customWidth="1"/>
    <col min="5381" max="5381" width="13.28515625" customWidth="1"/>
    <col min="5382" max="5382" width="10.7109375" bestFit="1" customWidth="1"/>
    <col min="5383" max="5383" width="21.85546875" customWidth="1"/>
    <col min="5384" max="5384" width="17.140625" customWidth="1"/>
    <col min="5633" max="5633" width="7.42578125" customWidth="1"/>
    <col min="5635" max="5635" width="9.28515625" customWidth="1"/>
    <col min="5636" max="5636" width="14.140625" customWidth="1"/>
    <col min="5637" max="5637" width="13.28515625" customWidth="1"/>
    <col min="5638" max="5638" width="10.7109375" bestFit="1" customWidth="1"/>
    <col min="5639" max="5639" width="21.85546875" customWidth="1"/>
    <col min="5640" max="5640" width="17.140625" customWidth="1"/>
    <col min="5889" max="5889" width="7.42578125" customWidth="1"/>
    <col min="5891" max="5891" width="9.28515625" customWidth="1"/>
    <col min="5892" max="5892" width="14.140625" customWidth="1"/>
    <col min="5893" max="5893" width="13.28515625" customWidth="1"/>
    <col min="5894" max="5894" width="10.7109375" bestFit="1" customWidth="1"/>
    <col min="5895" max="5895" width="21.85546875" customWidth="1"/>
    <col min="5896" max="5896" width="17.140625" customWidth="1"/>
    <col min="6145" max="6145" width="7.42578125" customWidth="1"/>
    <col min="6147" max="6147" width="9.28515625" customWidth="1"/>
    <col min="6148" max="6148" width="14.140625" customWidth="1"/>
    <col min="6149" max="6149" width="13.28515625" customWidth="1"/>
    <col min="6150" max="6150" width="10.7109375" bestFit="1" customWidth="1"/>
    <col min="6151" max="6151" width="21.85546875" customWidth="1"/>
    <col min="6152" max="6152" width="17.140625" customWidth="1"/>
    <col min="6401" max="6401" width="7.42578125" customWidth="1"/>
    <col min="6403" max="6403" width="9.28515625" customWidth="1"/>
    <col min="6404" max="6404" width="14.140625" customWidth="1"/>
    <col min="6405" max="6405" width="13.28515625" customWidth="1"/>
    <col min="6406" max="6406" width="10.7109375" bestFit="1" customWidth="1"/>
    <col min="6407" max="6407" width="21.85546875" customWidth="1"/>
    <col min="6408" max="6408" width="17.140625" customWidth="1"/>
    <col min="6657" max="6657" width="7.42578125" customWidth="1"/>
    <col min="6659" max="6659" width="9.28515625" customWidth="1"/>
    <col min="6660" max="6660" width="14.140625" customWidth="1"/>
    <col min="6661" max="6661" width="13.28515625" customWidth="1"/>
    <col min="6662" max="6662" width="10.7109375" bestFit="1" customWidth="1"/>
    <col min="6663" max="6663" width="21.85546875" customWidth="1"/>
    <col min="6664" max="6664" width="17.140625" customWidth="1"/>
    <col min="6913" max="6913" width="7.42578125" customWidth="1"/>
    <col min="6915" max="6915" width="9.28515625" customWidth="1"/>
    <col min="6916" max="6916" width="14.140625" customWidth="1"/>
    <col min="6917" max="6917" width="13.28515625" customWidth="1"/>
    <col min="6918" max="6918" width="10.7109375" bestFit="1" customWidth="1"/>
    <col min="6919" max="6919" width="21.85546875" customWidth="1"/>
    <col min="6920" max="6920" width="17.140625" customWidth="1"/>
    <col min="7169" max="7169" width="7.42578125" customWidth="1"/>
    <col min="7171" max="7171" width="9.28515625" customWidth="1"/>
    <col min="7172" max="7172" width="14.140625" customWidth="1"/>
    <col min="7173" max="7173" width="13.28515625" customWidth="1"/>
    <col min="7174" max="7174" width="10.7109375" bestFit="1" customWidth="1"/>
    <col min="7175" max="7175" width="21.85546875" customWidth="1"/>
    <col min="7176" max="7176" width="17.140625" customWidth="1"/>
    <col min="7425" max="7425" width="7.42578125" customWidth="1"/>
    <col min="7427" max="7427" width="9.28515625" customWidth="1"/>
    <col min="7428" max="7428" width="14.140625" customWidth="1"/>
    <col min="7429" max="7429" width="13.28515625" customWidth="1"/>
    <col min="7430" max="7430" width="10.7109375" bestFit="1" customWidth="1"/>
    <col min="7431" max="7431" width="21.85546875" customWidth="1"/>
    <col min="7432" max="7432" width="17.140625" customWidth="1"/>
    <col min="7681" max="7681" width="7.42578125" customWidth="1"/>
    <col min="7683" max="7683" width="9.28515625" customWidth="1"/>
    <col min="7684" max="7684" width="14.140625" customWidth="1"/>
    <col min="7685" max="7685" width="13.28515625" customWidth="1"/>
    <col min="7686" max="7686" width="10.7109375" bestFit="1" customWidth="1"/>
    <col min="7687" max="7687" width="21.85546875" customWidth="1"/>
    <col min="7688" max="7688" width="17.140625" customWidth="1"/>
    <col min="7937" max="7937" width="7.42578125" customWidth="1"/>
    <col min="7939" max="7939" width="9.28515625" customWidth="1"/>
    <col min="7940" max="7940" width="14.140625" customWidth="1"/>
    <col min="7941" max="7941" width="13.28515625" customWidth="1"/>
    <col min="7942" max="7942" width="10.7109375" bestFit="1" customWidth="1"/>
    <col min="7943" max="7943" width="21.85546875" customWidth="1"/>
    <col min="7944" max="7944" width="17.140625" customWidth="1"/>
    <col min="8193" max="8193" width="7.42578125" customWidth="1"/>
    <col min="8195" max="8195" width="9.28515625" customWidth="1"/>
    <col min="8196" max="8196" width="14.140625" customWidth="1"/>
    <col min="8197" max="8197" width="13.28515625" customWidth="1"/>
    <col min="8198" max="8198" width="10.7109375" bestFit="1" customWidth="1"/>
    <col min="8199" max="8199" width="21.85546875" customWidth="1"/>
    <col min="8200" max="8200" width="17.140625" customWidth="1"/>
    <col min="8449" max="8449" width="7.42578125" customWidth="1"/>
    <col min="8451" max="8451" width="9.28515625" customWidth="1"/>
    <col min="8452" max="8452" width="14.140625" customWidth="1"/>
    <col min="8453" max="8453" width="13.28515625" customWidth="1"/>
    <col min="8454" max="8454" width="10.7109375" bestFit="1" customWidth="1"/>
    <col min="8455" max="8455" width="21.85546875" customWidth="1"/>
    <col min="8456" max="8456" width="17.140625" customWidth="1"/>
    <col min="8705" max="8705" width="7.42578125" customWidth="1"/>
    <col min="8707" max="8707" width="9.28515625" customWidth="1"/>
    <col min="8708" max="8708" width="14.140625" customWidth="1"/>
    <col min="8709" max="8709" width="13.28515625" customWidth="1"/>
    <col min="8710" max="8710" width="10.7109375" bestFit="1" customWidth="1"/>
    <col min="8711" max="8711" width="21.85546875" customWidth="1"/>
    <col min="8712" max="8712" width="17.140625" customWidth="1"/>
    <col min="8961" max="8961" width="7.42578125" customWidth="1"/>
    <col min="8963" max="8963" width="9.28515625" customWidth="1"/>
    <col min="8964" max="8964" width="14.140625" customWidth="1"/>
    <col min="8965" max="8965" width="13.28515625" customWidth="1"/>
    <col min="8966" max="8966" width="10.7109375" bestFit="1" customWidth="1"/>
    <col min="8967" max="8967" width="21.85546875" customWidth="1"/>
    <col min="8968" max="8968" width="17.140625" customWidth="1"/>
    <col min="9217" max="9217" width="7.42578125" customWidth="1"/>
    <col min="9219" max="9219" width="9.28515625" customWidth="1"/>
    <col min="9220" max="9220" width="14.140625" customWidth="1"/>
    <col min="9221" max="9221" width="13.28515625" customWidth="1"/>
    <col min="9222" max="9222" width="10.7109375" bestFit="1" customWidth="1"/>
    <col min="9223" max="9223" width="21.85546875" customWidth="1"/>
    <col min="9224" max="9224" width="17.140625" customWidth="1"/>
    <col min="9473" max="9473" width="7.42578125" customWidth="1"/>
    <col min="9475" max="9475" width="9.28515625" customWidth="1"/>
    <col min="9476" max="9476" width="14.140625" customWidth="1"/>
    <col min="9477" max="9477" width="13.28515625" customWidth="1"/>
    <col min="9478" max="9478" width="10.7109375" bestFit="1" customWidth="1"/>
    <col min="9479" max="9479" width="21.85546875" customWidth="1"/>
    <col min="9480" max="9480" width="17.140625" customWidth="1"/>
    <col min="9729" max="9729" width="7.42578125" customWidth="1"/>
    <col min="9731" max="9731" width="9.28515625" customWidth="1"/>
    <col min="9732" max="9732" width="14.140625" customWidth="1"/>
    <col min="9733" max="9733" width="13.28515625" customWidth="1"/>
    <col min="9734" max="9734" width="10.7109375" bestFit="1" customWidth="1"/>
    <col min="9735" max="9735" width="21.85546875" customWidth="1"/>
    <col min="9736" max="9736" width="17.140625" customWidth="1"/>
    <col min="9985" max="9985" width="7.42578125" customWidth="1"/>
    <col min="9987" max="9987" width="9.28515625" customWidth="1"/>
    <col min="9988" max="9988" width="14.140625" customWidth="1"/>
    <col min="9989" max="9989" width="13.28515625" customWidth="1"/>
    <col min="9990" max="9990" width="10.7109375" bestFit="1" customWidth="1"/>
    <col min="9991" max="9991" width="21.85546875" customWidth="1"/>
    <col min="9992" max="9992" width="17.140625" customWidth="1"/>
    <col min="10241" max="10241" width="7.42578125" customWidth="1"/>
    <col min="10243" max="10243" width="9.28515625" customWidth="1"/>
    <col min="10244" max="10244" width="14.140625" customWidth="1"/>
    <col min="10245" max="10245" width="13.28515625" customWidth="1"/>
    <col min="10246" max="10246" width="10.7109375" bestFit="1" customWidth="1"/>
    <col min="10247" max="10247" width="21.85546875" customWidth="1"/>
    <col min="10248" max="10248" width="17.140625" customWidth="1"/>
    <col min="10497" max="10497" width="7.42578125" customWidth="1"/>
    <col min="10499" max="10499" width="9.28515625" customWidth="1"/>
    <col min="10500" max="10500" width="14.140625" customWidth="1"/>
    <col min="10501" max="10501" width="13.28515625" customWidth="1"/>
    <col min="10502" max="10502" width="10.7109375" bestFit="1" customWidth="1"/>
    <col min="10503" max="10503" width="21.85546875" customWidth="1"/>
    <col min="10504" max="10504" width="17.140625" customWidth="1"/>
    <col min="10753" max="10753" width="7.42578125" customWidth="1"/>
    <col min="10755" max="10755" width="9.28515625" customWidth="1"/>
    <col min="10756" max="10756" width="14.140625" customWidth="1"/>
    <col min="10757" max="10757" width="13.28515625" customWidth="1"/>
    <col min="10758" max="10758" width="10.7109375" bestFit="1" customWidth="1"/>
    <col min="10759" max="10759" width="21.85546875" customWidth="1"/>
    <col min="10760" max="10760" width="17.140625" customWidth="1"/>
    <col min="11009" max="11009" width="7.42578125" customWidth="1"/>
    <col min="11011" max="11011" width="9.28515625" customWidth="1"/>
    <col min="11012" max="11012" width="14.140625" customWidth="1"/>
    <col min="11013" max="11013" width="13.28515625" customWidth="1"/>
    <col min="11014" max="11014" width="10.7109375" bestFit="1" customWidth="1"/>
    <col min="11015" max="11015" width="21.85546875" customWidth="1"/>
    <col min="11016" max="11016" width="17.140625" customWidth="1"/>
    <col min="11265" max="11265" width="7.42578125" customWidth="1"/>
    <col min="11267" max="11267" width="9.28515625" customWidth="1"/>
    <col min="11268" max="11268" width="14.140625" customWidth="1"/>
    <col min="11269" max="11269" width="13.28515625" customWidth="1"/>
    <col min="11270" max="11270" width="10.7109375" bestFit="1" customWidth="1"/>
    <col min="11271" max="11271" width="21.85546875" customWidth="1"/>
    <col min="11272" max="11272" width="17.140625" customWidth="1"/>
    <col min="11521" max="11521" width="7.42578125" customWidth="1"/>
    <col min="11523" max="11523" width="9.28515625" customWidth="1"/>
    <col min="11524" max="11524" width="14.140625" customWidth="1"/>
    <col min="11525" max="11525" width="13.28515625" customWidth="1"/>
    <col min="11526" max="11526" width="10.7109375" bestFit="1" customWidth="1"/>
    <col min="11527" max="11527" width="21.85546875" customWidth="1"/>
    <col min="11528" max="11528" width="17.140625" customWidth="1"/>
    <col min="11777" max="11777" width="7.42578125" customWidth="1"/>
    <col min="11779" max="11779" width="9.28515625" customWidth="1"/>
    <col min="11780" max="11780" width="14.140625" customWidth="1"/>
    <col min="11781" max="11781" width="13.28515625" customWidth="1"/>
    <col min="11782" max="11782" width="10.7109375" bestFit="1" customWidth="1"/>
    <col min="11783" max="11783" width="21.85546875" customWidth="1"/>
    <col min="11784" max="11784" width="17.140625" customWidth="1"/>
    <col min="12033" max="12033" width="7.42578125" customWidth="1"/>
    <col min="12035" max="12035" width="9.28515625" customWidth="1"/>
    <col min="12036" max="12036" width="14.140625" customWidth="1"/>
    <col min="12037" max="12037" width="13.28515625" customWidth="1"/>
    <col min="12038" max="12038" width="10.7109375" bestFit="1" customWidth="1"/>
    <col min="12039" max="12039" width="21.85546875" customWidth="1"/>
    <col min="12040" max="12040" width="17.140625" customWidth="1"/>
    <col min="12289" max="12289" width="7.42578125" customWidth="1"/>
    <col min="12291" max="12291" width="9.28515625" customWidth="1"/>
    <col min="12292" max="12292" width="14.140625" customWidth="1"/>
    <col min="12293" max="12293" width="13.28515625" customWidth="1"/>
    <col min="12294" max="12294" width="10.7109375" bestFit="1" customWidth="1"/>
    <col min="12295" max="12295" width="21.85546875" customWidth="1"/>
    <col min="12296" max="12296" width="17.140625" customWidth="1"/>
    <col min="12545" max="12545" width="7.42578125" customWidth="1"/>
    <col min="12547" max="12547" width="9.28515625" customWidth="1"/>
    <col min="12548" max="12548" width="14.140625" customWidth="1"/>
    <col min="12549" max="12549" width="13.28515625" customWidth="1"/>
    <col min="12550" max="12550" width="10.7109375" bestFit="1" customWidth="1"/>
    <col min="12551" max="12551" width="21.85546875" customWidth="1"/>
    <col min="12552" max="12552" width="17.140625" customWidth="1"/>
    <col min="12801" max="12801" width="7.42578125" customWidth="1"/>
    <col min="12803" max="12803" width="9.28515625" customWidth="1"/>
    <col min="12804" max="12804" width="14.140625" customWidth="1"/>
    <col min="12805" max="12805" width="13.28515625" customWidth="1"/>
    <col min="12806" max="12806" width="10.7109375" bestFit="1" customWidth="1"/>
    <col min="12807" max="12807" width="21.85546875" customWidth="1"/>
    <col min="12808" max="12808" width="17.140625" customWidth="1"/>
    <col min="13057" max="13057" width="7.42578125" customWidth="1"/>
    <col min="13059" max="13059" width="9.28515625" customWidth="1"/>
    <col min="13060" max="13060" width="14.140625" customWidth="1"/>
    <col min="13061" max="13061" width="13.28515625" customWidth="1"/>
    <col min="13062" max="13062" width="10.7109375" bestFit="1" customWidth="1"/>
    <col min="13063" max="13063" width="21.85546875" customWidth="1"/>
    <col min="13064" max="13064" width="17.140625" customWidth="1"/>
    <col min="13313" max="13313" width="7.42578125" customWidth="1"/>
    <col min="13315" max="13315" width="9.28515625" customWidth="1"/>
    <col min="13316" max="13316" width="14.140625" customWidth="1"/>
    <col min="13317" max="13317" width="13.28515625" customWidth="1"/>
    <col min="13318" max="13318" width="10.7109375" bestFit="1" customWidth="1"/>
    <col min="13319" max="13319" width="21.85546875" customWidth="1"/>
    <col min="13320" max="13320" width="17.140625" customWidth="1"/>
    <col min="13569" max="13569" width="7.42578125" customWidth="1"/>
    <col min="13571" max="13571" width="9.28515625" customWidth="1"/>
    <col min="13572" max="13572" width="14.140625" customWidth="1"/>
    <col min="13573" max="13573" width="13.28515625" customWidth="1"/>
    <col min="13574" max="13574" width="10.7109375" bestFit="1" customWidth="1"/>
    <col min="13575" max="13575" width="21.85546875" customWidth="1"/>
    <col min="13576" max="13576" width="17.140625" customWidth="1"/>
    <col min="13825" max="13825" width="7.42578125" customWidth="1"/>
    <col min="13827" max="13827" width="9.28515625" customWidth="1"/>
    <col min="13828" max="13828" width="14.140625" customWidth="1"/>
    <col min="13829" max="13829" width="13.28515625" customWidth="1"/>
    <col min="13830" max="13830" width="10.7109375" bestFit="1" customWidth="1"/>
    <col min="13831" max="13831" width="21.85546875" customWidth="1"/>
    <col min="13832" max="13832" width="17.140625" customWidth="1"/>
    <col min="14081" max="14081" width="7.42578125" customWidth="1"/>
    <col min="14083" max="14083" width="9.28515625" customWidth="1"/>
    <col min="14084" max="14084" width="14.140625" customWidth="1"/>
    <col min="14085" max="14085" width="13.28515625" customWidth="1"/>
    <col min="14086" max="14086" width="10.7109375" bestFit="1" customWidth="1"/>
    <col min="14087" max="14087" width="21.85546875" customWidth="1"/>
    <col min="14088" max="14088" width="17.140625" customWidth="1"/>
    <col min="14337" max="14337" width="7.42578125" customWidth="1"/>
    <col min="14339" max="14339" width="9.28515625" customWidth="1"/>
    <col min="14340" max="14340" width="14.140625" customWidth="1"/>
    <col min="14341" max="14341" width="13.28515625" customWidth="1"/>
    <col min="14342" max="14342" width="10.7109375" bestFit="1" customWidth="1"/>
    <col min="14343" max="14343" width="21.85546875" customWidth="1"/>
    <col min="14344" max="14344" width="17.140625" customWidth="1"/>
    <col min="14593" max="14593" width="7.42578125" customWidth="1"/>
    <col min="14595" max="14595" width="9.28515625" customWidth="1"/>
    <col min="14596" max="14596" width="14.140625" customWidth="1"/>
    <col min="14597" max="14597" width="13.28515625" customWidth="1"/>
    <col min="14598" max="14598" width="10.7109375" bestFit="1" customWidth="1"/>
    <col min="14599" max="14599" width="21.85546875" customWidth="1"/>
    <col min="14600" max="14600" width="17.140625" customWidth="1"/>
    <col min="14849" max="14849" width="7.42578125" customWidth="1"/>
    <col min="14851" max="14851" width="9.28515625" customWidth="1"/>
    <col min="14852" max="14852" width="14.140625" customWidth="1"/>
    <col min="14853" max="14853" width="13.28515625" customWidth="1"/>
    <col min="14854" max="14854" width="10.7109375" bestFit="1" customWidth="1"/>
    <col min="14855" max="14855" width="21.85546875" customWidth="1"/>
    <col min="14856" max="14856" width="17.140625" customWidth="1"/>
    <col min="15105" max="15105" width="7.42578125" customWidth="1"/>
    <col min="15107" max="15107" width="9.28515625" customWidth="1"/>
    <col min="15108" max="15108" width="14.140625" customWidth="1"/>
    <col min="15109" max="15109" width="13.28515625" customWidth="1"/>
    <col min="15110" max="15110" width="10.7109375" bestFit="1" customWidth="1"/>
    <col min="15111" max="15111" width="21.85546875" customWidth="1"/>
    <col min="15112" max="15112" width="17.140625" customWidth="1"/>
    <col min="15361" max="15361" width="7.42578125" customWidth="1"/>
    <col min="15363" max="15363" width="9.28515625" customWidth="1"/>
    <col min="15364" max="15364" width="14.140625" customWidth="1"/>
    <col min="15365" max="15365" width="13.28515625" customWidth="1"/>
    <col min="15366" max="15366" width="10.7109375" bestFit="1" customWidth="1"/>
    <col min="15367" max="15367" width="21.85546875" customWidth="1"/>
    <col min="15368" max="15368" width="17.140625" customWidth="1"/>
    <col min="15617" max="15617" width="7.42578125" customWidth="1"/>
    <col min="15619" max="15619" width="9.28515625" customWidth="1"/>
    <col min="15620" max="15620" width="14.140625" customWidth="1"/>
    <col min="15621" max="15621" width="13.28515625" customWidth="1"/>
    <col min="15622" max="15622" width="10.7109375" bestFit="1" customWidth="1"/>
    <col min="15623" max="15623" width="21.85546875" customWidth="1"/>
    <col min="15624" max="15624" width="17.140625" customWidth="1"/>
    <col min="15873" max="15873" width="7.42578125" customWidth="1"/>
    <col min="15875" max="15875" width="9.28515625" customWidth="1"/>
    <col min="15876" max="15876" width="14.140625" customWidth="1"/>
    <col min="15877" max="15877" width="13.28515625" customWidth="1"/>
    <col min="15878" max="15878" width="10.7109375" bestFit="1" customWidth="1"/>
    <col min="15879" max="15879" width="21.85546875" customWidth="1"/>
    <col min="15880" max="15880" width="17.140625" customWidth="1"/>
    <col min="16129" max="16129" width="7.42578125" customWidth="1"/>
    <col min="16131" max="16131" width="9.28515625" customWidth="1"/>
    <col min="16132" max="16132" width="14.140625" customWidth="1"/>
    <col min="16133" max="16133" width="13.28515625" customWidth="1"/>
    <col min="16134" max="16134" width="10.7109375" bestFit="1" customWidth="1"/>
    <col min="16135" max="16135" width="21.85546875" customWidth="1"/>
    <col min="16136" max="16136" width="17.140625" customWidth="1"/>
  </cols>
  <sheetData>
    <row r="1" spans="1:17" x14ac:dyDescent="0.25">
      <c r="A1" s="46" t="s">
        <v>43</v>
      </c>
      <c r="B1" s="46" t="s">
        <v>44</v>
      </c>
      <c r="C1" s="46" t="s">
        <v>45</v>
      </c>
      <c r="D1" s="46" t="s">
        <v>46</v>
      </c>
      <c r="E1" s="46" t="s">
        <v>47</v>
      </c>
      <c r="F1" s="46" t="s">
        <v>48</v>
      </c>
      <c r="G1" s="46" t="s">
        <v>49</v>
      </c>
      <c r="H1" s="46" t="s">
        <v>50</v>
      </c>
      <c r="I1" s="46"/>
    </row>
    <row r="2" spans="1:17" hidden="1" x14ac:dyDescent="0.25">
      <c r="A2" s="46">
        <v>4</v>
      </c>
      <c r="B2" s="47">
        <v>1</v>
      </c>
      <c r="C2" t="s">
        <v>51</v>
      </c>
      <c r="D2" s="48">
        <v>40365</v>
      </c>
      <c r="E2" s="46">
        <v>1</v>
      </c>
      <c r="G2" t="s">
        <v>52</v>
      </c>
      <c r="H2" t="s">
        <v>53</v>
      </c>
    </row>
    <row r="3" spans="1:17" hidden="1" x14ac:dyDescent="0.25">
      <c r="A3" s="46">
        <v>4</v>
      </c>
      <c r="B3" s="47">
        <v>1</v>
      </c>
      <c r="C3" t="s">
        <v>51</v>
      </c>
      <c r="D3" s="48">
        <v>40372</v>
      </c>
      <c r="E3" s="49">
        <v>1</v>
      </c>
      <c r="G3" t="s">
        <v>54</v>
      </c>
      <c r="H3" t="s">
        <v>53</v>
      </c>
    </row>
    <row r="4" spans="1:17" hidden="1" x14ac:dyDescent="0.25">
      <c r="A4" s="46">
        <v>4</v>
      </c>
      <c r="B4" s="47">
        <v>1</v>
      </c>
      <c r="C4" t="s">
        <v>51</v>
      </c>
      <c r="D4" s="48">
        <v>40372</v>
      </c>
      <c r="E4" s="49">
        <v>1</v>
      </c>
      <c r="F4" t="s">
        <v>55</v>
      </c>
      <c r="G4" t="s">
        <v>56</v>
      </c>
      <c r="H4" t="s">
        <v>53</v>
      </c>
    </row>
    <row r="5" spans="1:17" hidden="1" x14ac:dyDescent="0.25">
      <c r="A5" s="46">
        <v>4</v>
      </c>
      <c r="B5" s="47">
        <v>1</v>
      </c>
      <c r="C5" t="s">
        <v>51</v>
      </c>
      <c r="D5" s="48">
        <v>40374</v>
      </c>
      <c r="E5" s="46">
        <v>2</v>
      </c>
      <c r="G5" t="s">
        <v>57</v>
      </c>
      <c r="H5" t="s">
        <v>53</v>
      </c>
    </row>
    <row r="6" spans="1:17" hidden="1" x14ac:dyDescent="0.25">
      <c r="A6" s="46">
        <v>4</v>
      </c>
      <c r="B6" s="47">
        <v>1</v>
      </c>
      <c r="C6" t="s">
        <v>51</v>
      </c>
      <c r="D6" s="48">
        <v>40376</v>
      </c>
      <c r="E6" s="49">
        <v>2</v>
      </c>
      <c r="G6" t="s">
        <v>58</v>
      </c>
      <c r="H6" t="s">
        <v>53</v>
      </c>
    </row>
    <row r="7" spans="1:17" hidden="1" x14ac:dyDescent="0.25">
      <c r="A7" s="46">
        <v>4</v>
      </c>
      <c r="B7" s="47">
        <v>1</v>
      </c>
      <c r="C7" t="s">
        <v>51</v>
      </c>
      <c r="D7" s="48">
        <v>40376</v>
      </c>
      <c r="E7" s="46">
        <v>3</v>
      </c>
      <c r="G7" t="s">
        <v>59</v>
      </c>
      <c r="H7" t="s">
        <v>53</v>
      </c>
    </row>
    <row r="8" spans="1:17" hidden="1" x14ac:dyDescent="0.25">
      <c r="A8" s="46">
        <v>4</v>
      </c>
      <c r="B8" s="47">
        <v>1</v>
      </c>
      <c r="C8" t="s">
        <v>51</v>
      </c>
      <c r="D8" s="48">
        <v>40376</v>
      </c>
      <c r="E8" s="46">
        <v>4</v>
      </c>
      <c r="G8" t="s">
        <v>59</v>
      </c>
      <c r="H8" t="s">
        <v>53</v>
      </c>
    </row>
    <row r="9" spans="1:17" hidden="1" x14ac:dyDescent="0.25">
      <c r="A9" s="46">
        <v>4</v>
      </c>
      <c r="B9" s="47">
        <v>1</v>
      </c>
      <c r="C9" t="s">
        <v>51</v>
      </c>
      <c r="D9" s="48">
        <v>40376</v>
      </c>
      <c r="E9" s="46">
        <v>5</v>
      </c>
      <c r="G9" t="s">
        <v>59</v>
      </c>
      <c r="H9" t="s">
        <v>53</v>
      </c>
      <c r="P9"/>
      <c r="Q9"/>
    </row>
    <row r="10" spans="1:17" hidden="1" x14ac:dyDescent="0.25">
      <c r="A10" s="46">
        <v>4</v>
      </c>
      <c r="B10" s="47">
        <v>1</v>
      </c>
      <c r="C10" t="s">
        <v>51</v>
      </c>
      <c r="D10" s="48">
        <v>40376</v>
      </c>
      <c r="E10" s="46">
        <v>6</v>
      </c>
      <c r="G10" t="s">
        <v>59</v>
      </c>
      <c r="H10" t="s">
        <v>53</v>
      </c>
      <c r="P10"/>
      <c r="Q10"/>
    </row>
    <row r="11" spans="1:17" x14ac:dyDescent="0.25">
      <c r="A11" s="46">
        <v>4</v>
      </c>
      <c r="B11" s="47">
        <v>1</v>
      </c>
      <c r="C11" t="s">
        <v>51</v>
      </c>
      <c r="D11" s="48">
        <v>40376</v>
      </c>
      <c r="E11" s="46">
        <v>7</v>
      </c>
      <c r="G11" t="s">
        <v>59</v>
      </c>
      <c r="H11" t="s">
        <v>53</v>
      </c>
      <c r="P11"/>
      <c r="Q11"/>
    </row>
    <row r="12" spans="1:17" hidden="1" x14ac:dyDescent="0.25">
      <c r="A12" s="46">
        <v>6</v>
      </c>
      <c r="B12" s="47">
        <v>1</v>
      </c>
      <c r="C12" t="s">
        <v>51</v>
      </c>
      <c r="D12" s="48">
        <v>40365</v>
      </c>
      <c r="E12" s="46">
        <v>1</v>
      </c>
      <c r="G12" t="s">
        <v>52</v>
      </c>
      <c r="H12" t="s">
        <v>60</v>
      </c>
      <c r="P12"/>
      <c r="Q12"/>
    </row>
    <row r="13" spans="1:17" hidden="1" x14ac:dyDescent="0.25">
      <c r="A13" s="46">
        <v>6</v>
      </c>
      <c r="B13" s="47">
        <v>1</v>
      </c>
      <c r="C13" t="s">
        <v>51</v>
      </c>
      <c r="D13" s="48">
        <v>40371</v>
      </c>
      <c r="E13" s="49">
        <v>1</v>
      </c>
      <c r="G13" t="s">
        <v>54</v>
      </c>
      <c r="H13" t="s">
        <v>60</v>
      </c>
      <c r="P13"/>
      <c r="Q13"/>
    </row>
    <row r="14" spans="1:17" hidden="1" x14ac:dyDescent="0.25">
      <c r="A14" s="46">
        <v>6</v>
      </c>
      <c r="B14" s="47">
        <v>1</v>
      </c>
      <c r="C14" t="s">
        <v>51</v>
      </c>
      <c r="D14" s="48">
        <v>40372</v>
      </c>
      <c r="E14" s="46">
        <v>2</v>
      </c>
      <c r="F14" t="s">
        <v>55</v>
      </c>
      <c r="G14" t="s">
        <v>56</v>
      </c>
      <c r="H14" t="s">
        <v>60</v>
      </c>
    </row>
    <row r="15" spans="1:17" hidden="1" x14ac:dyDescent="0.25">
      <c r="A15" s="46">
        <v>6</v>
      </c>
      <c r="B15" s="47">
        <v>1</v>
      </c>
      <c r="C15" t="s">
        <v>51</v>
      </c>
      <c r="D15" s="48">
        <v>40380</v>
      </c>
      <c r="E15" s="46">
        <v>3</v>
      </c>
      <c r="G15" t="s">
        <v>57</v>
      </c>
      <c r="H15" t="s">
        <v>60</v>
      </c>
    </row>
    <row r="16" spans="1:17" ht="22.5" hidden="1" customHeight="1" x14ac:dyDescent="0.25">
      <c r="A16" s="46">
        <v>6</v>
      </c>
      <c r="B16" s="47">
        <v>1</v>
      </c>
      <c r="C16" t="s">
        <v>51</v>
      </c>
      <c r="D16" s="48">
        <v>40383</v>
      </c>
      <c r="E16" s="49">
        <v>3</v>
      </c>
      <c r="G16" t="s">
        <v>58</v>
      </c>
      <c r="H16" t="s">
        <v>60</v>
      </c>
    </row>
    <row r="17" spans="1:17" hidden="1" x14ac:dyDescent="0.25">
      <c r="A17" s="46">
        <v>6</v>
      </c>
      <c r="B17" s="47">
        <v>1</v>
      </c>
      <c r="C17" t="s">
        <v>51</v>
      </c>
      <c r="D17" s="48">
        <v>40383</v>
      </c>
      <c r="E17" s="46">
        <v>4</v>
      </c>
      <c r="G17" t="s">
        <v>59</v>
      </c>
      <c r="H17" t="s">
        <v>60</v>
      </c>
    </row>
    <row r="18" spans="1:17" hidden="1" x14ac:dyDescent="0.25">
      <c r="A18" s="46">
        <v>6</v>
      </c>
      <c r="B18" s="47">
        <v>1</v>
      </c>
      <c r="C18" t="s">
        <v>51</v>
      </c>
      <c r="D18" s="48">
        <v>40383</v>
      </c>
      <c r="E18" s="46">
        <v>5</v>
      </c>
      <c r="G18" t="s">
        <v>59</v>
      </c>
      <c r="H18" t="s">
        <v>60</v>
      </c>
    </row>
    <row r="19" spans="1:17" hidden="1" x14ac:dyDescent="0.25">
      <c r="A19" s="46">
        <v>6</v>
      </c>
      <c r="B19" s="47">
        <v>1</v>
      </c>
      <c r="C19" t="s">
        <v>51</v>
      </c>
      <c r="D19" s="48">
        <v>40383</v>
      </c>
      <c r="E19" s="46">
        <v>6</v>
      </c>
      <c r="G19" t="s">
        <v>59</v>
      </c>
      <c r="H19" t="s">
        <v>60</v>
      </c>
      <c r="P19"/>
      <c r="Q19"/>
    </row>
    <row r="20" spans="1:17" x14ac:dyDescent="0.25">
      <c r="A20" s="46">
        <v>6</v>
      </c>
      <c r="B20" s="47">
        <v>1</v>
      </c>
      <c r="C20" t="s">
        <v>51</v>
      </c>
      <c r="D20" s="48">
        <v>40383</v>
      </c>
      <c r="E20" s="46">
        <v>7</v>
      </c>
      <c r="G20" t="s">
        <v>59</v>
      </c>
      <c r="H20" t="s">
        <v>60</v>
      </c>
      <c r="P20"/>
      <c r="Q20"/>
    </row>
    <row r="21" spans="1:17" hidden="1" x14ac:dyDescent="0.25">
      <c r="A21" s="46">
        <v>10</v>
      </c>
      <c r="B21" s="47">
        <v>1</v>
      </c>
      <c r="C21" t="s">
        <v>51</v>
      </c>
      <c r="D21" s="48">
        <v>40366</v>
      </c>
      <c r="E21" s="46">
        <v>1</v>
      </c>
      <c r="G21" t="s">
        <v>52</v>
      </c>
      <c r="H21" t="s">
        <v>61</v>
      </c>
      <c r="P21"/>
      <c r="Q21"/>
    </row>
    <row r="22" spans="1:17" hidden="1" x14ac:dyDescent="0.25">
      <c r="A22" s="46">
        <v>10</v>
      </c>
      <c r="B22" s="47">
        <v>1</v>
      </c>
      <c r="C22" t="s">
        <v>51</v>
      </c>
      <c r="D22" s="48">
        <v>40371</v>
      </c>
      <c r="E22" s="49">
        <v>1</v>
      </c>
      <c r="G22" t="s">
        <v>54</v>
      </c>
      <c r="H22" t="s">
        <v>61</v>
      </c>
      <c r="P22"/>
      <c r="Q22"/>
    </row>
    <row r="23" spans="1:17" hidden="1" x14ac:dyDescent="0.25">
      <c r="A23" s="46">
        <v>10</v>
      </c>
      <c r="B23" s="47">
        <v>1</v>
      </c>
      <c r="C23" t="s">
        <v>51</v>
      </c>
      <c r="D23" s="48">
        <v>40373</v>
      </c>
      <c r="E23" s="46">
        <v>2</v>
      </c>
      <c r="F23" t="s">
        <v>62</v>
      </c>
      <c r="G23" t="s">
        <v>56</v>
      </c>
      <c r="H23" t="s">
        <v>61</v>
      </c>
      <c r="P23"/>
      <c r="Q23"/>
    </row>
    <row r="24" spans="1:17" hidden="1" x14ac:dyDescent="0.25">
      <c r="A24" s="46">
        <v>10</v>
      </c>
      <c r="B24" s="47">
        <v>1</v>
      </c>
      <c r="C24" t="s">
        <v>51</v>
      </c>
      <c r="D24" s="48">
        <v>40378</v>
      </c>
      <c r="E24" s="49">
        <v>2</v>
      </c>
      <c r="G24" t="s">
        <v>57</v>
      </c>
      <c r="H24" t="s">
        <v>61</v>
      </c>
    </row>
    <row r="25" spans="1:17" hidden="1" x14ac:dyDescent="0.25">
      <c r="A25" s="46">
        <v>10</v>
      </c>
      <c r="B25" s="47">
        <v>1</v>
      </c>
      <c r="C25" t="s">
        <v>51</v>
      </c>
      <c r="D25" s="48">
        <v>40378</v>
      </c>
      <c r="E25" s="49">
        <v>2</v>
      </c>
      <c r="G25" t="s">
        <v>58</v>
      </c>
      <c r="H25" t="s">
        <v>61</v>
      </c>
    </row>
    <row r="26" spans="1:17" hidden="1" x14ac:dyDescent="0.25">
      <c r="A26" s="46">
        <v>10</v>
      </c>
      <c r="B26" s="47">
        <v>1</v>
      </c>
      <c r="C26" t="s">
        <v>51</v>
      </c>
      <c r="D26" s="48">
        <v>40378</v>
      </c>
      <c r="E26" s="46">
        <v>3</v>
      </c>
      <c r="G26" t="s">
        <v>59</v>
      </c>
      <c r="H26" t="s">
        <v>61</v>
      </c>
    </row>
    <row r="27" spans="1:17" hidden="1" x14ac:dyDescent="0.25">
      <c r="A27" s="46">
        <v>10</v>
      </c>
      <c r="B27" s="47">
        <v>1</v>
      </c>
      <c r="C27" t="s">
        <v>51</v>
      </c>
      <c r="D27" s="48">
        <v>40378</v>
      </c>
      <c r="E27" s="46">
        <v>4</v>
      </c>
      <c r="G27" t="s">
        <v>59</v>
      </c>
      <c r="H27" t="s">
        <v>61</v>
      </c>
    </row>
    <row r="28" spans="1:17" hidden="1" x14ac:dyDescent="0.25">
      <c r="A28" s="46">
        <v>10</v>
      </c>
      <c r="B28" s="47">
        <v>1</v>
      </c>
      <c r="C28" t="s">
        <v>51</v>
      </c>
      <c r="D28" s="48">
        <v>40378</v>
      </c>
      <c r="E28" s="46">
        <v>5</v>
      </c>
      <c r="G28" t="s">
        <v>59</v>
      </c>
      <c r="H28" t="s">
        <v>61</v>
      </c>
    </row>
    <row r="29" spans="1:17" hidden="1" x14ac:dyDescent="0.25">
      <c r="A29" s="46">
        <v>10</v>
      </c>
      <c r="B29" s="47">
        <v>1</v>
      </c>
      <c r="C29" t="s">
        <v>51</v>
      </c>
      <c r="D29" s="48">
        <v>40378</v>
      </c>
      <c r="E29" s="46">
        <v>6</v>
      </c>
      <c r="G29" t="s">
        <v>59</v>
      </c>
      <c r="H29" t="s">
        <v>61</v>
      </c>
      <c r="Q29"/>
    </row>
    <row r="30" spans="1:17" x14ac:dyDescent="0.25">
      <c r="A30" s="46">
        <v>10</v>
      </c>
      <c r="B30" s="47">
        <v>1</v>
      </c>
      <c r="C30" t="s">
        <v>51</v>
      </c>
      <c r="D30" s="48">
        <v>40378</v>
      </c>
      <c r="E30" s="46">
        <v>7</v>
      </c>
      <c r="G30" t="s">
        <v>59</v>
      </c>
      <c r="H30" t="s">
        <v>61</v>
      </c>
      <c r="Q30"/>
    </row>
    <row r="31" spans="1:17" hidden="1" x14ac:dyDescent="0.25">
      <c r="A31" s="46">
        <v>11</v>
      </c>
      <c r="B31" s="47">
        <v>1</v>
      </c>
      <c r="C31" t="s">
        <v>51</v>
      </c>
      <c r="D31" s="48">
        <v>40366</v>
      </c>
      <c r="E31" s="46">
        <v>1</v>
      </c>
      <c r="G31" t="s">
        <v>52</v>
      </c>
      <c r="H31" t="s">
        <v>63</v>
      </c>
      <c r="Q31"/>
    </row>
    <row r="32" spans="1:17" hidden="1" x14ac:dyDescent="0.25">
      <c r="A32" s="46">
        <v>11</v>
      </c>
      <c r="B32" s="47">
        <v>1</v>
      </c>
      <c r="C32" t="s">
        <v>51</v>
      </c>
      <c r="D32" s="48">
        <v>40371</v>
      </c>
      <c r="E32" s="49">
        <v>1</v>
      </c>
      <c r="G32" t="s">
        <v>54</v>
      </c>
      <c r="H32" t="s">
        <v>63</v>
      </c>
      <c r="Q32"/>
    </row>
    <row r="33" spans="1:17" hidden="1" x14ac:dyDescent="0.25">
      <c r="A33" s="46">
        <v>11</v>
      </c>
      <c r="B33" s="47">
        <v>1</v>
      </c>
      <c r="C33" t="s">
        <v>51</v>
      </c>
      <c r="D33" s="48">
        <v>40372</v>
      </c>
      <c r="E33" s="46">
        <v>2</v>
      </c>
      <c r="F33" t="s">
        <v>55</v>
      </c>
      <c r="G33" t="s">
        <v>56</v>
      </c>
      <c r="H33" t="s">
        <v>63</v>
      </c>
      <c r="Q33"/>
    </row>
    <row r="34" spans="1:17" hidden="1" x14ac:dyDescent="0.25">
      <c r="A34" s="46">
        <v>11</v>
      </c>
      <c r="B34" s="47">
        <v>1</v>
      </c>
      <c r="C34" t="s">
        <v>51</v>
      </c>
      <c r="D34" s="48">
        <v>40378</v>
      </c>
      <c r="E34" s="49">
        <v>2</v>
      </c>
      <c r="G34" t="s">
        <v>57</v>
      </c>
      <c r="H34" t="s">
        <v>63</v>
      </c>
    </row>
    <row r="35" spans="1:17" hidden="1" x14ac:dyDescent="0.25">
      <c r="A35" s="46">
        <v>11</v>
      </c>
      <c r="B35" s="47">
        <v>1</v>
      </c>
      <c r="C35" t="s">
        <v>51</v>
      </c>
      <c r="D35" s="48">
        <v>40378</v>
      </c>
      <c r="E35" s="49">
        <v>2</v>
      </c>
      <c r="G35" t="s">
        <v>58</v>
      </c>
      <c r="H35" t="s">
        <v>63</v>
      </c>
    </row>
    <row r="36" spans="1:17" hidden="1" x14ac:dyDescent="0.25">
      <c r="A36" s="46">
        <v>11</v>
      </c>
      <c r="B36" s="47">
        <v>1</v>
      </c>
      <c r="C36" t="s">
        <v>51</v>
      </c>
      <c r="D36" s="48">
        <v>40378</v>
      </c>
      <c r="E36" s="46">
        <v>3</v>
      </c>
      <c r="G36" t="s">
        <v>59</v>
      </c>
      <c r="H36" t="s">
        <v>63</v>
      </c>
    </row>
    <row r="37" spans="1:17" hidden="1" x14ac:dyDescent="0.25">
      <c r="A37" s="46">
        <v>11</v>
      </c>
      <c r="B37" s="47">
        <v>1</v>
      </c>
      <c r="C37" t="s">
        <v>51</v>
      </c>
      <c r="D37" s="48">
        <v>40378</v>
      </c>
      <c r="E37" s="46">
        <v>4</v>
      </c>
      <c r="G37" t="s">
        <v>59</v>
      </c>
      <c r="H37" t="s">
        <v>63</v>
      </c>
    </row>
    <row r="38" spans="1:17" hidden="1" x14ac:dyDescent="0.25">
      <c r="A38" s="46">
        <v>11</v>
      </c>
      <c r="B38" s="47">
        <v>1</v>
      </c>
      <c r="C38" t="s">
        <v>51</v>
      </c>
      <c r="D38" s="48">
        <v>40378</v>
      </c>
      <c r="E38" s="46">
        <v>5</v>
      </c>
      <c r="G38" t="s">
        <v>59</v>
      </c>
      <c r="H38" t="s">
        <v>63</v>
      </c>
    </row>
    <row r="39" spans="1:17" hidden="1" x14ac:dyDescent="0.25">
      <c r="A39" s="46">
        <v>11</v>
      </c>
      <c r="B39" s="47">
        <v>1</v>
      </c>
      <c r="C39" t="s">
        <v>51</v>
      </c>
      <c r="D39" s="48">
        <v>40378</v>
      </c>
      <c r="E39" s="46">
        <v>6</v>
      </c>
      <c r="G39" t="s">
        <v>59</v>
      </c>
      <c r="H39" t="s">
        <v>63</v>
      </c>
      <c r="Q39"/>
    </row>
    <row r="40" spans="1:17" x14ac:dyDescent="0.25">
      <c r="A40" s="46">
        <v>11</v>
      </c>
      <c r="B40" s="47">
        <v>1</v>
      </c>
      <c r="C40" t="s">
        <v>51</v>
      </c>
      <c r="D40" s="48">
        <v>40378</v>
      </c>
      <c r="E40" s="46">
        <v>7</v>
      </c>
      <c r="G40" t="s">
        <v>59</v>
      </c>
      <c r="H40" t="s">
        <v>63</v>
      </c>
      <c r="Q40"/>
    </row>
    <row r="41" spans="1:17" hidden="1" x14ac:dyDescent="0.25">
      <c r="A41" s="46">
        <v>12</v>
      </c>
      <c r="B41" s="47">
        <v>1</v>
      </c>
      <c r="C41" t="s">
        <v>51</v>
      </c>
      <c r="D41" s="48">
        <v>40367</v>
      </c>
      <c r="E41" s="46">
        <v>1</v>
      </c>
      <c r="G41" t="s">
        <v>52</v>
      </c>
      <c r="H41" t="s">
        <v>64</v>
      </c>
      <c r="Q41"/>
    </row>
    <row r="42" spans="1:17" hidden="1" x14ac:dyDescent="0.25">
      <c r="A42" s="46">
        <v>12</v>
      </c>
      <c r="B42" s="47">
        <v>1</v>
      </c>
      <c r="C42" t="s">
        <v>51</v>
      </c>
      <c r="D42" s="48">
        <v>40371</v>
      </c>
      <c r="E42" s="49">
        <v>1</v>
      </c>
      <c r="G42" t="s">
        <v>54</v>
      </c>
      <c r="H42" t="s">
        <v>64</v>
      </c>
      <c r="Q42"/>
    </row>
    <row r="43" spans="1:17" hidden="1" x14ac:dyDescent="0.25">
      <c r="A43" s="46">
        <v>12</v>
      </c>
      <c r="B43" s="47">
        <v>1</v>
      </c>
      <c r="C43" t="s">
        <v>51</v>
      </c>
      <c r="D43" s="48">
        <v>40372</v>
      </c>
      <c r="E43" s="46">
        <v>2</v>
      </c>
      <c r="F43" t="s">
        <v>62</v>
      </c>
      <c r="G43" t="s">
        <v>56</v>
      </c>
      <c r="H43" t="s">
        <v>64</v>
      </c>
      <c r="Q43"/>
    </row>
    <row r="44" spans="1:17" hidden="1" x14ac:dyDescent="0.25">
      <c r="A44" s="46">
        <v>12</v>
      </c>
      <c r="B44" s="47">
        <v>1</v>
      </c>
      <c r="C44" t="s">
        <v>51</v>
      </c>
      <c r="D44" s="48">
        <v>40378</v>
      </c>
      <c r="E44" s="49">
        <v>2</v>
      </c>
      <c r="G44" t="s">
        <v>57</v>
      </c>
      <c r="H44" t="s">
        <v>64</v>
      </c>
    </row>
    <row r="45" spans="1:17" hidden="1" x14ac:dyDescent="0.25">
      <c r="A45" s="46">
        <v>12</v>
      </c>
      <c r="B45" s="47">
        <v>1</v>
      </c>
      <c r="C45" t="s">
        <v>51</v>
      </c>
      <c r="D45" s="48">
        <v>40378</v>
      </c>
      <c r="E45" s="49">
        <v>2</v>
      </c>
      <c r="G45" t="s">
        <v>58</v>
      </c>
      <c r="H45" t="s">
        <v>64</v>
      </c>
    </row>
    <row r="46" spans="1:17" hidden="1" x14ac:dyDescent="0.25">
      <c r="A46" s="46">
        <v>12</v>
      </c>
      <c r="B46" s="47">
        <v>1</v>
      </c>
      <c r="C46" t="s">
        <v>51</v>
      </c>
      <c r="D46" s="48">
        <v>40378</v>
      </c>
      <c r="E46" s="46">
        <v>3</v>
      </c>
      <c r="G46" t="s">
        <v>59</v>
      </c>
      <c r="H46" t="s">
        <v>64</v>
      </c>
    </row>
    <row r="47" spans="1:17" hidden="1" x14ac:dyDescent="0.25">
      <c r="A47" s="46">
        <v>12</v>
      </c>
      <c r="B47" s="47">
        <v>1</v>
      </c>
      <c r="C47" t="s">
        <v>51</v>
      </c>
      <c r="D47" s="48">
        <v>40378</v>
      </c>
      <c r="E47" s="46">
        <v>4</v>
      </c>
      <c r="G47" t="s">
        <v>59</v>
      </c>
      <c r="H47" t="s">
        <v>64</v>
      </c>
    </row>
    <row r="48" spans="1:17" hidden="1" x14ac:dyDescent="0.25">
      <c r="A48" s="46">
        <v>12</v>
      </c>
      <c r="B48" s="47">
        <v>1</v>
      </c>
      <c r="C48" t="s">
        <v>51</v>
      </c>
      <c r="D48" s="48">
        <v>40378</v>
      </c>
      <c r="E48" s="46">
        <v>5</v>
      </c>
      <c r="G48" t="s">
        <v>59</v>
      </c>
      <c r="H48" t="s">
        <v>64</v>
      </c>
      <c r="P48" s="47" t="e">
        <f>SUM(#REF!)</f>
        <v>#REF!</v>
      </c>
    </row>
    <row r="49" spans="1:17" hidden="1" x14ac:dyDescent="0.25">
      <c r="A49" s="46">
        <v>12</v>
      </c>
      <c r="B49" s="47">
        <v>1</v>
      </c>
      <c r="C49" t="s">
        <v>51</v>
      </c>
      <c r="D49" s="48">
        <v>40378</v>
      </c>
      <c r="E49" s="46">
        <v>6</v>
      </c>
      <c r="G49" t="s">
        <v>59</v>
      </c>
      <c r="H49" t="s">
        <v>64</v>
      </c>
      <c r="P49"/>
      <c r="Q49"/>
    </row>
    <row r="50" spans="1:17" x14ac:dyDescent="0.25">
      <c r="A50" s="46">
        <v>12</v>
      </c>
      <c r="B50" s="47">
        <v>1</v>
      </c>
      <c r="C50" t="s">
        <v>51</v>
      </c>
      <c r="D50" s="48">
        <v>40378</v>
      </c>
      <c r="E50" s="46">
        <v>7</v>
      </c>
      <c r="G50" t="s">
        <v>59</v>
      </c>
      <c r="H50" t="s">
        <v>64</v>
      </c>
      <c r="P50"/>
      <c r="Q50"/>
    </row>
    <row r="51" spans="1:17" hidden="1" x14ac:dyDescent="0.25">
      <c r="A51" s="46">
        <v>16</v>
      </c>
      <c r="B51" s="47">
        <v>1</v>
      </c>
      <c r="C51" t="s">
        <v>51</v>
      </c>
      <c r="D51" s="48">
        <v>40372</v>
      </c>
      <c r="E51" s="46">
        <v>2</v>
      </c>
      <c r="G51" t="s">
        <v>52</v>
      </c>
      <c r="H51" t="s">
        <v>65</v>
      </c>
      <c r="P51"/>
      <c r="Q51"/>
    </row>
    <row r="52" spans="1:17" hidden="1" x14ac:dyDescent="0.25">
      <c r="A52" s="46">
        <v>16</v>
      </c>
      <c r="B52" s="47">
        <v>1</v>
      </c>
      <c r="C52" t="s">
        <v>51</v>
      </c>
      <c r="D52" s="48">
        <v>40378</v>
      </c>
      <c r="E52" s="49">
        <v>2</v>
      </c>
      <c r="G52" t="s">
        <v>54</v>
      </c>
      <c r="H52" t="s">
        <v>65</v>
      </c>
      <c r="P52"/>
      <c r="Q52"/>
    </row>
    <row r="53" spans="1:17" hidden="1" x14ac:dyDescent="0.25">
      <c r="A53" s="46">
        <v>16</v>
      </c>
      <c r="B53" s="47">
        <v>1</v>
      </c>
      <c r="C53" t="s">
        <v>51</v>
      </c>
      <c r="D53" s="48">
        <v>40378</v>
      </c>
      <c r="E53" s="49">
        <v>2</v>
      </c>
      <c r="F53" t="s">
        <v>55</v>
      </c>
      <c r="G53" t="s">
        <v>56</v>
      </c>
      <c r="H53" t="s">
        <v>65</v>
      </c>
      <c r="P53"/>
      <c r="Q53"/>
    </row>
    <row r="54" spans="1:17" hidden="1" x14ac:dyDescent="0.25">
      <c r="A54" s="46">
        <v>16</v>
      </c>
      <c r="B54" s="47">
        <v>1</v>
      </c>
      <c r="C54" t="s">
        <v>51</v>
      </c>
      <c r="D54" s="48">
        <v>40380</v>
      </c>
      <c r="E54" s="46">
        <v>3</v>
      </c>
      <c r="G54" t="s">
        <v>57</v>
      </c>
      <c r="H54" t="s">
        <v>65</v>
      </c>
    </row>
    <row r="55" spans="1:17" hidden="1" x14ac:dyDescent="0.25">
      <c r="A55" s="46">
        <v>16</v>
      </c>
      <c r="B55" s="47">
        <v>1</v>
      </c>
      <c r="C55" t="s">
        <v>51</v>
      </c>
      <c r="D55" s="48">
        <v>40383</v>
      </c>
      <c r="E55" s="49">
        <v>3</v>
      </c>
      <c r="G55" t="s">
        <v>58</v>
      </c>
      <c r="H55" t="s">
        <v>65</v>
      </c>
    </row>
    <row r="56" spans="1:17" hidden="1" x14ac:dyDescent="0.25">
      <c r="A56" s="46">
        <v>16</v>
      </c>
      <c r="B56" s="47">
        <v>1</v>
      </c>
      <c r="C56" t="s">
        <v>51</v>
      </c>
      <c r="D56" s="48">
        <v>40383</v>
      </c>
      <c r="E56" s="46">
        <v>4</v>
      </c>
      <c r="G56" t="s">
        <v>59</v>
      </c>
      <c r="H56" t="s">
        <v>65</v>
      </c>
    </row>
    <row r="57" spans="1:17" hidden="1" x14ac:dyDescent="0.25">
      <c r="A57" s="46">
        <v>16</v>
      </c>
      <c r="B57" s="47">
        <v>1</v>
      </c>
      <c r="C57" t="s">
        <v>51</v>
      </c>
      <c r="D57" s="48">
        <v>40383</v>
      </c>
      <c r="E57" s="46">
        <v>5</v>
      </c>
      <c r="G57" t="s">
        <v>59</v>
      </c>
      <c r="H57" t="s">
        <v>65</v>
      </c>
      <c r="P57"/>
      <c r="Q57"/>
    </row>
    <row r="58" spans="1:17" hidden="1" x14ac:dyDescent="0.25">
      <c r="A58" s="46">
        <v>16</v>
      </c>
      <c r="B58" s="47">
        <v>1</v>
      </c>
      <c r="C58" t="s">
        <v>51</v>
      </c>
      <c r="D58" s="48">
        <v>40383</v>
      </c>
      <c r="E58" s="46">
        <v>6</v>
      </c>
      <c r="G58" t="s">
        <v>59</v>
      </c>
      <c r="H58" t="s">
        <v>65</v>
      </c>
      <c r="P58"/>
      <c r="Q58"/>
    </row>
    <row r="59" spans="1:17" x14ac:dyDescent="0.25">
      <c r="A59" s="46">
        <v>16</v>
      </c>
      <c r="B59" s="47">
        <v>1</v>
      </c>
      <c r="C59" t="s">
        <v>51</v>
      </c>
      <c r="D59" s="48">
        <v>40383</v>
      </c>
      <c r="E59" s="46">
        <v>7</v>
      </c>
      <c r="G59" t="s">
        <v>59</v>
      </c>
      <c r="H59" t="s">
        <v>65</v>
      </c>
      <c r="P59"/>
      <c r="Q59"/>
    </row>
    <row r="60" spans="1:17" hidden="1" x14ac:dyDescent="0.25">
      <c r="A60" s="46">
        <v>17</v>
      </c>
      <c r="B60" s="47">
        <v>1</v>
      </c>
      <c r="C60" t="s">
        <v>51</v>
      </c>
      <c r="D60" s="48">
        <v>40372</v>
      </c>
      <c r="E60" s="46">
        <v>2</v>
      </c>
      <c r="G60" t="s">
        <v>52</v>
      </c>
      <c r="H60" t="s">
        <v>66</v>
      </c>
      <c r="P60"/>
      <c r="Q60"/>
    </row>
    <row r="61" spans="1:17" hidden="1" x14ac:dyDescent="0.25">
      <c r="A61" s="46">
        <v>17</v>
      </c>
      <c r="B61" s="47">
        <v>1</v>
      </c>
      <c r="C61" t="s">
        <v>51</v>
      </c>
      <c r="D61" s="48">
        <v>40378</v>
      </c>
      <c r="E61" s="49">
        <v>2</v>
      </c>
      <c r="G61" t="s">
        <v>54</v>
      </c>
      <c r="H61" t="s">
        <v>66</v>
      </c>
      <c r="P61"/>
      <c r="Q61"/>
    </row>
    <row r="62" spans="1:17" hidden="1" x14ac:dyDescent="0.25">
      <c r="A62" s="46">
        <v>17</v>
      </c>
      <c r="B62" s="47">
        <v>1</v>
      </c>
      <c r="C62" t="s">
        <v>51</v>
      </c>
      <c r="D62" s="48">
        <v>40378</v>
      </c>
      <c r="E62" s="49">
        <v>2</v>
      </c>
      <c r="F62" t="s">
        <v>62</v>
      </c>
      <c r="G62" t="s">
        <v>56</v>
      </c>
      <c r="H62" t="s">
        <v>66</v>
      </c>
      <c r="P62"/>
      <c r="Q62"/>
    </row>
    <row r="63" spans="1:17" hidden="1" x14ac:dyDescent="0.25">
      <c r="A63" s="46">
        <v>17</v>
      </c>
      <c r="B63" s="47">
        <v>1</v>
      </c>
      <c r="C63" t="s">
        <v>51</v>
      </c>
      <c r="D63" s="48">
        <v>40380</v>
      </c>
      <c r="E63" s="46">
        <v>3</v>
      </c>
      <c r="G63" t="s">
        <v>57</v>
      </c>
      <c r="H63" t="s">
        <v>66</v>
      </c>
    </row>
    <row r="64" spans="1:17" hidden="1" x14ac:dyDescent="0.25">
      <c r="A64" s="46">
        <v>17</v>
      </c>
      <c r="B64" s="47">
        <v>1</v>
      </c>
      <c r="C64" t="s">
        <v>51</v>
      </c>
      <c r="D64" s="48">
        <v>40383</v>
      </c>
      <c r="E64" s="49">
        <v>3</v>
      </c>
      <c r="G64" t="s">
        <v>58</v>
      </c>
      <c r="H64" t="s">
        <v>66</v>
      </c>
    </row>
    <row r="65" spans="1:17" hidden="1" x14ac:dyDescent="0.25">
      <c r="A65" s="46">
        <v>17</v>
      </c>
      <c r="B65" s="47">
        <v>1</v>
      </c>
      <c r="C65" t="s">
        <v>51</v>
      </c>
      <c r="D65" s="48">
        <v>40383</v>
      </c>
      <c r="E65" s="46">
        <v>4</v>
      </c>
      <c r="G65" t="s">
        <v>59</v>
      </c>
      <c r="H65" t="s">
        <v>66</v>
      </c>
    </row>
    <row r="66" spans="1:17" hidden="1" x14ac:dyDescent="0.25">
      <c r="A66" s="46">
        <v>17</v>
      </c>
      <c r="B66" s="47">
        <v>1</v>
      </c>
      <c r="C66" t="s">
        <v>51</v>
      </c>
      <c r="D66" s="48">
        <v>40383</v>
      </c>
      <c r="E66" s="46">
        <v>5</v>
      </c>
      <c r="G66" t="s">
        <v>59</v>
      </c>
      <c r="H66" t="s">
        <v>66</v>
      </c>
    </row>
    <row r="67" spans="1:17" hidden="1" x14ac:dyDescent="0.25">
      <c r="A67" s="46">
        <v>17</v>
      </c>
      <c r="B67" s="47">
        <v>1</v>
      </c>
      <c r="C67" t="s">
        <v>51</v>
      </c>
      <c r="D67" s="48">
        <v>40383</v>
      </c>
      <c r="E67" s="46">
        <v>6</v>
      </c>
      <c r="G67" t="s">
        <v>59</v>
      </c>
      <c r="H67" t="s">
        <v>66</v>
      </c>
    </row>
    <row r="68" spans="1:17" x14ac:dyDescent="0.25">
      <c r="A68" s="46">
        <v>17</v>
      </c>
      <c r="B68" s="47">
        <v>1</v>
      </c>
      <c r="C68" t="s">
        <v>51</v>
      </c>
      <c r="D68" s="48">
        <v>40383</v>
      </c>
      <c r="E68" s="46">
        <v>7</v>
      </c>
      <c r="G68" t="s">
        <v>59</v>
      </c>
      <c r="H68" t="s">
        <v>66</v>
      </c>
      <c r="P68"/>
      <c r="Q68"/>
    </row>
    <row r="69" spans="1:17" hidden="1" x14ac:dyDescent="0.25">
      <c r="A69" s="46">
        <v>21</v>
      </c>
      <c r="B69" s="47">
        <v>1</v>
      </c>
      <c r="C69" t="s">
        <v>51</v>
      </c>
      <c r="D69" s="48">
        <v>40372</v>
      </c>
      <c r="E69" s="46">
        <v>2</v>
      </c>
      <c r="G69" t="s">
        <v>52</v>
      </c>
      <c r="H69" t="s">
        <v>67</v>
      </c>
      <c r="P69"/>
      <c r="Q69"/>
    </row>
    <row r="70" spans="1:17" hidden="1" x14ac:dyDescent="0.25">
      <c r="A70" s="46">
        <v>21</v>
      </c>
      <c r="B70" s="47">
        <v>1</v>
      </c>
      <c r="C70" t="s">
        <v>51</v>
      </c>
      <c r="D70" s="48">
        <v>40378</v>
      </c>
      <c r="E70" s="49">
        <v>2</v>
      </c>
      <c r="G70" t="s">
        <v>54</v>
      </c>
      <c r="H70" t="s">
        <v>67</v>
      </c>
      <c r="P70"/>
      <c r="Q70"/>
    </row>
    <row r="71" spans="1:17" hidden="1" x14ac:dyDescent="0.25">
      <c r="A71" s="46">
        <v>21</v>
      </c>
      <c r="B71" s="47">
        <v>1</v>
      </c>
      <c r="C71" t="s">
        <v>51</v>
      </c>
      <c r="D71" s="48">
        <v>40378</v>
      </c>
      <c r="E71" s="49">
        <v>2</v>
      </c>
      <c r="F71" t="s">
        <v>55</v>
      </c>
      <c r="G71" t="s">
        <v>56</v>
      </c>
      <c r="H71" t="s">
        <v>67</v>
      </c>
      <c r="P71"/>
      <c r="Q71"/>
    </row>
    <row r="72" spans="1:17" hidden="1" x14ac:dyDescent="0.25">
      <c r="A72" s="46">
        <v>21</v>
      </c>
      <c r="B72" s="47">
        <v>1</v>
      </c>
      <c r="C72" t="s">
        <v>51</v>
      </c>
      <c r="D72" s="48">
        <v>40380</v>
      </c>
      <c r="E72" s="46">
        <v>3</v>
      </c>
      <c r="G72" t="s">
        <v>57</v>
      </c>
      <c r="H72" t="s">
        <v>67</v>
      </c>
      <c r="P72"/>
      <c r="Q72"/>
    </row>
    <row r="73" spans="1:17" hidden="1" x14ac:dyDescent="0.25">
      <c r="A73" s="46">
        <v>21</v>
      </c>
      <c r="B73" s="47">
        <v>1</v>
      </c>
      <c r="C73" t="s">
        <v>51</v>
      </c>
      <c r="D73" s="48">
        <v>40383</v>
      </c>
      <c r="E73" s="49">
        <v>3</v>
      </c>
      <c r="G73" t="s">
        <v>58</v>
      </c>
      <c r="H73" t="s">
        <v>67</v>
      </c>
    </row>
    <row r="74" spans="1:17" hidden="1" x14ac:dyDescent="0.25">
      <c r="A74" s="46">
        <v>21</v>
      </c>
      <c r="B74" s="47">
        <v>1</v>
      </c>
      <c r="C74" t="s">
        <v>51</v>
      </c>
      <c r="D74" s="48">
        <v>40383</v>
      </c>
      <c r="E74" s="46">
        <v>4</v>
      </c>
      <c r="G74" t="s">
        <v>59</v>
      </c>
      <c r="H74" t="s">
        <v>67</v>
      </c>
    </row>
    <row r="75" spans="1:17" hidden="1" x14ac:dyDescent="0.25">
      <c r="A75" s="46">
        <v>21</v>
      </c>
      <c r="B75" s="47">
        <v>1</v>
      </c>
      <c r="C75" t="s">
        <v>51</v>
      </c>
      <c r="D75" s="48">
        <v>40383</v>
      </c>
      <c r="E75" s="46">
        <v>5</v>
      </c>
      <c r="G75" t="s">
        <v>59</v>
      </c>
      <c r="H75" t="s">
        <v>67</v>
      </c>
    </row>
    <row r="76" spans="1:17" hidden="1" x14ac:dyDescent="0.25">
      <c r="A76" s="46">
        <v>21</v>
      </c>
      <c r="B76" s="47">
        <v>1</v>
      </c>
      <c r="C76" t="s">
        <v>51</v>
      </c>
      <c r="D76" s="48">
        <v>40383</v>
      </c>
      <c r="E76" s="46">
        <v>6</v>
      </c>
      <c r="G76" t="s">
        <v>59</v>
      </c>
      <c r="H76" t="s">
        <v>67</v>
      </c>
    </row>
    <row r="77" spans="1:17" x14ac:dyDescent="0.25">
      <c r="A77" s="46">
        <v>21</v>
      </c>
      <c r="B77" s="47">
        <v>1</v>
      </c>
      <c r="C77" t="s">
        <v>51</v>
      </c>
      <c r="D77" s="48">
        <v>40383</v>
      </c>
      <c r="E77" s="46">
        <v>7</v>
      </c>
      <c r="G77" t="s">
        <v>59</v>
      </c>
      <c r="H77" t="s">
        <v>67</v>
      </c>
    </row>
    <row r="78" spans="1:17" hidden="1" x14ac:dyDescent="0.25">
      <c r="A78" s="46">
        <v>22</v>
      </c>
      <c r="B78" s="47">
        <v>1</v>
      </c>
      <c r="C78" t="s">
        <v>51</v>
      </c>
      <c r="D78" s="48">
        <v>40372</v>
      </c>
      <c r="E78" s="46">
        <v>2</v>
      </c>
      <c r="G78" t="s">
        <v>52</v>
      </c>
      <c r="H78" t="s">
        <v>68</v>
      </c>
      <c r="P78"/>
      <c r="Q78"/>
    </row>
    <row r="79" spans="1:17" hidden="1" x14ac:dyDescent="0.25">
      <c r="A79" s="46">
        <v>22</v>
      </c>
      <c r="B79" s="47">
        <v>1</v>
      </c>
      <c r="C79" t="s">
        <v>51</v>
      </c>
      <c r="D79" s="48">
        <v>40378</v>
      </c>
      <c r="E79" s="49">
        <v>2</v>
      </c>
      <c r="G79" t="s">
        <v>54</v>
      </c>
      <c r="H79" t="s">
        <v>68</v>
      </c>
      <c r="P79"/>
      <c r="Q79"/>
    </row>
    <row r="80" spans="1:17" hidden="1" x14ac:dyDescent="0.25">
      <c r="A80" s="46">
        <v>22</v>
      </c>
      <c r="B80" s="47">
        <v>1</v>
      </c>
      <c r="C80" t="s">
        <v>51</v>
      </c>
      <c r="D80" s="48">
        <v>40378</v>
      </c>
      <c r="E80" s="49">
        <v>2</v>
      </c>
      <c r="F80" t="s">
        <v>62</v>
      </c>
      <c r="G80" t="s">
        <v>56</v>
      </c>
      <c r="H80" t="s">
        <v>68</v>
      </c>
      <c r="P80"/>
      <c r="Q80"/>
    </row>
    <row r="81" spans="1:17" hidden="1" x14ac:dyDescent="0.25">
      <c r="A81" s="46">
        <v>22</v>
      </c>
      <c r="B81" s="47">
        <v>1</v>
      </c>
      <c r="C81" t="s">
        <v>51</v>
      </c>
      <c r="D81" s="48">
        <v>40380</v>
      </c>
      <c r="E81" s="46">
        <v>3</v>
      </c>
      <c r="G81" t="s">
        <v>57</v>
      </c>
      <c r="H81" t="s">
        <v>68</v>
      </c>
      <c r="P81"/>
      <c r="Q81"/>
    </row>
    <row r="82" spans="1:17" hidden="1" x14ac:dyDescent="0.25">
      <c r="A82" s="46">
        <v>22</v>
      </c>
      <c r="B82" s="47">
        <v>1</v>
      </c>
      <c r="C82" t="s">
        <v>51</v>
      </c>
      <c r="D82" s="48">
        <v>40383</v>
      </c>
      <c r="E82" s="49">
        <v>3</v>
      </c>
      <c r="G82" t="s">
        <v>58</v>
      </c>
      <c r="H82" t="s">
        <v>68</v>
      </c>
      <c r="P82"/>
      <c r="Q82"/>
    </row>
    <row r="83" spans="1:17" hidden="1" x14ac:dyDescent="0.25">
      <c r="A83" s="46">
        <v>22</v>
      </c>
      <c r="B83" s="47">
        <v>1</v>
      </c>
      <c r="C83" t="s">
        <v>51</v>
      </c>
      <c r="D83" s="48">
        <v>40383</v>
      </c>
      <c r="E83" s="46">
        <v>4</v>
      </c>
      <c r="G83" t="s">
        <v>59</v>
      </c>
      <c r="H83" t="s">
        <v>68</v>
      </c>
    </row>
    <row r="84" spans="1:17" hidden="1" x14ac:dyDescent="0.25">
      <c r="A84" s="46">
        <v>22</v>
      </c>
      <c r="B84" s="47">
        <v>1</v>
      </c>
      <c r="C84" t="s">
        <v>51</v>
      </c>
      <c r="D84" s="48">
        <v>40383</v>
      </c>
      <c r="E84" s="46">
        <v>5</v>
      </c>
      <c r="G84" t="s">
        <v>59</v>
      </c>
      <c r="H84" t="s">
        <v>68</v>
      </c>
    </row>
    <row r="85" spans="1:17" hidden="1" x14ac:dyDescent="0.25">
      <c r="A85" s="46">
        <v>22</v>
      </c>
      <c r="B85" s="47">
        <v>1</v>
      </c>
      <c r="C85" t="s">
        <v>51</v>
      </c>
      <c r="D85" s="48">
        <v>40383</v>
      </c>
      <c r="E85" s="46">
        <v>6</v>
      </c>
      <c r="G85" t="s">
        <v>59</v>
      </c>
      <c r="H85" t="s">
        <v>68</v>
      </c>
    </row>
    <row r="86" spans="1:17" x14ac:dyDescent="0.25">
      <c r="A86" s="46">
        <v>22</v>
      </c>
      <c r="B86" s="47">
        <v>1</v>
      </c>
      <c r="C86" t="s">
        <v>51</v>
      </c>
      <c r="D86" s="48">
        <v>40383</v>
      </c>
      <c r="E86" s="46">
        <v>7</v>
      </c>
      <c r="G86" t="s">
        <v>59</v>
      </c>
      <c r="H86" t="s">
        <v>68</v>
      </c>
    </row>
    <row r="87" spans="1:17" hidden="1" x14ac:dyDescent="0.25">
      <c r="A87" s="46">
        <v>36</v>
      </c>
      <c r="B87" s="47">
        <v>1</v>
      </c>
      <c r="C87" t="s">
        <v>51</v>
      </c>
      <c r="D87" s="48">
        <v>40378</v>
      </c>
      <c r="E87" s="46">
        <v>3</v>
      </c>
      <c r="G87" t="s">
        <v>52</v>
      </c>
      <c r="H87" t="s">
        <v>69</v>
      </c>
    </row>
    <row r="88" spans="1:17" hidden="1" x14ac:dyDescent="0.25">
      <c r="A88" s="46">
        <v>36</v>
      </c>
      <c r="B88" s="47">
        <v>1</v>
      </c>
      <c r="C88" t="s">
        <v>51</v>
      </c>
      <c r="D88" s="48">
        <v>40385</v>
      </c>
      <c r="E88" s="49">
        <v>3</v>
      </c>
      <c r="G88" t="s">
        <v>54</v>
      </c>
      <c r="H88" t="s">
        <v>69</v>
      </c>
      <c r="P88"/>
      <c r="Q88"/>
    </row>
    <row r="89" spans="1:17" hidden="1" x14ac:dyDescent="0.25">
      <c r="A89" s="46">
        <v>36</v>
      </c>
      <c r="B89" s="47">
        <v>1</v>
      </c>
      <c r="C89" t="s">
        <v>51</v>
      </c>
      <c r="D89" s="48">
        <v>40385</v>
      </c>
      <c r="E89" s="49">
        <v>3</v>
      </c>
      <c r="F89" t="s">
        <v>62</v>
      </c>
      <c r="G89" t="s">
        <v>56</v>
      </c>
      <c r="H89" t="s">
        <v>69</v>
      </c>
      <c r="P89"/>
      <c r="Q89"/>
    </row>
    <row r="90" spans="1:17" hidden="1" x14ac:dyDescent="0.25">
      <c r="A90" s="46">
        <v>36</v>
      </c>
      <c r="B90" s="47">
        <v>1</v>
      </c>
      <c r="C90" t="s">
        <v>51</v>
      </c>
      <c r="D90" s="48">
        <v>40386</v>
      </c>
      <c r="E90" s="49">
        <v>3</v>
      </c>
      <c r="G90" t="s">
        <v>57</v>
      </c>
      <c r="H90" t="s">
        <v>69</v>
      </c>
      <c r="P90"/>
      <c r="Q90"/>
    </row>
    <row r="91" spans="1:17" hidden="1" x14ac:dyDescent="0.25">
      <c r="A91" s="46">
        <v>36</v>
      </c>
      <c r="B91" s="47">
        <v>1</v>
      </c>
      <c r="C91" t="s">
        <v>51</v>
      </c>
      <c r="D91" s="48">
        <v>40388</v>
      </c>
      <c r="E91" s="49">
        <v>3</v>
      </c>
      <c r="G91" t="s">
        <v>58</v>
      </c>
      <c r="H91" t="s">
        <v>69</v>
      </c>
      <c r="P91"/>
      <c r="Q91"/>
    </row>
    <row r="92" spans="1:17" hidden="1" x14ac:dyDescent="0.25">
      <c r="A92" s="46">
        <v>36</v>
      </c>
      <c r="B92" s="47">
        <v>1</v>
      </c>
      <c r="C92" t="s">
        <v>51</v>
      </c>
      <c r="D92" s="48">
        <v>40389</v>
      </c>
      <c r="E92" s="46">
        <v>4</v>
      </c>
      <c r="G92" t="s">
        <v>59</v>
      </c>
      <c r="H92" t="s">
        <v>69</v>
      </c>
      <c r="P92"/>
      <c r="Q92"/>
    </row>
    <row r="93" spans="1:17" hidden="1" x14ac:dyDescent="0.25">
      <c r="A93" s="46">
        <v>36</v>
      </c>
      <c r="B93" s="47">
        <v>1</v>
      </c>
      <c r="C93" t="s">
        <v>51</v>
      </c>
      <c r="D93" s="48">
        <v>40389</v>
      </c>
      <c r="E93" s="46">
        <v>5</v>
      </c>
      <c r="G93" t="s">
        <v>59</v>
      </c>
      <c r="H93" t="s">
        <v>69</v>
      </c>
    </row>
    <row r="94" spans="1:17" hidden="1" x14ac:dyDescent="0.25">
      <c r="A94" s="46">
        <v>36</v>
      </c>
      <c r="B94" s="47">
        <v>1</v>
      </c>
      <c r="C94" t="s">
        <v>51</v>
      </c>
      <c r="D94" s="48">
        <v>40389</v>
      </c>
      <c r="E94" s="46">
        <v>6</v>
      </c>
      <c r="G94" t="s">
        <v>59</v>
      </c>
      <c r="H94" t="s">
        <v>69</v>
      </c>
    </row>
    <row r="95" spans="1:17" x14ac:dyDescent="0.25">
      <c r="A95" s="46">
        <v>36</v>
      </c>
      <c r="B95" s="47">
        <v>1</v>
      </c>
      <c r="C95" t="s">
        <v>51</v>
      </c>
      <c r="D95" s="48">
        <v>40389</v>
      </c>
      <c r="E95" s="46">
        <v>7</v>
      </c>
      <c r="G95" t="s">
        <v>59</v>
      </c>
      <c r="H95" t="s">
        <v>69</v>
      </c>
    </row>
    <row r="96" spans="1:17" hidden="1" x14ac:dyDescent="0.25">
      <c r="A96" s="46">
        <v>37</v>
      </c>
      <c r="B96" s="47">
        <v>1</v>
      </c>
      <c r="C96" t="s">
        <v>51</v>
      </c>
      <c r="D96" s="48">
        <v>40378</v>
      </c>
      <c r="E96" s="46">
        <v>3</v>
      </c>
      <c r="G96" t="s">
        <v>52</v>
      </c>
      <c r="H96" t="s">
        <v>70</v>
      </c>
    </row>
    <row r="97" spans="1:17" hidden="1" x14ac:dyDescent="0.25">
      <c r="A97" s="46">
        <v>37</v>
      </c>
      <c r="B97" s="47">
        <v>1</v>
      </c>
      <c r="C97" t="s">
        <v>51</v>
      </c>
      <c r="D97" s="48">
        <v>40385</v>
      </c>
      <c r="E97" s="49">
        <v>3</v>
      </c>
      <c r="G97" t="s">
        <v>54</v>
      </c>
      <c r="H97" t="s">
        <v>70</v>
      </c>
    </row>
    <row r="98" spans="1:17" hidden="1" x14ac:dyDescent="0.25">
      <c r="A98" s="46">
        <v>37</v>
      </c>
      <c r="B98" s="47">
        <v>1</v>
      </c>
      <c r="C98" t="s">
        <v>51</v>
      </c>
      <c r="D98" s="48">
        <v>40385</v>
      </c>
      <c r="E98" s="49">
        <v>3</v>
      </c>
      <c r="F98" t="s">
        <v>62</v>
      </c>
      <c r="G98" t="s">
        <v>56</v>
      </c>
      <c r="H98" t="s">
        <v>70</v>
      </c>
      <c r="P98"/>
      <c r="Q98"/>
    </row>
    <row r="99" spans="1:17" hidden="1" x14ac:dyDescent="0.25">
      <c r="A99" s="46">
        <v>37</v>
      </c>
      <c r="B99" s="47">
        <v>1</v>
      </c>
      <c r="C99" t="s">
        <v>51</v>
      </c>
      <c r="D99" s="48">
        <v>40386</v>
      </c>
      <c r="E99" s="49">
        <v>3</v>
      </c>
      <c r="G99" t="s">
        <v>57</v>
      </c>
      <c r="H99" t="s">
        <v>70</v>
      </c>
      <c r="P99"/>
      <c r="Q99"/>
    </row>
    <row r="100" spans="1:17" hidden="1" x14ac:dyDescent="0.25">
      <c r="A100" s="46">
        <v>37</v>
      </c>
      <c r="B100" s="47">
        <v>1</v>
      </c>
      <c r="C100" t="s">
        <v>51</v>
      </c>
      <c r="D100" s="48">
        <v>40388</v>
      </c>
      <c r="E100" s="49">
        <v>3</v>
      </c>
      <c r="G100" t="s">
        <v>58</v>
      </c>
      <c r="H100" t="s">
        <v>70</v>
      </c>
      <c r="P100"/>
      <c r="Q100"/>
    </row>
    <row r="101" spans="1:17" hidden="1" x14ac:dyDescent="0.25">
      <c r="A101" s="46">
        <v>37</v>
      </c>
      <c r="B101" s="47">
        <v>1</v>
      </c>
      <c r="C101" t="s">
        <v>51</v>
      </c>
      <c r="D101" s="48">
        <v>40389</v>
      </c>
      <c r="E101" s="46">
        <v>4</v>
      </c>
      <c r="G101" t="s">
        <v>59</v>
      </c>
      <c r="H101" t="s">
        <v>70</v>
      </c>
      <c r="P101"/>
      <c r="Q101"/>
    </row>
    <row r="102" spans="1:17" hidden="1" x14ac:dyDescent="0.25">
      <c r="A102" s="46">
        <v>37</v>
      </c>
      <c r="B102" s="47">
        <v>1</v>
      </c>
      <c r="C102" t="s">
        <v>51</v>
      </c>
      <c r="D102" s="48">
        <v>40389</v>
      </c>
      <c r="E102" s="46">
        <v>5</v>
      </c>
      <c r="G102" t="s">
        <v>59</v>
      </c>
      <c r="H102" t="s">
        <v>70</v>
      </c>
      <c r="P102"/>
      <c r="Q102"/>
    </row>
    <row r="103" spans="1:17" hidden="1" x14ac:dyDescent="0.25">
      <c r="A103" s="46">
        <v>37</v>
      </c>
      <c r="B103" s="47">
        <v>1</v>
      </c>
      <c r="C103" t="s">
        <v>51</v>
      </c>
      <c r="D103" s="48">
        <v>40389</v>
      </c>
      <c r="E103" s="46">
        <v>6</v>
      </c>
      <c r="G103" t="s">
        <v>59</v>
      </c>
      <c r="H103" t="s">
        <v>70</v>
      </c>
    </row>
    <row r="104" spans="1:17" x14ac:dyDescent="0.25">
      <c r="A104" s="46">
        <v>37</v>
      </c>
      <c r="B104" s="47">
        <v>1</v>
      </c>
      <c r="C104" t="s">
        <v>51</v>
      </c>
      <c r="D104" s="48">
        <v>40389</v>
      </c>
      <c r="E104" s="46">
        <v>7</v>
      </c>
      <c r="G104" t="s">
        <v>59</v>
      </c>
      <c r="H104" t="s">
        <v>70</v>
      </c>
    </row>
    <row r="105" spans="1:17" hidden="1" x14ac:dyDescent="0.25">
      <c r="A105" s="46">
        <v>38</v>
      </c>
      <c r="B105" s="47">
        <v>1</v>
      </c>
      <c r="C105" t="s">
        <v>51</v>
      </c>
      <c r="D105" s="48">
        <v>40378</v>
      </c>
      <c r="E105" s="46">
        <v>3</v>
      </c>
      <c r="G105" t="s">
        <v>52</v>
      </c>
      <c r="H105" t="s">
        <v>71</v>
      </c>
    </row>
    <row r="106" spans="1:17" hidden="1" x14ac:dyDescent="0.25">
      <c r="A106" s="46">
        <v>38</v>
      </c>
      <c r="B106" s="47">
        <v>1</v>
      </c>
      <c r="C106" t="s">
        <v>51</v>
      </c>
      <c r="D106" s="48">
        <v>40385</v>
      </c>
      <c r="E106" s="49">
        <v>3</v>
      </c>
      <c r="G106" t="s">
        <v>54</v>
      </c>
      <c r="H106" t="s">
        <v>71</v>
      </c>
    </row>
    <row r="107" spans="1:17" hidden="1" x14ac:dyDescent="0.25">
      <c r="A107" s="46">
        <v>38</v>
      </c>
      <c r="B107" s="47">
        <v>1</v>
      </c>
      <c r="C107" t="s">
        <v>51</v>
      </c>
      <c r="D107" s="48">
        <v>40385</v>
      </c>
      <c r="E107" s="49">
        <v>3</v>
      </c>
      <c r="F107" t="s">
        <v>55</v>
      </c>
      <c r="G107" t="s">
        <v>56</v>
      </c>
      <c r="H107" t="s">
        <v>71</v>
      </c>
    </row>
    <row r="108" spans="1:17" hidden="1" x14ac:dyDescent="0.25">
      <c r="A108" s="46">
        <v>38</v>
      </c>
      <c r="B108" s="47">
        <v>1</v>
      </c>
      <c r="C108" t="s">
        <v>51</v>
      </c>
      <c r="D108" s="48">
        <v>40386</v>
      </c>
      <c r="E108" s="49">
        <v>3</v>
      </c>
      <c r="G108" t="s">
        <v>57</v>
      </c>
      <c r="H108" t="s">
        <v>71</v>
      </c>
      <c r="P108"/>
      <c r="Q108"/>
    </row>
    <row r="109" spans="1:17" hidden="1" x14ac:dyDescent="0.25">
      <c r="A109" s="46">
        <v>38</v>
      </c>
      <c r="B109" s="47">
        <v>1</v>
      </c>
      <c r="C109" t="s">
        <v>51</v>
      </c>
      <c r="D109" s="48">
        <v>40388</v>
      </c>
      <c r="E109" s="49">
        <v>3</v>
      </c>
      <c r="G109" t="s">
        <v>58</v>
      </c>
      <c r="H109" t="s">
        <v>71</v>
      </c>
      <c r="P109"/>
      <c r="Q109"/>
    </row>
    <row r="110" spans="1:17" hidden="1" x14ac:dyDescent="0.25">
      <c r="A110" s="46">
        <v>38</v>
      </c>
      <c r="B110" s="47">
        <v>1</v>
      </c>
      <c r="C110" t="s">
        <v>51</v>
      </c>
      <c r="D110" s="48">
        <v>40389</v>
      </c>
      <c r="E110" s="46">
        <v>4</v>
      </c>
      <c r="G110" t="s">
        <v>59</v>
      </c>
      <c r="H110" t="s">
        <v>71</v>
      </c>
      <c r="P110"/>
      <c r="Q110"/>
    </row>
    <row r="111" spans="1:17" hidden="1" x14ac:dyDescent="0.25">
      <c r="A111" s="46">
        <v>38</v>
      </c>
      <c r="B111" s="47">
        <v>1</v>
      </c>
      <c r="C111" t="s">
        <v>51</v>
      </c>
      <c r="D111" s="48">
        <v>40389</v>
      </c>
      <c r="E111" s="46">
        <v>5</v>
      </c>
      <c r="G111" t="s">
        <v>59</v>
      </c>
      <c r="H111" t="s">
        <v>71</v>
      </c>
      <c r="P111"/>
      <c r="Q111"/>
    </row>
    <row r="112" spans="1:17" hidden="1" x14ac:dyDescent="0.25">
      <c r="A112" s="46">
        <v>38</v>
      </c>
      <c r="B112" s="47">
        <v>1</v>
      </c>
      <c r="C112" t="s">
        <v>51</v>
      </c>
      <c r="D112" s="48">
        <v>40389</v>
      </c>
      <c r="E112" s="46">
        <v>6</v>
      </c>
      <c r="G112" t="s">
        <v>59</v>
      </c>
      <c r="H112" t="s">
        <v>71</v>
      </c>
      <c r="P112"/>
      <c r="Q112"/>
    </row>
    <row r="113" spans="1:17" x14ac:dyDescent="0.25">
      <c r="A113" s="46">
        <v>38</v>
      </c>
      <c r="B113" s="47">
        <v>1</v>
      </c>
      <c r="C113" t="s">
        <v>51</v>
      </c>
      <c r="D113" s="48">
        <v>40389</v>
      </c>
      <c r="E113" s="46">
        <v>7</v>
      </c>
      <c r="G113" t="s">
        <v>59</v>
      </c>
      <c r="H113" t="s">
        <v>71</v>
      </c>
    </row>
    <row r="114" spans="1:17" hidden="1" x14ac:dyDescent="0.25">
      <c r="A114" s="46">
        <v>44</v>
      </c>
      <c r="B114" s="47">
        <v>1</v>
      </c>
      <c r="C114" t="s">
        <v>51</v>
      </c>
      <c r="D114" s="48">
        <v>40380</v>
      </c>
      <c r="E114" s="46">
        <v>3</v>
      </c>
      <c r="G114" t="s">
        <v>52</v>
      </c>
      <c r="H114" t="s">
        <v>72</v>
      </c>
    </row>
    <row r="115" spans="1:17" hidden="1" x14ac:dyDescent="0.25">
      <c r="A115" s="46">
        <v>44</v>
      </c>
      <c r="B115" s="47">
        <v>1</v>
      </c>
      <c r="C115" t="s">
        <v>51</v>
      </c>
      <c r="D115" s="48">
        <v>40385</v>
      </c>
      <c r="E115" s="49">
        <v>3</v>
      </c>
      <c r="G115" t="s">
        <v>54</v>
      </c>
      <c r="H115" t="s">
        <v>72</v>
      </c>
    </row>
    <row r="116" spans="1:17" hidden="1" x14ac:dyDescent="0.25">
      <c r="A116" s="46">
        <v>44</v>
      </c>
      <c r="B116" s="47">
        <v>1</v>
      </c>
      <c r="C116" t="s">
        <v>51</v>
      </c>
      <c r="D116" s="48">
        <v>40385</v>
      </c>
      <c r="E116" s="49">
        <v>3</v>
      </c>
      <c r="F116" t="s">
        <v>62</v>
      </c>
      <c r="G116" t="s">
        <v>56</v>
      </c>
      <c r="H116" t="s">
        <v>72</v>
      </c>
    </row>
    <row r="117" spans="1:17" hidden="1" x14ac:dyDescent="0.25">
      <c r="A117" s="46">
        <v>44</v>
      </c>
      <c r="B117" s="47">
        <v>1</v>
      </c>
      <c r="C117" t="s">
        <v>51</v>
      </c>
      <c r="D117" s="48">
        <v>40386</v>
      </c>
      <c r="E117" s="49">
        <v>3</v>
      </c>
      <c r="G117" t="s">
        <v>57</v>
      </c>
      <c r="H117" t="s">
        <v>72</v>
      </c>
    </row>
    <row r="118" spans="1:17" hidden="1" x14ac:dyDescent="0.25">
      <c r="A118" s="46">
        <v>44</v>
      </c>
      <c r="B118" s="47">
        <v>1</v>
      </c>
      <c r="C118" t="s">
        <v>51</v>
      </c>
      <c r="D118" s="48">
        <v>40388</v>
      </c>
      <c r="E118" s="49">
        <v>3</v>
      </c>
      <c r="G118" t="s">
        <v>58</v>
      </c>
      <c r="H118" t="s">
        <v>72</v>
      </c>
      <c r="P118"/>
      <c r="Q118"/>
    </row>
    <row r="119" spans="1:17" hidden="1" x14ac:dyDescent="0.25">
      <c r="A119" s="46">
        <v>44</v>
      </c>
      <c r="B119" s="47">
        <v>1</v>
      </c>
      <c r="C119" t="s">
        <v>51</v>
      </c>
      <c r="D119" s="48">
        <v>40389</v>
      </c>
      <c r="E119" s="46">
        <v>4</v>
      </c>
      <c r="G119" t="s">
        <v>59</v>
      </c>
      <c r="H119" t="s">
        <v>72</v>
      </c>
      <c r="P119"/>
      <c r="Q119"/>
    </row>
    <row r="120" spans="1:17" hidden="1" x14ac:dyDescent="0.25">
      <c r="A120" s="46">
        <v>44</v>
      </c>
      <c r="B120" s="47">
        <v>1</v>
      </c>
      <c r="C120" t="s">
        <v>51</v>
      </c>
      <c r="D120" s="48">
        <v>40389</v>
      </c>
      <c r="E120" s="46">
        <v>5</v>
      </c>
      <c r="G120" t="s">
        <v>59</v>
      </c>
      <c r="H120" t="s">
        <v>72</v>
      </c>
      <c r="P120"/>
      <c r="Q120"/>
    </row>
    <row r="121" spans="1:17" hidden="1" x14ac:dyDescent="0.25">
      <c r="A121" s="46">
        <v>44</v>
      </c>
      <c r="B121" s="47">
        <v>1</v>
      </c>
      <c r="C121" t="s">
        <v>51</v>
      </c>
      <c r="D121" s="48">
        <v>40389</v>
      </c>
      <c r="E121" s="46">
        <v>6</v>
      </c>
      <c r="G121" t="s">
        <v>59</v>
      </c>
      <c r="H121" t="s">
        <v>72</v>
      </c>
      <c r="P121"/>
      <c r="Q121"/>
    </row>
    <row r="122" spans="1:17" x14ac:dyDescent="0.25">
      <c r="A122" s="46">
        <v>44</v>
      </c>
      <c r="B122" s="47">
        <v>1</v>
      </c>
      <c r="C122" t="s">
        <v>51</v>
      </c>
      <c r="D122" s="48">
        <v>40389</v>
      </c>
      <c r="E122" s="46">
        <v>7</v>
      </c>
      <c r="G122" t="s">
        <v>59</v>
      </c>
      <c r="H122" t="s">
        <v>72</v>
      </c>
      <c r="P122"/>
      <c r="Q122"/>
    </row>
    <row r="123" spans="1:17" hidden="1" x14ac:dyDescent="0.25">
      <c r="A123" s="46">
        <v>48</v>
      </c>
      <c r="B123" s="47">
        <v>1</v>
      </c>
      <c r="C123" t="s">
        <v>51</v>
      </c>
      <c r="D123" s="48">
        <v>40385</v>
      </c>
      <c r="E123" s="46">
        <v>4</v>
      </c>
      <c r="G123" t="s">
        <v>52</v>
      </c>
      <c r="H123" t="s">
        <v>73</v>
      </c>
    </row>
    <row r="124" spans="1:17" hidden="1" x14ac:dyDescent="0.25">
      <c r="A124" s="46">
        <v>48</v>
      </c>
      <c r="B124" s="47">
        <v>1</v>
      </c>
      <c r="C124" t="s">
        <v>51</v>
      </c>
      <c r="D124" s="48">
        <v>40392</v>
      </c>
      <c r="E124" s="49">
        <v>4</v>
      </c>
      <c r="G124" t="s">
        <v>54</v>
      </c>
      <c r="H124" t="s">
        <v>73</v>
      </c>
    </row>
    <row r="125" spans="1:17" hidden="1" x14ac:dyDescent="0.25">
      <c r="A125" s="46">
        <v>48</v>
      </c>
      <c r="B125" s="47">
        <v>1</v>
      </c>
      <c r="C125" t="s">
        <v>51</v>
      </c>
      <c r="D125" s="48">
        <v>40392</v>
      </c>
      <c r="E125" s="49">
        <v>4</v>
      </c>
      <c r="F125" t="s">
        <v>55</v>
      </c>
      <c r="G125" t="s">
        <v>56</v>
      </c>
      <c r="H125" t="s">
        <v>73</v>
      </c>
    </row>
    <row r="126" spans="1:17" hidden="1" x14ac:dyDescent="0.25">
      <c r="A126" s="46">
        <v>48</v>
      </c>
      <c r="B126" s="47">
        <v>1</v>
      </c>
      <c r="C126" t="s">
        <v>51</v>
      </c>
      <c r="D126" s="48">
        <v>40394</v>
      </c>
      <c r="E126" s="49">
        <v>4</v>
      </c>
      <c r="G126" t="s">
        <v>57</v>
      </c>
      <c r="H126" t="s">
        <v>73</v>
      </c>
    </row>
    <row r="127" spans="1:17" hidden="1" x14ac:dyDescent="0.25">
      <c r="A127" s="46">
        <v>48</v>
      </c>
      <c r="B127" s="47">
        <v>1</v>
      </c>
      <c r="C127" t="s">
        <v>51</v>
      </c>
      <c r="D127" s="48">
        <v>40394</v>
      </c>
      <c r="E127" s="49">
        <v>4</v>
      </c>
      <c r="G127" t="s">
        <v>58</v>
      </c>
      <c r="H127" t="s">
        <v>73</v>
      </c>
    </row>
    <row r="128" spans="1:17" hidden="1" x14ac:dyDescent="0.25">
      <c r="A128" s="46">
        <v>48</v>
      </c>
      <c r="B128" s="47">
        <v>1</v>
      </c>
      <c r="C128" t="s">
        <v>51</v>
      </c>
      <c r="D128" s="48">
        <v>40394</v>
      </c>
      <c r="E128" s="46">
        <v>5</v>
      </c>
      <c r="G128" t="s">
        <v>59</v>
      </c>
      <c r="H128" t="s">
        <v>73</v>
      </c>
      <c r="P128"/>
      <c r="Q128"/>
    </row>
    <row r="129" spans="1:17" hidden="1" x14ac:dyDescent="0.25">
      <c r="A129" s="46">
        <v>48</v>
      </c>
      <c r="B129" s="47">
        <v>1</v>
      </c>
      <c r="C129" t="s">
        <v>51</v>
      </c>
      <c r="D129" s="48">
        <v>40394</v>
      </c>
      <c r="E129" s="46">
        <v>6</v>
      </c>
      <c r="G129" t="s">
        <v>59</v>
      </c>
      <c r="H129" t="s">
        <v>73</v>
      </c>
      <c r="P129"/>
      <c r="Q129"/>
    </row>
    <row r="130" spans="1:17" x14ac:dyDescent="0.25">
      <c r="A130" s="46">
        <v>48</v>
      </c>
      <c r="B130" s="47">
        <v>1</v>
      </c>
      <c r="C130" t="s">
        <v>51</v>
      </c>
      <c r="D130" s="48">
        <v>40394</v>
      </c>
      <c r="E130" s="46">
        <v>7</v>
      </c>
      <c r="G130" t="s">
        <v>59</v>
      </c>
      <c r="H130" t="s">
        <v>73</v>
      </c>
      <c r="P130"/>
      <c r="Q130"/>
    </row>
    <row r="131" spans="1:17" hidden="1" x14ac:dyDescent="0.25">
      <c r="A131" s="46">
        <v>50</v>
      </c>
      <c r="B131" s="47">
        <v>1</v>
      </c>
      <c r="C131" t="s">
        <v>51</v>
      </c>
      <c r="D131" s="48">
        <v>40385</v>
      </c>
      <c r="E131" s="46">
        <v>4</v>
      </c>
      <c r="G131" t="s">
        <v>52</v>
      </c>
      <c r="H131" t="s">
        <v>74</v>
      </c>
      <c r="P131"/>
      <c r="Q131"/>
    </row>
    <row r="132" spans="1:17" hidden="1" x14ac:dyDescent="0.25">
      <c r="A132" s="46">
        <v>50</v>
      </c>
      <c r="B132" s="47">
        <v>1</v>
      </c>
      <c r="C132" t="s">
        <v>51</v>
      </c>
      <c r="D132" s="48">
        <v>40392</v>
      </c>
      <c r="E132" s="49">
        <v>4</v>
      </c>
      <c r="G132" t="s">
        <v>54</v>
      </c>
      <c r="H132" t="s">
        <v>74</v>
      </c>
      <c r="P132"/>
      <c r="Q132"/>
    </row>
    <row r="133" spans="1:17" hidden="1" x14ac:dyDescent="0.25">
      <c r="A133" s="46">
        <v>50</v>
      </c>
      <c r="B133" s="47">
        <v>1</v>
      </c>
      <c r="C133" t="s">
        <v>51</v>
      </c>
      <c r="D133" s="48">
        <v>40392</v>
      </c>
      <c r="E133" s="49">
        <v>4</v>
      </c>
      <c r="F133" t="s">
        <v>55</v>
      </c>
      <c r="G133" t="s">
        <v>56</v>
      </c>
      <c r="H133" t="s">
        <v>74</v>
      </c>
    </row>
    <row r="134" spans="1:17" hidden="1" x14ac:dyDescent="0.25">
      <c r="A134" s="46">
        <v>50</v>
      </c>
      <c r="B134" s="47">
        <v>1</v>
      </c>
      <c r="C134" t="s">
        <v>51</v>
      </c>
      <c r="D134" s="48">
        <v>40394</v>
      </c>
      <c r="E134" s="49">
        <v>4</v>
      </c>
      <c r="G134" t="s">
        <v>57</v>
      </c>
      <c r="H134" t="s">
        <v>74</v>
      </c>
    </row>
    <row r="135" spans="1:17" hidden="1" x14ac:dyDescent="0.25">
      <c r="A135" s="46">
        <v>50</v>
      </c>
      <c r="B135" s="47">
        <v>1</v>
      </c>
      <c r="C135" t="s">
        <v>51</v>
      </c>
      <c r="D135" s="48">
        <v>40394</v>
      </c>
      <c r="E135" s="49">
        <v>4</v>
      </c>
      <c r="G135" t="s">
        <v>58</v>
      </c>
      <c r="H135" t="s">
        <v>74</v>
      </c>
    </row>
    <row r="136" spans="1:17" hidden="1" x14ac:dyDescent="0.25">
      <c r="A136" s="46">
        <v>50</v>
      </c>
      <c r="B136" s="47">
        <v>1</v>
      </c>
      <c r="C136" t="s">
        <v>51</v>
      </c>
      <c r="D136" s="48">
        <v>40394</v>
      </c>
      <c r="E136" s="46">
        <v>5</v>
      </c>
      <c r="G136" t="s">
        <v>59</v>
      </c>
      <c r="H136" t="s">
        <v>74</v>
      </c>
    </row>
    <row r="137" spans="1:17" hidden="1" x14ac:dyDescent="0.25">
      <c r="A137" s="46">
        <v>50</v>
      </c>
      <c r="B137" s="47">
        <v>1</v>
      </c>
      <c r="C137" t="s">
        <v>51</v>
      </c>
      <c r="D137" s="48">
        <v>40394</v>
      </c>
      <c r="E137" s="46">
        <v>6</v>
      </c>
      <c r="G137" t="s">
        <v>59</v>
      </c>
      <c r="H137" t="s">
        <v>74</v>
      </c>
    </row>
    <row r="138" spans="1:17" x14ac:dyDescent="0.25">
      <c r="A138" s="46">
        <v>50</v>
      </c>
      <c r="B138" s="47">
        <v>1</v>
      </c>
      <c r="C138" t="s">
        <v>51</v>
      </c>
      <c r="D138" s="48">
        <v>40394</v>
      </c>
      <c r="E138" s="46">
        <v>7</v>
      </c>
      <c r="G138" t="s">
        <v>59</v>
      </c>
      <c r="H138" t="s">
        <v>74</v>
      </c>
      <c r="P138"/>
      <c r="Q138"/>
    </row>
    <row r="139" spans="1:17" hidden="1" x14ac:dyDescent="0.25">
      <c r="A139" s="46">
        <v>63</v>
      </c>
      <c r="B139" s="47">
        <v>1</v>
      </c>
      <c r="C139" t="s">
        <v>51</v>
      </c>
      <c r="D139" s="48">
        <v>40388</v>
      </c>
      <c r="E139" s="46">
        <v>4</v>
      </c>
      <c r="G139" t="s">
        <v>52</v>
      </c>
      <c r="H139" t="s">
        <v>75</v>
      </c>
      <c r="P139"/>
      <c r="Q139"/>
    </row>
    <row r="140" spans="1:17" hidden="1" x14ac:dyDescent="0.25">
      <c r="A140" s="46">
        <v>63</v>
      </c>
      <c r="B140" s="47">
        <v>1</v>
      </c>
      <c r="C140" t="s">
        <v>51</v>
      </c>
      <c r="D140" s="48">
        <v>40392</v>
      </c>
      <c r="E140" s="49">
        <v>4</v>
      </c>
      <c r="G140" t="s">
        <v>54</v>
      </c>
      <c r="H140" t="s">
        <v>75</v>
      </c>
      <c r="P140"/>
      <c r="Q140"/>
    </row>
    <row r="141" spans="1:17" hidden="1" x14ac:dyDescent="0.25">
      <c r="A141" s="46">
        <v>63</v>
      </c>
      <c r="B141" s="47">
        <v>1</v>
      </c>
      <c r="C141" t="s">
        <v>51</v>
      </c>
      <c r="D141" s="48">
        <v>40392</v>
      </c>
      <c r="E141" s="49">
        <v>4</v>
      </c>
      <c r="F141" t="s">
        <v>62</v>
      </c>
      <c r="G141" t="s">
        <v>56</v>
      </c>
      <c r="H141" t="s">
        <v>75</v>
      </c>
      <c r="P141"/>
      <c r="Q141"/>
    </row>
    <row r="142" spans="1:17" hidden="1" x14ac:dyDescent="0.25">
      <c r="A142" s="46">
        <v>63</v>
      </c>
      <c r="B142" s="47">
        <v>1</v>
      </c>
      <c r="C142" t="s">
        <v>51</v>
      </c>
      <c r="D142" s="48">
        <v>40394</v>
      </c>
      <c r="E142" s="49">
        <v>4</v>
      </c>
      <c r="G142" t="s">
        <v>57</v>
      </c>
      <c r="H142" t="s">
        <v>75</v>
      </c>
      <c r="P142"/>
      <c r="Q142"/>
    </row>
    <row r="143" spans="1:17" hidden="1" x14ac:dyDescent="0.25">
      <c r="A143" s="46">
        <v>63</v>
      </c>
      <c r="B143" s="47">
        <v>1</v>
      </c>
      <c r="C143" t="s">
        <v>51</v>
      </c>
      <c r="D143" s="48">
        <v>40394</v>
      </c>
      <c r="E143" s="49">
        <v>4</v>
      </c>
      <c r="G143" t="s">
        <v>58</v>
      </c>
      <c r="H143" t="s">
        <v>75</v>
      </c>
      <c r="P143"/>
      <c r="Q143"/>
    </row>
    <row r="144" spans="1:17" hidden="1" x14ac:dyDescent="0.25">
      <c r="A144" s="46">
        <v>63</v>
      </c>
      <c r="B144" s="47">
        <v>1</v>
      </c>
      <c r="C144" t="s">
        <v>51</v>
      </c>
      <c r="D144" s="48">
        <v>40394</v>
      </c>
      <c r="E144" s="46">
        <v>5</v>
      </c>
      <c r="G144" t="s">
        <v>59</v>
      </c>
      <c r="H144" t="s">
        <v>75</v>
      </c>
      <c r="P144"/>
      <c r="Q144"/>
    </row>
    <row r="145" spans="1:17" hidden="1" x14ac:dyDescent="0.25">
      <c r="A145" s="46">
        <v>63</v>
      </c>
      <c r="B145" s="47">
        <v>1</v>
      </c>
      <c r="C145" t="s">
        <v>51</v>
      </c>
      <c r="D145" s="48">
        <v>40394</v>
      </c>
      <c r="E145" s="46">
        <v>6</v>
      </c>
      <c r="G145" t="s">
        <v>59</v>
      </c>
      <c r="H145" t="s">
        <v>75</v>
      </c>
      <c r="P145"/>
      <c r="Q145"/>
    </row>
    <row r="146" spans="1:17" x14ac:dyDescent="0.25">
      <c r="A146" s="46">
        <v>63</v>
      </c>
      <c r="B146" s="47">
        <v>1</v>
      </c>
      <c r="C146" t="s">
        <v>51</v>
      </c>
      <c r="D146" s="48">
        <v>40394</v>
      </c>
      <c r="E146" s="46">
        <v>7</v>
      </c>
      <c r="G146" t="s">
        <v>59</v>
      </c>
      <c r="H146" t="s">
        <v>75</v>
      </c>
    </row>
    <row r="147" spans="1:17" x14ac:dyDescent="0.25">
      <c r="A147" s="46">
        <v>64</v>
      </c>
      <c r="B147" s="47">
        <v>1</v>
      </c>
      <c r="C147" t="s">
        <v>51</v>
      </c>
      <c r="D147" s="48">
        <v>40392</v>
      </c>
      <c r="E147" s="49">
        <v>7</v>
      </c>
      <c r="G147" t="s">
        <v>52</v>
      </c>
      <c r="H147" t="s">
        <v>76</v>
      </c>
    </row>
    <row r="148" spans="1:17" x14ac:dyDescent="0.25">
      <c r="A148" s="46">
        <v>64</v>
      </c>
      <c r="B148" s="47">
        <v>1</v>
      </c>
      <c r="C148" t="s">
        <v>51</v>
      </c>
      <c r="D148" s="48">
        <v>40392</v>
      </c>
      <c r="E148" s="49">
        <v>7</v>
      </c>
      <c r="G148" t="s">
        <v>54</v>
      </c>
      <c r="H148" t="s">
        <v>76</v>
      </c>
      <c r="P148"/>
      <c r="Q148"/>
    </row>
    <row r="149" spans="1:17" x14ac:dyDescent="0.25">
      <c r="A149" s="46">
        <v>64</v>
      </c>
      <c r="B149" s="47">
        <v>1</v>
      </c>
      <c r="C149" t="s">
        <v>51</v>
      </c>
      <c r="D149" s="48">
        <v>40392</v>
      </c>
      <c r="E149" s="49">
        <v>7</v>
      </c>
      <c r="F149" t="s">
        <v>55</v>
      </c>
      <c r="G149" t="s">
        <v>56</v>
      </c>
      <c r="H149" t="s">
        <v>76</v>
      </c>
      <c r="P149"/>
      <c r="Q149"/>
    </row>
    <row r="150" spans="1:17" x14ac:dyDescent="0.25">
      <c r="A150" s="46">
        <v>64</v>
      </c>
      <c r="B150" s="47">
        <v>1</v>
      </c>
      <c r="C150" t="s">
        <v>51</v>
      </c>
      <c r="D150" s="48">
        <v>40394</v>
      </c>
      <c r="E150" s="49">
        <v>7</v>
      </c>
      <c r="G150" t="s">
        <v>57</v>
      </c>
      <c r="H150" t="s">
        <v>76</v>
      </c>
      <c r="P150"/>
      <c r="Q150"/>
    </row>
    <row r="151" spans="1:17" x14ac:dyDescent="0.25">
      <c r="A151" s="46">
        <v>64</v>
      </c>
      <c r="B151" s="47">
        <v>1</v>
      </c>
      <c r="C151" t="s">
        <v>51</v>
      </c>
      <c r="D151" s="48">
        <v>40394</v>
      </c>
      <c r="E151" s="49">
        <v>7</v>
      </c>
      <c r="G151" t="s">
        <v>58</v>
      </c>
      <c r="H151" t="s">
        <v>76</v>
      </c>
      <c r="P151"/>
      <c r="Q151"/>
    </row>
    <row r="152" spans="1:17" hidden="1" x14ac:dyDescent="0.25">
      <c r="A152" s="46">
        <v>64</v>
      </c>
      <c r="B152" s="47">
        <v>1</v>
      </c>
      <c r="C152" t="s">
        <v>51</v>
      </c>
      <c r="D152" s="48">
        <v>40394</v>
      </c>
      <c r="E152" s="46">
        <v>5</v>
      </c>
      <c r="G152" t="s">
        <v>59</v>
      </c>
      <c r="H152" t="s">
        <v>76</v>
      </c>
      <c r="P152"/>
      <c r="Q152"/>
    </row>
    <row r="153" spans="1:17" hidden="1" x14ac:dyDescent="0.25">
      <c r="A153" s="46">
        <v>64</v>
      </c>
      <c r="B153" s="47">
        <v>1</v>
      </c>
      <c r="C153" t="s">
        <v>51</v>
      </c>
      <c r="D153" s="48">
        <v>40394</v>
      </c>
      <c r="E153" s="46">
        <v>6</v>
      </c>
      <c r="G153" t="s">
        <v>59</v>
      </c>
      <c r="H153" t="s">
        <v>76</v>
      </c>
    </row>
    <row r="154" spans="1:17" x14ac:dyDescent="0.25">
      <c r="A154" s="46">
        <v>64</v>
      </c>
      <c r="B154" s="47">
        <v>1</v>
      </c>
      <c r="C154" t="s">
        <v>51</v>
      </c>
      <c r="D154" s="48">
        <v>40394</v>
      </c>
      <c r="E154" s="46">
        <v>7</v>
      </c>
      <c r="G154" t="s">
        <v>59</v>
      </c>
      <c r="H154" t="s">
        <v>76</v>
      </c>
    </row>
    <row r="155" spans="1:17" hidden="1" x14ac:dyDescent="0.25">
      <c r="A155" s="46">
        <v>68</v>
      </c>
      <c r="B155" s="47">
        <v>1</v>
      </c>
      <c r="C155" t="s">
        <v>51</v>
      </c>
      <c r="D155" s="48">
        <v>40394</v>
      </c>
      <c r="E155" s="46">
        <v>5</v>
      </c>
      <c r="G155" t="s">
        <v>52</v>
      </c>
      <c r="H155" t="s">
        <v>77</v>
      </c>
    </row>
    <row r="156" spans="1:17" hidden="1" x14ac:dyDescent="0.25">
      <c r="A156" s="46">
        <v>68</v>
      </c>
      <c r="B156" s="47">
        <v>1</v>
      </c>
      <c r="C156" t="s">
        <v>51</v>
      </c>
      <c r="D156" s="48">
        <v>40399</v>
      </c>
      <c r="E156" s="49">
        <v>5</v>
      </c>
      <c r="G156" t="s">
        <v>54</v>
      </c>
      <c r="H156" t="s">
        <v>77</v>
      </c>
      <c r="P156"/>
      <c r="Q156"/>
    </row>
    <row r="157" spans="1:17" hidden="1" x14ac:dyDescent="0.25">
      <c r="A157" s="46">
        <v>68</v>
      </c>
      <c r="B157" s="47">
        <v>1</v>
      </c>
      <c r="C157" t="s">
        <v>51</v>
      </c>
      <c r="D157" s="48">
        <v>40399</v>
      </c>
      <c r="E157" s="49">
        <v>5</v>
      </c>
      <c r="F157" t="s">
        <v>55</v>
      </c>
      <c r="G157" t="s">
        <v>56</v>
      </c>
      <c r="H157" t="s">
        <v>77</v>
      </c>
      <c r="P157"/>
      <c r="Q157"/>
    </row>
    <row r="158" spans="1:17" hidden="1" x14ac:dyDescent="0.25">
      <c r="A158" s="46">
        <v>68</v>
      </c>
      <c r="B158" s="47">
        <v>1</v>
      </c>
      <c r="C158" t="s">
        <v>51</v>
      </c>
      <c r="D158" s="48">
        <v>40401</v>
      </c>
      <c r="E158" s="49">
        <v>5</v>
      </c>
      <c r="G158" t="s">
        <v>57</v>
      </c>
      <c r="H158" t="s">
        <v>77</v>
      </c>
      <c r="P158"/>
      <c r="Q158"/>
    </row>
    <row r="159" spans="1:17" hidden="1" x14ac:dyDescent="0.25">
      <c r="A159" s="46">
        <v>68</v>
      </c>
      <c r="B159" s="47">
        <v>1</v>
      </c>
      <c r="C159" t="s">
        <v>51</v>
      </c>
      <c r="D159" s="48">
        <v>40402</v>
      </c>
      <c r="E159" s="49">
        <v>5</v>
      </c>
      <c r="G159" t="s">
        <v>58</v>
      </c>
      <c r="H159" t="s">
        <v>77</v>
      </c>
      <c r="P159"/>
      <c r="Q159"/>
    </row>
    <row r="160" spans="1:17" hidden="1" x14ac:dyDescent="0.25">
      <c r="A160" s="46">
        <v>68</v>
      </c>
      <c r="B160" s="47">
        <v>1</v>
      </c>
      <c r="C160" t="s">
        <v>51</v>
      </c>
      <c r="D160" s="48">
        <v>40402</v>
      </c>
      <c r="E160" s="46">
        <v>6</v>
      </c>
      <c r="G160" t="s">
        <v>59</v>
      </c>
      <c r="H160" t="s">
        <v>77</v>
      </c>
      <c r="P160"/>
      <c r="Q160"/>
    </row>
    <row r="161" spans="1:17" x14ac:dyDescent="0.25">
      <c r="A161" s="46">
        <v>68</v>
      </c>
      <c r="B161" s="47">
        <v>1</v>
      </c>
      <c r="C161" t="s">
        <v>51</v>
      </c>
      <c r="D161" s="48">
        <v>40402</v>
      </c>
      <c r="E161" s="46">
        <v>7</v>
      </c>
      <c r="G161" t="s">
        <v>59</v>
      </c>
      <c r="H161" t="s">
        <v>77</v>
      </c>
      <c r="P161"/>
      <c r="Q161"/>
    </row>
    <row r="162" spans="1:17" hidden="1" x14ac:dyDescent="0.25">
      <c r="A162" s="46">
        <v>69</v>
      </c>
      <c r="B162" s="47">
        <v>1</v>
      </c>
      <c r="C162" t="s">
        <v>51</v>
      </c>
      <c r="D162" s="48">
        <v>40394</v>
      </c>
      <c r="E162" s="46">
        <v>5</v>
      </c>
      <c r="G162" t="s">
        <v>52</v>
      </c>
      <c r="H162" t="s">
        <v>78</v>
      </c>
    </row>
    <row r="163" spans="1:17" hidden="1" x14ac:dyDescent="0.25">
      <c r="A163" s="46">
        <v>69</v>
      </c>
      <c r="B163" s="47">
        <v>1</v>
      </c>
      <c r="C163" t="s">
        <v>51</v>
      </c>
      <c r="D163" s="48">
        <v>40399</v>
      </c>
      <c r="E163" s="49">
        <v>5</v>
      </c>
      <c r="G163" t="s">
        <v>54</v>
      </c>
      <c r="H163" t="s">
        <v>78</v>
      </c>
    </row>
    <row r="164" spans="1:17" hidden="1" x14ac:dyDescent="0.25">
      <c r="A164" s="46">
        <v>69</v>
      </c>
      <c r="B164" s="47">
        <v>1</v>
      </c>
      <c r="C164" t="s">
        <v>51</v>
      </c>
      <c r="D164" s="48">
        <v>40399</v>
      </c>
      <c r="E164" s="49">
        <v>5</v>
      </c>
      <c r="F164" t="s">
        <v>62</v>
      </c>
      <c r="G164" t="s">
        <v>56</v>
      </c>
      <c r="H164" t="s">
        <v>78</v>
      </c>
    </row>
    <row r="165" spans="1:17" hidden="1" x14ac:dyDescent="0.25">
      <c r="A165" s="46">
        <v>69</v>
      </c>
      <c r="B165" s="47">
        <v>1</v>
      </c>
      <c r="C165" t="s">
        <v>51</v>
      </c>
      <c r="D165" s="48">
        <v>40401</v>
      </c>
      <c r="E165" s="49">
        <v>5</v>
      </c>
      <c r="G165" t="s">
        <v>57</v>
      </c>
      <c r="H165" t="s">
        <v>78</v>
      </c>
      <c r="P165"/>
      <c r="Q165"/>
    </row>
    <row r="166" spans="1:17" hidden="1" x14ac:dyDescent="0.25">
      <c r="A166" s="46">
        <v>69</v>
      </c>
      <c r="B166" s="47">
        <v>1</v>
      </c>
      <c r="C166" t="s">
        <v>51</v>
      </c>
      <c r="D166" s="48">
        <v>40402</v>
      </c>
      <c r="E166" s="49">
        <v>5</v>
      </c>
      <c r="G166" t="s">
        <v>58</v>
      </c>
      <c r="H166" t="s">
        <v>78</v>
      </c>
      <c r="P166"/>
      <c r="Q166"/>
    </row>
    <row r="167" spans="1:17" hidden="1" x14ac:dyDescent="0.25">
      <c r="A167" s="46">
        <v>69</v>
      </c>
      <c r="B167" s="47">
        <v>1</v>
      </c>
      <c r="C167" t="s">
        <v>51</v>
      </c>
      <c r="D167" s="48">
        <v>40402</v>
      </c>
      <c r="E167" s="46">
        <v>6</v>
      </c>
      <c r="G167" t="s">
        <v>59</v>
      </c>
      <c r="H167" t="s">
        <v>78</v>
      </c>
      <c r="P167"/>
      <c r="Q167"/>
    </row>
    <row r="168" spans="1:17" x14ac:dyDescent="0.25">
      <c r="A168" s="46">
        <v>69</v>
      </c>
      <c r="B168" s="47">
        <v>1</v>
      </c>
      <c r="C168" t="s">
        <v>51</v>
      </c>
      <c r="D168" s="48">
        <v>40402</v>
      </c>
      <c r="E168" s="46">
        <v>7</v>
      </c>
      <c r="G168" t="s">
        <v>59</v>
      </c>
      <c r="H168" t="s">
        <v>78</v>
      </c>
      <c r="P168"/>
      <c r="Q168"/>
    </row>
    <row r="169" spans="1:17" hidden="1" x14ac:dyDescent="0.25">
      <c r="A169" s="46">
        <v>70</v>
      </c>
      <c r="B169" s="47">
        <v>1</v>
      </c>
      <c r="C169" t="s">
        <v>51</v>
      </c>
      <c r="D169" s="48">
        <v>40395</v>
      </c>
      <c r="E169" s="46">
        <v>5</v>
      </c>
      <c r="G169" t="s">
        <v>52</v>
      </c>
      <c r="H169" t="s">
        <v>79</v>
      </c>
      <c r="P169"/>
      <c r="Q169"/>
    </row>
    <row r="170" spans="1:17" hidden="1" x14ac:dyDescent="0.25">
      <c r="A170" s="46">
        <v>70</v>
      </c>
      <c r="B170" s="47">
        <v>1</v>
      </c>
      <c r="C170" t="s">
        <v>51</v>
      </c>
      <c r="D170" s="48">
        <v>40399</v>
      </c>
      <c r="E170" s="49">
        <v>5</v>
      </c>
      <c r="G170" t="s">
        <v>54</v>
      </c>
      <c r="H170" t="s">
        <v>79</v>
      </c>
      <c r="P170"/>
      <c r="Q170"/>
    </row>
    <row r="171" spans="1:17" hidden="1" x14ac:dyDescent="0.25">
      <c r="A171" s="46">
        <v>70</v>
      </c>
      <c r="B171" s="47">
        <v>1</v>
      </c>
      <c r="C171" t="s">
        <v>51</v>
      </c>
      <c r="D171" s="48">
        <v>40399</v>
      </c>
      <c r="E171" s="49">
        <v>5</v>
      </c>
      <c r="F171" t="s">
        <v>62</v>
      </c>
      <c r="G171" t="s">
        <v>56</v>
      </c>
      <c r="H171" t="s">
        <v>79</v>
      </c>
    </row>
    <row r="172" spans="1:17" hidden="1" x14ac:dyDescent="0.25">
      <c r="A172" s="46">
        <v>70</v>
      </c>
      <c r="B172" s="47">
        <v>1</v>
      </c>
      <c r="C172" t="s">
        <v>51</v>
      </c>
      <c r="D172" s="48">
        <v>40401</v>
      </c>
      <c r="E172" s="49">
        <v>5</v>
      </c>
      <c r="G172" t="s">
        <v>57</v>
      </c>
      <c r="H172" t="s">
        <v>79</v>
      </c>
    </row>
    <row r="173" spans="1:17" hidden="1" x14ac:dyDescent="0.25">
      <c r="A173" s="46">
        <v>70</v>
      </c>
      <c r="B173" s="47">
        <v>1</v>
      </c>
      <c r="C173" t="s">
        <v>51</v>
      </c>
      <c r="D173" s="48">
        <v>40402</v>
      </c>
      <c r="E173" s="49">
        <v>5</v>
      </c>
      <c r="G173" t="s">
        <v>58</v>
      </c>
      <c r="H173" t="s">
        <v>79</v>
      </c>
    </row>
    <row r="174" spans="1:17" hidden="1" x14ac:dyDescent="0.25">
      <c r="A174" s="46">
        <v>70</v>
      </c>
      <c r="B174" s="47">
        <v>1</v>
      </c>
      <c r="C174" t="s">
        <v>51</v>
      </c>
      <c r="D174" s="48">
        <v>40402</v>
      </c>
      <c r="E174" s="46">
        <v>6</v>
      </c>
      <c r="G174" t="s">
        <v>59</v>
      </c>
      <c r="H174" t="s">
        <v>79</v>
      </c>
      <c r="P174"/>
      <c r="Q174"/>
    </row>
    <row r="175" spans="1:17" x14ac:dyDescent="0.25">
      <c r="A175" s="46">
        <v>70</v>
      </c>
      <c r="B175" s="47">
        <v>1</v>
      </c>
      <c r="C175" t="s">
        <v>51</v>
      </c>
      <c r="D175" s="48">
        <v>40402</v>
      </c>
      <c r="E175" s="46">
        <v>7</v>
      </c>
      <c r="G175" t="s">
        <v>59</v>
      </c>
      <c r="H175" t="s">
        <v>79</v>
      </c>
      <c r="P175"/>
      <c r="Q175"/>
    </row>
    <row r="176" spans="1:17" hidden="1" x14ac:dyDescent="0.25">
      <c r="A176" s="46">
        <v>75</v>
      </c>
      <c r="B176" s="47">
        <v>1</v>
      </c>
      <c r="C176" t="s">
        <v>51</v>
      </c>
      <c r="D176" s="48">
        <v>40402</v>
      </c>
      <c r="E176" s="46">
        <v>6</v>
      </c>
      <c r="G176" t="s">
        <v>52</v>
      </c>
      <c r="H176" t="s">
        <v>80</v>
      </c>
      <c r="P176"/>
      <c r="Q176"/>
    </row>
    <row r="177" spans="1:17" hidden="1" x14ac:dyDescent="0.25">
      <c r="A177" s="46">
        <v>75</v>
      </c>
      <c r="B177" s="47">
        <v>1</v>
      </c>
      <c r="C177" t="s">
        <v>51</v>
      </c>
      <c r="D177" s="48">
        <v>40409</v>
      </c>
      <c r="E177" s="49">
        <v>6</v>
      </c>
      <c r="G177" t="s">
        <v>54</v>
      </c>
      <c r="H177" t="s">
        <v>80</v>
      </c>
      <c r="P177"/>
      <c r="Q177"/>
    </row>
    <row r="178" spans="1:17" x14ac:dyDescent="0.25">
      <c r="A178" s="46">
        <v>75</v>
      </c>
      <c r="B178" s="47">
        <v>1</v>
      </c>
      <c r="C178" t="s">
        <v>51</v>
      </c>
      <c r="D178" s="48">
        <v>40409</v>
      </c>
      <c r="E178" s="46">
        <v>7</v>
      </c>
      <c r="F178" t="s">
        <v>62</v>
      </c>
      <c r="G178" t="s">
        <v>56</v>
      </c>
      <c r="H178" t="s">
        <v>80</v>
      </c>
      <c r="P178"/>
      <c r="Q178"/>
    </row>
    <row r="179" spans="1:17" hidden="1" x14ac:dyDescent="0.25">
      <c r="A179" s="46">
        <v>77</v>
      </c>
      <c r="B179" s="47">
        <v>1</v>
      </c>
      <c r="C179" t="s">
        <v>51</v>
      </c>
      <c r="D179" s="48">
        <v>40402</v>
      </c>
      <c r="E179" s="46">
        <v>6</v>
      </c>
      <c r="G179" t="s">
        <v>52</v>
      </c>
      <c r="H179" t="s">
        <v>81</v>
      </c>
      <c r="P179"/>
      <c r="Q179"/>
    </row>
    <row r="180" spans="1:17" hidden="1" x14ac:dyDescent="0.25">
      <c r="A180" s="46">
        <v>77</v>
      </c>
      <c r="B180" s="47">
        <v>1</v>
      </c>
      <c r="C180" t="s">
        <v>51</v>
      </c>
      <c r="D180" s="48">
        <v>40409</v>
      </c>
      <c r="E180" s="49">
        <v>6</v>
      </c>
      <c r="G180" t="s">
        <v>54</v>
      </c>
      <c r="H180" t="s">
        <v>81</v>
      </c>
    </row>
    <row r="181" spans="1:17" x14ac:dyDescent="0.25">
      <c r="A181" s="46">
        <v>77</v>
      </c>
      <c r="B181" s="47">
        <v>1</v>
      </c>
      <c r="C181" t="s">
        <v>51</v>
      </c>
      <c r="D181" s="48">
        <v>40409</v>
      </c>
      <c r="E181" s="46">
        <v>7</v>
      </c>
      <c r="F181" t="s">
        <v>62</v>
      </c>
      <c r="G181" t="s">
        <v>56</v>
      </c>
      <c r="H181" t="s">
        <v>81</v>
      </c>
    </row>
    <row r="182" spans="1:17" x14ac:dyDescent="0.25">
      <c r="A182" s="46">
        <v>80</v>
      </c>
      <c r="B182" s="47">
        <v>1</v>
      </c>
      <c r="C182" t="s">
        <v>51</v>
      </c>
      <c r="D182" s="48">
        <v>40406</v>
      </c>
      <c r="E182" s="49">
        <v>7</v>
      </c>
      <c r="G182" t="s">
        <v>52</v>
      </c>
      <c r="H182" t="s">
        <v>82</v>
      </c>
    </row>
    <row r="183" spans="1:17" x14ac:dyDescent="0.25">
      <c r="A183" s="46">
        <v>80</v>
      </c>
      <c r="B183" s="47">
        <v>1</v>
      </c>
      <c r="C183" t="s">
        <v>51</v>
      </c>
      <c r="D183" s="48">
        <v>40409</v>
      </c>
      <c r="E183" s="49">
        <v>7</v>
      </c>
      <c r="G183" t="s">
        <v>54</v>
      </c>
      <c r="H183" t="s">
        <v>82</v>
      </c>
      <c r="P183"/>
      <c r="Q183"/>
    </row>
    <row r="184" spans="1:17" x14ac:dyDescent="0.25">
      <c r="A184" s="46">
        <v>80</v>
      </c>
      <c r="B184" s="47">
        <v>1</v>
      </c>
      <c r="C184" t="s">
        <v>51</v>
      </c>
      <c r="D184" s="48">
        <v>40409</v>
      </c>
      <c r="E184" s="46">
        <v>7</v>
      </c>
      <c r="F184" t="s">
        <v>62</v>
      </c>
      <c r="G184" t="s">
        <v>56</v>
      </c>
      <c r="H184" t="s">
        <v>82</v>
      </c>
      <c r="P184"/>
      <c r="Q184"/>
    </row>
    <row r="185" spans="1:17" x14ac:dyDescent="0.25">
      <c r="A185" s="46">
        <v>84</v>
      </c>
      <c r="B185" s="47">
        <v>1</v>
      </c>
      <c r="C185" t="s">
        <v>51</v>
      </c>
      <c r="D185" s="48">
        <v>40406</v>
      </c>
      <c r="E185" s="49">
        <v>7</v>
      </c>
      <c r="G185" t="s">
        <v>52</v>
      </c>
      <c r="H185" t="s">
        <v>83</v>
      </c>
      <c r="P185"/>
      <c r="Q185"/>
    </row>
    <row r="186" spans="1:17" x14ac:dyDescent="0.25">
      <c r="A186" s="46">
        <v>84</v>
      </c>
      <c r="B186" s="47">
        <v>1</v>
      </c>
      <c r="C186" t="s">
        <v>51</v>
      </c>
      <c r="D186" s="48">
        <v>40409</v>
      </c>
      <c r="E186" s="46">
        <v>7</v>
      </c>
      <c r="G186" t="s">
        <v>54</v>
      </c>
      <c r="H186" t="s">
        <v>83</v>
      </c>
      <c r="P186"/>
      <c r="Q186"/>
    </row>
    <row r="187" spans="1:17" x14ac:dyDescent="0.25">
      <c r="A187" s="46">
        <v>86</v>
      </c>
      <c r="B187" s="47">
        <v>1</v>
      </c>
      <c r="C187" t="s">
        <v>51</v>
      </c>
      <c r="D187" s="48">
        <v>40407</v>
      </c>
      <c r="E187" s="49">
        <v>7</v>
      </c>
      <c r="G187" t="s">
        <v>52</v>
      </c>
      <c r="H187" t="s">
        <v>84</v>
      </c>
      <c r="P187"/>
      <c r="Q187"/>
    </row>
    <row r="188" spans="1:17" x14ac:dyDescent="0.25">
      <c r="A188" s="46">
        <v>86</v>
      </c>
      <c r="B188" s="47">
        <v>1</v>
      </c>
      <c r="C188" t="s">
        <v>51</v>
      </c>
      <c r="D188" s="48">
        <v>40409</v>
      </c>
      <c r="E188" s="46">
        <v>7</v>
      </c>
      <c r="G188" t="s">
        <v>54</v>
      </c>
      <c r="H188" t="s">
        <v>84</v>
      </c>
      <c r="P188"/>
      <c r="Q188"/>
    </row>
    <row r="189" spans="1:17" x14ac:dyDescent="0.25">
      <c r="A189" s="46">
        <v>87</v>
      </c>
      <c r="B189" s="47">
        <v>1</v>
      </c>
      <c r="C189" t="s">
        <v>51</v>
      </c>
      <c r="D189" s="48">
        <v>40407</v>
      </c>
      <c r="E189" s="49">
        <v>7</v>
      </c>
      <c r="G189" t="s">
        <v>52</v>
      </c>
      <c r="H189" t="s">
        <v>85</v>
      </c>
    </row>
    <row r="190" spans="1:17" x14ac:dyDescent="0.25">
      <c r="A190" s="46">
        <v>87</v>
      </c>
      <c r="B190" s="47">
        <v>1</v>
      </c>
      <c r="C190" t="s">
        <v>51</v>
      </c>
      <c r="D190" s="48">
        <v>40409</v>
      </c>
      <c r="E190" s="46">
        <v>7</v>
      </c>
      <c r="G190" t="s">
        <v>54</v>
      </c>
      <c r="H190" t="s">
        <v>85</v>
      </c>
    </row>
    <row r="191" spans="1:17" x14ac:dyDescent="0.25">
      <c r="A191" s="46">
        <v>88</v>
      </c>
      <c r="B191" s="47">
        <v>1</v>
      </c>
      <c r="C191" t="s">
        <v>51</v>
      </c>
      <c r="D191" s="48">
        <v>40407</v>
      </c>
      <c r="E191" s="49">
        <v>7</v>
      </c>
      <c r="G191" t="s">
        <v>52</v>
      </c>
      <c r="H191" t="s">
        <v>86</v>
      </c>
    </row>
    <row r="192" spans="1:17" x14ac:dyDescent="0.25">
      <c r="A192" s="46">
        <v>88</v>
      </c>
      <c r="B192" s="47">
        <v>1</v>
      </c>
      <c r="C192" t="s">
        <v>51</v>
      </c>
      <c r="D192" s="48">
        <v>40409</v>
      </c>
      <c r="E192" s="46">
        <v>7</v>
      </c>
      <c r="G192" t="s">
        <v>54</v>
      </c>
      <c r="H192" t="s">
        <v>86</v>
      </c>
      <c r="P192"/>
      <c r="Q192"/>
    </row>
    <row r="193" spans="1:17" x14ac:dyDescent="0.25">
      <c r="A193" s="46">
        <v>89</v>
      </c>
      <c r="B193" s="47">
        <v>1</v>
      </c>
      <c r="C193" t="s">
        <v>51</v>
      </c>
      <c r="D193" s="48">
        <v>40408</v>
      </c>
      <c r="E193" s="49">
        <v>7</v>
      </c>
      <c r="G193" t="s">
        <v>52</v>
      </c>
      <c r="H193" t="s">
        <v>87</v>
      </c>
      <c r="P193"/>
      <c r="Q193"/>
    </row>
    <row r="194" spans="1:17" x14ac:dyDescent="0.25">
      <c r="A194" s="46">
        <v>89</v>
      </c>
      <c r="B194" s="47">
        <v>1</v>
      </c>
      <c r="C194" t="s">
        <v>51</v>
      </c>
      <c r="D194" s="48">
        <v>40409</v>
      </c>
      <c r="E194" s="46">
        <v>7</v>
      </c>
      <c r="G194" t="s">
        <v>54</v>
      </c>
      <c r="H194" t="s">
        <v>87</v>
      </c>
      <c r="P194"/>
      <c r="Q194"/>
    </row>
    <row r="195" spans="1:17" x14ac:dyDescent="0.25">
      <c r="A195" s="46">
        <v>90</v>
      </c>
      <c r="B195" s="47">
        <v>1</v>
      </c>
      <c r="C195" t="s">
        <v>51</v>
      </c>
      <c r="D195" s="48">
        <v>40408</v>
      </c>
      <c r="E195" s="46">
        <v>7</v>
      </c>
      <c r="G195" t="s">
        <v>52</v>
      </c>
      <c r="H195" t="s">
        <v>88</v>
      </c>
      <c r="P195"/>
      <c r="Q195"/>
    </row>
    <row r="196" spans="1:17" x14ac:dyDescent="0.25">
      <c r="A196" s="46">
        <v>91</v>
      </c>
      <c r="B196" s="47">
        <v>1</v>
      </c>
      <c r="C196" t="s">
        <v>51</v>
      </c>
      <c r="D196" s="48">
        <v>40408</v>
      </c>
      <c r="E196" s="46">
        <v>7</v>
      </c>
      <c r="G196" t="s">
        <v>52</v>
      </c>
      <c r="H196" t="s">
        <v>89</v>
      </c>
      <c r="P196"/>
      <c r="Q196"/>
    </row>
    <row r="197" spans="1:17" x14ac:dyDescent="0.25">
      <c r="A197" s="46">
        <v>92</v>
      </c>
      <c r="B197" s="47">
        <v>1</v>
      </c>
      <c r="C197" t="s">
        <v>51</v>
      </c>
      <c r="D197" s="48">
        <v>40408</v>
      </c>
      <c r="E197" s="46">
        <v>7</v>
      </c>
      <c r="G197" t="s">
        <v>52</v>
      </c>
      <c r="H197" t="s">
        <v>90</v>
      </c>
      <c r="P197"/>
      <c r="Q197"/>
    </row>
    <row r="198" spans="1:17" x14ac:dyDescent="0.25">
      <c r="A198" s="46">
        <v>93</v>
      </c>
      <c r="B198" s="47">
        <v>1</v>
      </c>
      <c r="C198" t="s">
        <v>51</v>
      </c>
      <c r="D198" s="48">
        <v>40409</v>
      </c>
      <c r="E198" s="46">
        <v>7</v>
      </c>
      <c r="G198" t="s">
        <v>52</v>
      </c>
      <c r="H198" t="s">
        <v>91</v>
      </c>
    </row>
    <row r="199" spans="1:17" x14ac:dyDescent="0.25">
      <c r="A199" s="46">
        <v>96</v>
      </c>
      <c r="B199" s="47">
        <v>1</v>
      </c>
      <c r="C199" t="s">
        <v>51</v>
      </c>
      <c r="D199" s="48">
        <v>40409</v>
      </c>
      <c r="E199" s="46">
        <v>7</v>
      </c>
      <c r="G199" t="s">
        <v>52</v>
      </c>
      <c r="H199" t="s">
        <v>92</v>
      </c>
    </row>
    <row r="200" spans="1:17" x14ac:dyDescent="0.25">
      <c r="A200" s="46">
        <v>97</v>
      </c>
      <c r="B200" s="47">
        <v>1</v>
      </c>
      <c r="C200" t="s">
        <v>51</v>
      </c>
      <c r="D200" s="48">
        <v>40409</v>
      </c>
      <c r="E200" s="46">
        <v>7</v>
      </c>
      <c r="G200" t="s">
        <v>52</v>
      </c>
      <c r="H200" t="s">
        <v>93</v>
      </c>
    </row>
    <row r="201" spans="1:17" x14ac:dyDescent="0.25">
      <c r="A201" s="46">
        <v>99</v>
      </c>
      <c r="B201" s="47">
        <v>1</v>
      </c>
      <c r="C201" t="s">
        <v>51</v>
      </c>
      <c r="D201" s="48">
        <v>40409</v>
      </c>
      <c r="E201" s="46">
        <v>7</v>
      </c>
      <c r="G201" t="s">
        <v>52</v>
      </c>
      <c r="H201" t="s">
        <v>94</v>
      </c>
      <c r="P201"/>
      <c r="Q201"/>
    </row>
    <row r="202" spans="1:17" hidden="1" x14ac:dyDescent="0.25">
      <c r="A202" s="46">
        <v>1</v>
      </c>
      <c r="B202" s="50">
        <v>2</v>
      </c>
      <c r="C202" t="s">
        <v>51</v>
      </c>
      <c r="D202" s="48">
        <v>40364</v>
      </c>
      <c r="E202" s="46">
        <v>1</v>
      </c>
      <c r="G202" t="s">
        <v>52</v>
      </c>
      <c r="H202" t="s">
        <v>95</v>
      </c>
      <c r="P202"/>
      <c r="Q202"/>
    </row>
    <row r="203" spans="1:17" hidden="1" x14ac:dyDescent="0.25">
      <c r="A203" s="46">
        <v>1</v>
      </c>
      <c r="B203" s="50">
        <v>2</v>
      </c>
      <c r="C203" t="s">
        <v>51</v>
      </c>
      <c r="D203" s="48">
        <v>40371</v>
      </c>
      <c r="E203" s="49">
        <v>1</v>
      </c>
      <c r="G203" t="s">
        <v>54</v>
      </c>
      <c r="H203" t="s">
        <v>95</v>
      </c>
      <c r="P203"/>
      <c r="Q203"/>
    </row>
    <row r="204" spans="1:17" hidden="1" x14ac:dyDescent="0.25">
      <c r="A204" s="46">
        <v>1</v>
      </c>
      <c r="B204" s="50">
        <v>2</v>
      </c>
      <c r="C204" t="s">
        <v>51</v>
      </c>
      <c r="D204" s="48">
        <v>40372</v>
      </c>
      <c r="E204" s="49">
        <v>1</v>
      </c>
      <c r="F204" t="s">
        <v>62</v>
      </c>
      <c r="G204" t="s">
        <v>56</v>
      </c>
      <c r="H204" t="s">
        <v>95</v>
      </c>
      <c r="P204"/>
      <c r="Q204"/>
    </row>
    <row r="205" spans="1:17" hidden="1" x14ac:dyDescent="0.25">
      <c r="A205" s="46">
        <v>1</v>
      </c>
      <c r="B205" s="50">
        <v>2</v>
      </c>
      <c r="C205" t="s">
        <v>51</v>
      </c>
      <c r="D205" s="48">
        <v>40375</v>
      </c>
      <c r="E205" s="46">
        <v>2</v>
      </c>
      <c r="G205" t="s">
        <v>59</v>
      </c>
      <c r="H205" t="s">
        <v>95</v>
      </c>
      <c r="P205"/>
      <c r="Q205"/>
    </row>
    <row r="206" spans="1:17" hidden="1" x14ac:dyDescent="0.25">
      <c r="A206" s="46">
        <v>1</v>
      </c>
      <c r="B206" s="50">
        <v>2</v>
      </c>
      <c r="C206" t="s">
        <v>51</v>
      </c>
      <c r="D206" s="48">
        <v>40378</v>
      </c>
      <c r="E206" s="49">
        <v>2</v>
      </c>
      <c r="G206" t="s">
        <v>96</v>
      </c>
      <c r="H206" t="s">
        <v>95</v>
      </c>
      <c r="P206"/>
      <c r="Q206"/>
    </row>
    <row r="207" spans="1:17" hidden="1" x14ac:dyDescent="0.25">
      <c r="A207" s="46">
        <v>1</v>
      </c>
      <c r="B207" s="50">
        <v>2</v>
      </c>
      <c r="C207" t="s">
        <v>51</v>
      </c>
      <c r="D207" s="48">
        <v>40379</v>
      </c>
      <c r="E207" s="49">
        <v>2</v>
      </c>
      <c r="F207" t="s">
        <v>62</v>
      </c>
      <c r="G207" t="s">
        <v>56</v>
      </c>
      <c r="H207" t="s">
        <v>95</v>
      </c>
    </row>
    <row r="208" spans="1:17" hidden="1" x14ac:dyDescent="0.25">
      <c r="A208" s="46">
        <v>1</v>
      </c>
      <c r="B208" s="50">
        <v>2</v>
      </c>
      <c r="C208" t="s">
        <v>51</v>
      </c>
      <c r="D208" s="48">
        <v>40382</v>
      </c>
      <c r="E208" s="49">
        <v>2</v>
      </c>
      <c r="G208" t="s">
        <v>57</v>
      </c>
      <c r="H208" t="s">
        <v>95</v>
      </c>
    </row>
    <row r="209" spans="1:17" hidden="1" x14ac:dyDescent="0.25">
      <c r="A209" s="46">
        <v>1</v>
      </c>
      <c r="B209" s="50">
        <v>2</v>
      </c>
      <c r="C209" t="s">
        <v>51</v>
      </c>
      <c r="D209" s="48">
        <v>40382</v>
      </c>
      <c r="E209" s="46">
        <v>3</v>
      </c>
      <c r="G209" t="s">
        <v>58</v>
      </c>
      <c r="H209" t="s">
        <v>95</v>
      </c>
    </row>
    <row r="210" spans="1:17" hidden="1" x14ac:dyDescent="0.25">
      <c r="A210" s="46">
        <v>1</v>
      </c>
      <c r="B210" s="50">
        <v>2</v>
      </c>
      <c r="C210" t="s">
        <v>51</v>
      </c>
      <c r="D210" s="48">
        <v>40385</v>
      </c>
      <c r="E210" s="46">
        <v>4</v>
      </c>
      <c r="G210" t="s">
        <v>59</v>
      </c>
      <c r="H210" t="s">
        <v>95</v>
      </c>
      <c r="P210"/>
      <c r="Q210"/>
    </row>
    <row r="211" spans="1:17" hidden="1" x14ac:dyDescent="0.25">
      <c r="A211" s="46">
        <v>1</v>
      </c>
      <c r="B211" s="50">
        <v>2</v>
      </c>
      <c r="C211" t="s">
        <v>51</v>
      </c>
      <c r="D211" s="48">
        <v>40385</v>
      </c>
      <c r="E211" s="46">
        <v>5</v>
      </c>
      <c r="G211" t="s">
        <v>59</v>
      </c>
      <c r="H211" t="s">
        <v>95</v>
      </c>
      <c r="P211"/>
      <c r="Q211"/>
    </row>
    <row r="212" spans="1:17" hidden="1" x14ac:dyDescent="0.25">
      <c r="A212" s="46">
        <v>1</v>
      </c>
      <c r="B212" s="50">
        <v>2</v>
      </c>
      <c r="C212" t="s">
        <v>51</v>
      </c>
      <c r="D212" s="48">
        <v>40385</v>
      </c>
      <c r="E212" s="46">
        <v>6</v>
      </c>
      <c r="G212" t="s">
        <v>59</v>
      </c>
      <c r="H212" t="s">
        <v>95</v>
      </c>
      <c r="P212"/>
      <c r="Q212"/>
    </row>
    <row r="213" spans="1:17" x14ac:dyDescent="0.25">
      <c r="A213" s="46">
        <v>1</v>
      </c>
      <c r="B213" s="50">
        <v>2</v>
      </c>
      <c r="C213" t="s">
        <v>51</v>
      </c>
      <c r="D213" s="48">
        <v>40385</v>
      </c>
      <c r="E213" s="46">
        <v>7</v>
      </c>
      <c r="G213" t="s">
        <v>59</v>
      </c>
      <c r="H213" t="s">
        <v>95</v>
      </c>
      <c r="P213"/>
      <c r="Q213"/>
    </row>
    <row r="214" spans="1:17" hidden="1" x14ac:dyDescent="0.25">
      <c r="A214" s="46">
        <v>2</v>
      </c>
      <c r="B214" s="50">
        <v>2</v>
      </c>
      <c r="C214" t="s">
        <v>51</v>
      </c>
      <c r="D214" s="48">
        <v>40364</v>
      </c>
      <c r="E214" s="46">
        <v>1</v>
      </c>
      <c r="G214" t="s">
        <v>52</v>
      </c>
      <c r="H214" t="s">
        <v>97</v>
      </c>
      <c r="P214"/>
      <c r="Q214"/>
    </row>
    <row r="215" spans="1:17" hidden="1" x14ac:dyDescent="0.25">
      <c r="A215" s="46">
        <v>2</v>
      </c>
      <c r="B215" s="50">
        <v>2</v>
      </c>
      <c r="C215" t="s">
        <v>51</v>
      </c>
      <c r="D215" s="48">
        <v>40371</v>
      </c>
      <c r="E215" s="49">
        <v>1</v>
      </c>
      <c r="G215" t="s">
        <v>54</v>
      </c>
      <c r="H215" t="s">
        <v>97</v>
      </c>
      <c r="P215"/>
      <c r="Q215"/>
    </row>
    <row r="216" spans="1:17" hidden="1" x14ac:dyDescent="0.25">
      <c r="A216" s="46">
        <v>2</v>
      </c>
      <c r="B216" s="50">
        <v>2</v>
      </c>
      <c r="C216" t="s">
        <v>51</v>
      </c>
      <c r="D216" s="48">
        <v>40372</v>
      </c>
      <c r="E216" s="49">
        <v>1</v>
      </c>
      <c r="F216" t="s">
        <v>55</v>
      </c>
      <c r="G216" t="s">
        <v>56</v>
      </c>
      <c r="H216" t="s">
        <v>97</v>
      </c>
    </row>
    <row r="217" spans="1:17" hidden="1" x14ac:dyDescent="0.25">
      <c r="A217" s="46">
        <v>2</v>
      </c>
      <c r="B217" s="50">
        <v>2</v>
      </c>
      <c r="C217" t="s">
        <v>51</v>
      </c>
      <c r="D217" s="48">
        <v>40373</v>
      </c>
      <c r="E217" s="46">
        <v>2</v>
      </c>
      <c r="G217" t="s">
        <v>57</v>
      </c>
      <c r="H217" t="s">
        <v>97</v>
      </c>
    </row>
    <row r="218" spans="1:17" hidden="1" x14ac:dyDescent="0.25">
      <c r="A218" s="46">
        <v>2</v>
      </c>
      <c r="B218" s="50">
        <v>2</v>
      </c>
      <c r="C218" t="s">
        <v>51</v>
      </c>
      <c r="D218" s="48">
        <v>40376</v>
      </c>
      <c r="E218" s="49">
        <v>2</v>
      </c>
      <c r="G218" t="s">
        <v>58</v>
      </c>
      <c r="H218" t="s">
        <v>97</v>
      </c>
    </row>
    <row r="219" spans="1:17" hidden="1" x14ac:dyDescent="0.25">
      <c r="A219" s="46">
        <v>2</v>
      </c>
      <c r="B219" s="50">
        <v>2</v>
      </c>
      <c r="C219" t="s">
        <v>51</v>
      </c>
      <c r="D219" s="48">
        <v>40376</v>
      </c>
      <c r="E219" s="46">
        <v>3</v>
      </c>
      <c r="G219" t="s">
        <v>59</v>
      </c>
      <c r="H219" t="s">
        <v>97</v>
      </c>
      <c r="P219"/>
      <c r="Q219"/>
    </row>
    <row r="220" spans="1:17" hidden="1" x14ac:dyDescent="0.25">
      <c r="A220" s="46">
        <v>2</v>
      </c>
      <c r="B220" s="47">
        <v>2</v>
      </c>
      <c r="C220" t="s">
        <v>51</v>
      </c>
      <c r="D220" s="48">
        <v>40376</v>
      </c>
      <c r="E220" s="46">
        <v>4</v>
      </c>
      <c r="G220" t="s">
        <v>59</v>
      </c>
      <c r="H220" t="s">
        <v>97</v>
      </c>
      <c r="P220"/>
      <c r="Q220"/>
    </row>
    <row r="221" spans="1:17" hidden="1" x14ac:dyDescent="0.25">
      <c r="A221" s="46">
        <v>2</v>
      </c>
      <c r="B221" s="47">
        <v>2</v>
      </c>
      <c r="C221" t="s">
        <v>51</v>
      </c>
      <c r="D221" s="48">
        <v>40376</v>
      </c>
      <c r="E221" s="46">
        <v>5</v>
      </c>
      <c r="G221" t="s">
        <v>59</v>
      </c>
      <c r="H221" t="s">
        <v>97</v>
      </c>
      <c r="P221"/>
      <c r="Q221"/>
    </row>
    <row r="222" spans="1:17" hidden="1" x14ac:dyDescent="0.25">
      <c r="A222" s="46">
        <v>2</v>
      </c>
      <c r="B222" s="47">
        <v>2</v>
      </c>
      <c r="C222" t="s">
        <v>51</v>
      </c>
      <c r="D222" s="48">
        <v>40376</v>
      </c>
      <c r="E222" s="46">
        <v>6</v>
      </c>
      <c r="G222" t="s">
        <v>59</v>
      </c>
      <c r="H222" t="s">
        <v>97</v>
      </c>
      <c r="P222"/>
      <c r="Q222"/>
    </row>
    <row r="223" spans="1:17" x14ac:dyDescent="0.25">
      <c r="A223" s="46">
        <v>2</v>
      </c>
      <c r="B223" s="47">
        <v>2</v>
      </c>
      <c r="C223" t="s">
        <v>51</v>
      </c>
      <c r="D223" s="48">
        <v>40376</v>
      </c>
      <c r="E223" s="46">
        <v>7</v>
      </c>
      <c r="G223" t="s">
        <v>59</v>
      </c>
      <c r="H223" t="s">
        <v>97</v>
      </c>
      <c r="P223"/>
      <c r="Q223"/>
    </row>
    <row r="224" spans="1:17" hidden="1" x14ac:dyDescent="0.25">
      <c r="A224" s="46">
        <v>5</v>
      </c>
      <c r="B224" s="50">
        <v>2</v>
      </c>
      <c r="C224" t="s">
        <v>51</v>
      </c>
      <c r="D224" s="48">
        <v>40365</v>
      </c>
      <c r="E224" s="46">
        <v>1</v>
      </c>
      <c r="G224" t="s">
        <v>52</v>
      </c>
      <c r="H224" t="s">
        <v>98</v>
      </c>
      <c r="P224"/>
      <c r="Q224"/>
    </row>
    <row r="225" spans="1:17" hidden="1" x14ac:dyDescent="0.25">
      <c r="A225" s="46">
        <v>5</v>
      </c>
      <c r="B225" s="50">
        <v>2</v>
      </c>
      <c r="C225" t="s">
        <v>51</v>
      </c>
      <c r="D225" s="48">
        <v>40371</v>
      </c>
      <c r="E225" s="49">
        <v>1</v>
      </c>
      <c r="G225" t="s">
        <v>54</v>
      </c>
      <c r="H225" t="s">
        <v>98</v>
      </c>
    </row>
    <row r="226" spans="1:17" hidden="1" x14ac:dyDescent="0.25">
      <c r="A226" s="46">
        <v>5</v>
      </c>
      <c r="B226" s="50">
        <v>2</v>
      </c>
      <c r="C226" t="s">
        <v>51</v>
      </c>
      <c r="D226" s="48">
        <v>40372</v>
      </c>
      <c r="E226" s="46">
        <v>2</v>
      </c>
      <c r="F226" t="s">
        <v>55</v>
      </c>
      <c r="G226" t="s">
        <v>56</v>
      </c>
      <c r="H226" t="s">
        <v>98</v>
      </c>
    </row>
    <row r="227" spans="1:17" hidden="1" x14ac:dyDescent="0.25">
      <c r="A227" s="46">
        <v>5</v>
      </c>
      <c r="B227" s="50">
        <v>2</v>
      </c>
      <c r="C227" t="s">
        <v>51</v>
      </c>
      <c r="D227" s="48">
        <v>40392</v>
      </c>
      <c r="E227" s="49">
        <v>2</v>
      </c>
      <c r="G227" t="s">
        <v>57</v>
      </c>
      <c r="H227" t="s">
        <v>98</v>
      </c>
    </row>
    <row r="228" spans="1:17" hidden="1" x14ac:dyDescent="0.25">
      <c r="A228" s="46">
        <v>5</v>
      </c>
      <c r="B228" s="50">
        <v>2</v>
      </c>
      <c r="C228" t="s">
        <v>51</v>
      </c>
      <c r="D228" s="48">
        <v>40393</v>
      </c>
      <c r="E228" s="49">
        <v>2</v>
      </c>
      <c r="G228" t="s">
        <v>58</v>
      </c>
      <c r="H228" t="s">
        <v>98</v>
      </c>
      <c r="P228"/>
      <c r="Q228"/>
    </row>
    <row r="229" spans="1:17" hidden="1" x14ac:dyDescent="0.25">
      <c r="A229" s="46">
        <v>5</v>
      </c>
      <c r="B229" s="50">
        <v>2</v>
      </c>
      <c r="C229" t="s">
        <v>51</v>
      </c>
      <c r="D229" s="48">
        <v>40394</v>
      </c>
      <c r="E229" s="46">
        <v>3</v>
      </c>
      <c r="G229" t="s">
        <v>59</v>
      </c>
      <c r="H229" t="s">
        <v>98</v>
      </c>
      <c r="P229"/>
      <c r="Q229"/>
    </row>
    <row r="230" spans="1:17" hidden="1" x14ac:dyDescent="0.25">
      <c r="A230" s="46">
        <v>5</v>
      </c>
      <c r="B230" s="47">
        <v>2</v>
      </c>
      <c r="C230" t="s">
        <v>51</v>
      </c>
      <c r="D230" s="48">
        <v>40394</v>
      </c>
      <c r="E230" s="46">
        <v>4</v>
      </c>
      <c r="G230" t="s">
        <v>59</v>
      </c>
      <c r="H230" t="s">
        <v>98</v>
      </c>
      <c r="P230"/>
      <c r="Q230"/>
    </row>
    <row r="231" spans="1:17" hidden="1" x14ac:dyDescent="0.25">
      <c r="A231" s="46">
        <v>5</v>
      </c>
      <c r="B231" s="47">
        <v>2</v>
      </c>
      <c r="C231" t="s">
        <v>51</v>
      </c>
      <c r="D231" s="48">
        <v>40394</v>
      </c>
      <c r="E231" s="46">
        <v>5</v>
      </c>
      <c r="G231" t="s">
        <v>59</v>
      </c>
      <c r="H231" t="s">
        <v>98</v>
      </c>
      <c r="P231"/>
      <c r="Q231"/>
    </row>
    <row r="232" spans="1:17" hidden="1" x14ac:dyDescent="0.25">
      <c r="A232" s="46">
        <v>5</v>
      </c>
      <c r="B232" s="47">
        <v>2</v>
      </c>
      <c r="C232" t="s">
        <v>51</v>
      </c>
      <c r="D232" s="48">
        <v>40394</v>
      </c>
      <c r="E232" s="46">
        <v>6</v>
      </c>
      <c r="G232" t="s">
        <v>59</v>
      </c>
      <c r="H232" t="s">
        <v>98</v>
      </c>
      <c r="P232"/>
      <c r="Q232"/>
    </row>
    <row r="233" spans="1:17" x14ac:dyDescent="0.25">
      <c r="A233" s="46">
        <v>5</v>
      </c>
      <c r="B233" s="47">
        <v>2</v>
      </c>
      <c r="C233" t="s">
        <v>51</v>
      </c>
      <c r="D233" s="48">
        <v>40394</v>
      </c>
      <c r="E233" s="46">
        <v>7</v>
      </c>
      <c r="G233" t="s">
        <v>59</v>
      </c>
      <c r="H233" t="s">
        <v>98</v>
      </c>
      <c r="P233"/>
      <c r="Q233"/>
    </row>
    <row r="234" spans="1:17" hidden="1" x14ac:dyDescent="0.25">
      <c r="A234" s="46">
        <v>7</v>
      </c>
      <c r="B234" s="50">
        <v>2</v>
      </c>
      <c r="C234" t="s">
        <v>51</v>
      </c>
      <c r="D234" s="48">
        <v>40366</v>
      </c>
      <c r="E234" s="46">
        <v>1</v>
      </c>
      <c r="G234" t="s">
        <v>52</v>
      </c>
      <c r="H234" t="s">
        <v>99</v>
      </c>
    </row>
    <row r="235" spans="1:17" hidden="1" x14ac:dyDescent="0.25">
      <c r="A235" s="46">
        <v>7</v>
      </c>
      <c r="B235" s="50">
        <v>2</v>
      </c>
      <c r="C235" t="s">
        <v>51</v>
      </c>
      <c r="D235" s="48">
        <v>40371</v>
      </c>
      <c r="E235" s="49">
        <v>1</v>
      </c>
      <c r="G235" t="s">
        <v>54</v>
      </c>
      <c r="H235" t="s">
        <v>99</v>
      </c>
    </row>
    <row r="236" spans="1:17" hidden="1" x14ac:dyDescent="0.25">
      <c r="A236" s="46">
        <v>7</v>
      </c>
      <c r="B236" s="50">
        <v>2</v>
      </c>
      <c r="C236" t="s">
        <v>51</v>
      </c>
      <c r="D236" s="48">
        <v>40372</v>
      </c>
      <c r="E236" s="49">
        <v>1</v>
      </c>
      <c r="F236" t="s">
        <v>62</v>
      </c>
      <c r="G236" t="s">
        <v>56</v>
      </c>
      <c r="H236" t="s">
        <v>99</v>
      </c>
    </row>
    <row r="237" spans="1:17" hidden="1" x14ac:dyDescent="0.25">
      <c r="A237" s="46">
        <v>7</v>
      </c>
      <c r="B237" s="50">
        <v>2</v>
      </c>
      <c r="C237" t="s">
        <v>51</v>
      </c>
      <c r="D237" s="48">
        <v>40373</v>
      </c>
      <c r="E237" s="46">
        <v>2</v>
      </c>
      <c r="G237" t="s">
        <v>57</v>
      </c>
      <c r="H237" t="s">
        <v>99</v>
      </c>
      <c r="P237"/>
      <c r="Q237"/>
    </row>
    <row r="238" spans="1:17" hidden="1" x14ac:dyDescent="0.25">
      <c r="A238" s="46">
        <v>7</v>
      </c>
      <c r="B238" s="50">
        <v>2</v>
      </c>
      <c r="C238" t="s">
        <v>51</v>
      </c>
      <c r="D238" s="48">
        <v>40376</v>
      </c>
      <c r="E238" s="49">
        <v>2</v>
      </c>
      <c r="G238" t="s">
        <v>58</v>
      </c>
      <c r="H238" t="s">
        <v>99</v>
      </c>
      <c r="P238"/>
      <c r="Q238"/>
    </row>
    <row r="239" spans="1:17" hidden="1" x14ac:dyDescent="0.25">
      <c r="A239" s="46">
        <v>7</v>
      </c>
      <c r="B239" s="50">
        <v>2</v>
      </c>
      <c r="C239" t="s">
        <v>51</v>
      </c>
      <c r="D239" s="48">
        <v>40376</v>
      </c>
      <c r="E239" s="46">
        <v>3</v>
      </c>
      <c r="G239" t="s">
        <v>59</v>
      </c>
      <c r="H239" t="s">
        <v>99</v>
      </c>
      <c r="P239"/>
      <c r="Q239"/>
    </row>
    <row r="240" spans="1:17" hidden="1" x14ac:dyDescent="0.25">
      <c r="A240" s="46">
        <v>7</v>
      </c>
      <c r="B240" s="47">
        <v>2</v>
      </c>
      <c r="C240" t="s">
        <v>51</v>
      </c>
      <c r="D240" s="48">
        <v>40376</v>
      </c>
      <c r="E240" s="46">
        <v>4</v>
      </c>
      <c r="G240" t="s">
        <v>59</v>
      </c>
      <c r="H240" t="s">
        <v>99</v>
      </c>
      <c r="P240"/>
      <c r="Q240"/>
    </row>
    <row r="241" spans="1:17" hidden="1" x14ac:dyDescent="0.25">
      <c r="A241" s="46">
        <v>7</v>
      </c>
      <c r="B241" s="47">
        <v>2</v>
      </c>
      <c r="C241" t="s">
        <v>51</v>
      </c>
      <c r="D241" s="48">
        <v>40376</v>
      </c>
      <c r="E241" s="46">
        <v>5</v>
      </c>
      <c r="G241" t="s">
        <v>59</v>
      </c>
      <c r="H241" t="s">
        <v>99</v>
      </c>
      <c r="P241"/>
      <c r="Q241"/>
    </row>
    <row r="242" spans="1:17" hidden="1" x14ac:dyDescent="0.25">
      <c r="A242" s="46">
        <v>7</v>
      </c>
      <c r="B242" s="47">
        <v>2</v>
      </c>
      <c r="C242" t="s">
        <v>51</v>
      </c>
      <c r="D242" s="48">
        <v>40376</v>
      </c>
      <c r="E242" s="46">
        <v>6</v>
      </c>
      <c r="G242" t="s">
        <v>59</v>
      </c>
      <c r="H242" t="s">
        <v>99</v>
      </c>
      <c r="P242"/>
      <c r="Q242"/>
    </row>
    <row r="243" spans="1:17" x14ac:dyDescent="0.25">
      <c r="A243" s="46">
        <v>7</v>
      </c>
      <c r="B243" s="47">
        <v>2</v>
      </c>
      <c r="C243" t="s">
        <v>51</v>
      </c>
      <c r="D243" s="48">
        <v>40376</v>
      </c>
      <c r="E243" s="46">
        <v>7</v>
      </c>
      <c r="G243" t="s">
        <v>59</v>
      </c>
      <c r="H243" t="s">
        <v>99</v>
      </c>
    </row>
    <row r="244" spans="1:17" hidden="1" x14ac:dyDescent="0.25">
      <c r="A244" s="46">
        <v>9</v>
      </c>
      <c r="B244" s="50">
        <v>2</v>
      </c>
      <c r="C244" t="s">
        <v>51</v>
      </c>
      <c r="D244" s="48">
        <v>40366</v>
      </c>
      <c r="E244" s="46">
        <v>1</v>
      </c>
      <c r="G244" t="s">
        <v>52</v>
      </c>
      <c r="H244" t="s">
        <v>100</v>
      </c>
    </row>
    <row r="245" spans="1:17" hidden="1" x14ac:dyDescent="0.25">
      <c r="A245" s="46">
        <v>9</v>
      </c>
      <c r="B245" s="50">
        <v>2</v>
      </c>
      <c r="C245" t="s">
        <v>51</v>
      </c>
      <c r="D245" s="48">
        <v>40371</v>
      </c>
      <c r="E245" s="49">
        <v>1</v>
      </c>
      <c r="G245" t="s">
        <v>54</v>
      </c>
      <c r="H245" t="s">
        <v>100</v>
      </c>
    </row>
    <row r="246" spans="1:17" hidden="1" x14ac:dyDescent="0.25">
      <c r="A246" s="46">
        <v>9</v>
      </c>
      <c r="B246" s="50">
        <v>2</v>
      </c>
      <c r="C246" t="s">
        <v>51</v>
      </c>
      <c r="D246" s="48">
        <v>40372</v>
      </c>
      <c r="E246" s="49">
        <v>1</v>
      </c>
      <c r="F246" t="s">
        <v>55</v>
      </c>
      <c r="G246" t="s">
        <v>56</v>
      </c>
      <c r="H246" t="s">
        <v>100</v>
      </c>
      <c r="P246"/>
      <c r="Q246"/>
    </row>
    <row r="247" spans="1:17" hidden="1" x14ac:dyDescent="0.25">
      <c r="A247" s="46">
        <v>9</v>
      </c>
      <c r="B247" s="50">
        <v>2</v>
      </c>
      <c r="C247" t="s">
        <v>51</v>
      </c>
      <c r="D247" s="48">
        <v>40373</v>
      </c>
      <c r="E247" s="46">
        <v>2</v>
      </c>
      <c r="G247" t="s">
        <v>57</v>
      </c>
      <c r="H247" t="s">
        <v>100</v>
      </c>
      <c r="P247"/>
      <c r="Q247"/>
    </row>
    <row r="248" spans="1:17" hidden="1" x14ac:dyDescent="0.25">
      <c r="A248" s="46">
        <v>9</v>
      </c>
      <c r="B248" s="50">
        <v>2</v>
      </c>
      <c r="C248" t="s">
        <v>51</v>
      </c>
      <c r="D248" s="48">
        <v>40376</v>
      </c>
      <c r="E248" s="49">
        <v>2</v>
      </c>
      <c r="G248" t="s">
        <v>58</v>
      </c>
      <c r="H248" t="s">
        <v>100</v>
      </c>
      <c r="P248"/>
      <c r="Q248"/>
    </row>
    <row r="249" spans="1:17" hidden="1" x14ac:dyDescent="0.25">
      <c r="A249" s="46">
        <v>9</v>
      </c>
      <c r="B249" s="50">
        <v>2</v>
      </c>
      <c r="C249" t="s">
        <v>51</v>
      </c>
      <c r="D249" s="48">
        <v>40376</v>
      </c>
      <c r="E249" s="46">
        <v>3</v>
      </c>
      <c r="G249" t="s">
        <v>59</v>
      </c>
      <c r="H249" t="s">
        <v>100</v>
      </c>
      <c r="P249"/>
      <c r="Q249"/>
    </row>
    <row r="250" spans="1:17" hidden="1" x14ac:dyDescent="0.25">
      <c r="A250" s="46">
        <v>9</v>
      </c>
      <c r="B250" s="47">
        <v>2</v>
      </c>
      <c r="C250" t="s">
        <v>51</v>
      </c>
      <c r="D250" s="48">
        <v>40376</v>
      </c>
      <c r="E250" s="46">
        <v>4</v>
      </c>
      <c r="G250" t="s">
        <v>59</v>
      </c>
      <c r="H250" t="s">
        <v>100</v>
      </c>
      <c r="P250"/>
      <c r="Q250"/>
    </row>
    <row r="251" spans="1:17" hidden="1" x14ac:dyDescent="0.25">
      <c r="A251" s="46">
        <v>9</v>
      </c>
      <c r="B251" s="47">
        <v>2</v>
      </c>
      <c r="C251" t="s">
        <v>51</v>
      </c>
      <c r="D251" s="48">
        <v>40376</v>
      </c>
      <c r="E251" s="46">
        <v>5</v>
      </c>
      <c r="G251" t="s">
        <v>59</v>
      </c>
      <c r="H251" t="s">
        <v>100</v>
      </c>
      <c r="P251"/>
      <c r="Q251"/>
    </row>
    <row r="252" spans="1:17" hidden="1" x14ac:dyDescent="0.25">
      <c r="A252" s="46">
        <v>9</v>
      </c>
      <c r="B252" s="47">
        <v>2</v>
      </c>
      <c r="C252" t="s">
        <v>51</v>
      </c>
      <c r="D252" s="48">
        <v>40376</v>
      </c>
      <c r="E252" s="46">
        <v>6</v>
      </c>
      <c r="G252" t="s">
        <v>59</v>
      </c>
      <c r="H252" t="s">
        <v>100</v>
      </c>
    </row>
    <row r="253" spans="1:17" x14ac:dyDescent="0.25">
      <c r="A253" s="46">
        <v>9</v>
      </c>
      <c r="B253" s="47">
        <v>2</v>
      </c>
      <c r="C253" t="s">
        <v>51</v>
      </c>
      <c r="D253" s="48">
        <v>40376</v>
      </c>
      <c r="E253" s="46">
        <v>7</v>
      </c>
      <c r="G253" t="s">
        <v>59</v>
      </c>
      <c r="H253" t="s">
        <v>100</v>
      </c>
    </row>
    <row r="254" spans="1:17" hidden="1" x14ac:dyDescent="0.25">
      <c r="A254" s="46">
        <v>13</v>
      </c>
      <c r="B254" s="50">
        <v>2</v>
      </c>
      <c r="C254" t="s">
        <v>51</v>
      </c>
      <c r="D254" s="48">
        <v>40367</v>
      </c>
      <c r="E254" s="46">
        <v>1</v>
      </c>
      <c r="G254" t="s">
        <v>52</v>
      </c>
      <c r="H254" t="s">
        <v>101</v>
      </c>
    </row>
    <row r="255" spans="1:17" hidden="1" x14ac:dyDescent="0.25">
      <c r="A255" s="46">
        <v>13</v>
      </c>
      <c r="B255" s="50">
        <v>2</v>
      </c>
      <c r="C255" t="s">
        <v>51</v>
      </c>
      <c r="D255" s="48">
        <v>40371</v>
      </c>
      <c r="E255" s="49">
        <v>1</v>
      </c>
      <c r="G255" t="s">
        <v>54</v>
      </c>
      <c r="H255" t="s">
        <v>101</v>
      </c>
      <c r="P255"/>
      <c r="Q255"/>
    </row>
    <row r="256" spans="1:17" hidden="1" x14ac:dyDescent="0.25">
      <c r="A256" s="46">
        <v>13</v>
      </c>
      <c r="B256" s="50">
        <v>2</v>
      </c>
      <c r="C256" t="s">
        <v>51</v>
      </c>
      <c r="D256" s="48">
        <v>40372</v>
      </c>
      <c r="E256" s="46">
        <v>2</v>
      </c>
      <c r="F256" t="s">
        <v>62</v>
      </c>
      <c r="G256" t="s">
        <v>56</v>
      </c>
      <c r="H256" t="s">
        <v>101</v>
      </c>
      <c r="P256"/>
      <c r="Q256"/>
    </row>
    <row r="257" spans="1:17" hidden="1" x14ac:dyDescent="0.25">
      <c r="A257" s="46">
        <v>13</v>
      </c>
      <c r="B257" s="50">
        <v>2</v>
      </c>
      <c r="C257" t="s">
        <v>51</v>
      </c>
      <c r="D257" s="48">
        <v>40378</v>
      </c>
      <c r="E257" s="49">
        <v>2</v>
      </c>
      <c r="G257" t="s">
        <v>57</v>
      </c>
      <c r="H257" t="s">
        <v>101</v>
      </c>
      <c r="P257"/>
      <c r="Q257"/>
    </row>
    <row r="258" spans="1:17" hidden="1" x14ac:dyDescent="0.25">
      <c r="A258" s="46">
        <v>13</v>
      </c>
      <c r="B258" s="50">
        <v>2</v>
      </c>
      <c r="C258" t="s">
        <v>51</v>
      </c>
      <c r="D258" s="48">
        <v>40378</v>
      </c>
      <c r="E258" s="49">
        <v>2</v>
      </c>
      <c r="G258" t="s">
        <v>58</v>
      </c>
      <c r="H258" t="s">
        <v>101</v>
      </c>
      <c r="P258"/>
      <c r="Q258"/>
    </row>
    <row r="259" spans="1:17" hidden="1" x14ac:dyDescent="0.25">
      <c r="A259" s="46">
        <v>13</v>
      </c>
      <c r="B259" s="50">
        <v>2</v>
      </c>
      <c r="C259" t="s">
        <v>51</v>
      </c>
      <c r="D259" s="48">
        <v>40378</v>
      </c>
      <c r="E259" s="46">
        <v>3</v>
      </c>
      <c r="G259" t="s">
        <v>59</v>
      </c>
      <c r="H259" t="s">
        <v>101</v>
      </c>
      <c r="P259"/>
      <c r="Q259"/>
    </row>
    <row r="260" spans="1:17" hidden="1" x14ac:dyDescent="0.25">
      <c r="A260" s="46">
        <v>13</v>
      </c>
      <c r="B260" s="50">
        <v>2</v>
      </c>
      <c r="C260" t="s">
        <v>51</v>
      </c>
      <c r="D260" s="48">
        <v>40378</v>
      </c>
      <c r="E260" s="46">
        <v>4</v>
      </c>
      <c r="G260" t="s">
        <v>59</v>
      </c>
      <c r="H260" t="s">
        <v>101</v>
      </c>
      <c r="P260"/>
      <c r="Q260"/>
    </row>
    <row r="261" spans="1:17" hidden="1" x14ac:dyDescent="0.25">
      <c r="A261" s="46">
        <v>13</v>
      </c>
      <c r="B261" s="50">
        <v>2</v>
      </c>
      <c r="C261" t="s">
        <v>51</v>
      </c>
      <c r="D261" s="48">
        <v>40378</v>
      </c>
      <c r="E261" s="46">
        <v>5</v>
      </c>
      <c r="G261" t="s">
        <v>59</v>
      </c>
      <c r="H261" t="s">
        <v>101</v>
      </c>
    </row>
    <row r="262" spans="1:17" hidden="1" x14ac:dyDescent="0.25">
      <c r="A262" s="46">
        <v>13</v>
      </c>
      <c r="B262" s="50">
        <v>2</v>
      </c>
      <c r="C262" t="s">
        <v>51</v>
      </c>
      <c r="D262" s="48">
        <v>40378</v>
      </c>
      <c r="E262" s="46">
        <v>6</v>
      </c>
      <c r="G262" t="s">
        <v>59</v>
      </c>
      <c r="H262" t="s">
        <v>101</v>
      </c>
    </row>
    <row r="263" spans="1:17" x14ac:dyDescent="0.25">
      <c r="A263" s="46">
        <v>13</v>
      </c>
      <c r="B263" s="50">
        <v>2</v>
      </c>
      <c r="C263" t="s">
        <v>51</v>
      </c>
      <c r="D263" s="48">
        <v>40378</v>
      </c>
      <c r="E263" s="46">
        <v>7</v>
      </c>
      <c r="G263" t="s">
        <v>59</v>
      </c>
      <c r="H263" t="s">
        <v>101</v>
      </c>
    </row>
    <row r="264" spans="1:17" hidden="1" x14ac:dyDescent="0.25">
      <c r="A264" s="46">
        <v>14</v>
      </c>
      <c r="B264" s="50">
        <v>2</v>
      </c>
      <c r="C264" t="s">
        <v>51</v>
      </c>
      <c r="D264" s="48">
        <v>40367</v>
      </c>
      <c r="E264" s="46">
        <v>1</v>
      </c>
      <c r="G264" t="s">
        <v>52</v>
      </c>
      <c r="H264" t="s">
        <v>102</v>
      </c>
      <c r="P264"/>
      <c r="Q264"/>
    </row>
    <row r="265" spans="1:17" hidden="1" x14ac:dyDescent="0.25">
      <c r="A265" s="46">
        <v>14</v>
      </c>
      <c r="B265" s="50">
        <v>2</v>
      </c>
      <c r="C265" t="s">
        <v>51</v>
      </c>
      <c r="D265" s="48">
        <v>40371</v>
      </c>
      <c r="E265" s="49">
        <v>1</v>
      </c>
      <c r="G265" t="s">
        <v>54</v>
      </c>
      <c r="H265" t="s">
        <v>102</v>
      </c>
      <c r="P265"/>
      <c r="Q265"/>
    </row>
    <row r="266" spans="1:17" hidden="1" x14ac:dyDescent="0.25">
      <c r="A266" s="46">
        <v>14</v>
      </c>
      <c r="B266" s="50">
        <v>2</v>
      </c>
      <c r="C266" t="s">
        <v>51</v>
      </c>
      <c r="D266" s="48">
        <v>40372</v>
      </c>
      <c r="E266" s="46">
        <v>2</v>
      </c>
      <c r="F266" t="s">
        <v>55</v>
      </c>
      <c r="G266" t="s">
        <v>56</v>
      </c>
      <c r="H266" t="s">
        <v>102</v>
      </c>
      <c r="P266"/>
      <c r="Q266"/>
    </row>
    <row r="267" spans="1:17" hidden="1" x14ac:dyDescent="0.25">
      <c r="A267" s="46">
        <v>14</v>
      </c>
      <c r="B267" s="50">
        <v>2</v>
      </c>
      <c r="C267" t="s">
        <v>51</v>
      </c>
      <c r="D267" s="48">
        <v>40378</v>
      </c>
      <c r="E267" s="49">
        <v>2</v>
      </c>
      <c r="G267" t="s">
        <v>57</v>
      </c>
      <c r="H267" t="s">
        <v>102</v>
      </c>
      <c r="P267"/>
      <c r="Q267"/>
    </row>
    <row r="268" spans="1:17" hidden="1" x14ac:dyDescent="0.25">
      <c r="A268" s="46">
        <v>14</v>
      </c>
      <c r="B268" s="50">
        <v>2</v>
      </c>
      <c r="C268" t="s">
        <v>51</v>
      </c>
      <c r="D268" s="48">
        <v>40378</v>
      </c>
      <c r="E268" s="49">
        <v>2</v>
      </c>
      <c r="G268" t="s">
        <v>58</v>
      </c>
      <c r="H268" t="s">
        <v>102</v>
      </c>
      <c r="P268"/>
      <c r="Q268"/>
    </row>
    <row r="269" spans="1:17" hidden="1" x14ac:dyDescent="0.25">
      <c r="A269" s="46">
        <v>14</v>
      </c>
      <c r="B269" s="50">
        <v>2</v>
      </c>
      <c r="C269" t="s">
        <v>51</v>
      </c>
      <c r="D269" s="48">
        <v>40378</v>
      </c>
      <c r="E269" s="46">
        <v>3</v>
      </c>
      <c r="G269" t="s">
        <v>59</v>
      </c>
      <c r="H269" t="s">
        <v>102</v>
      </c>
      <c r="P269"/>
      <c r="Q269"/>
    </row>
    <row r="270" spans="1:17" hidden="1" x14ac:dyDescent="0.25">
      <c r="A270" s="46">
        <v>14</v>
      </c>
      <c r="B270" s="47">
        <v>2</v>
      </c>
      <c r="C270" t="s">
        <v>51</v>
      </c>
      <c r="D270" s="48">
        <v>40378</v>
      </c>
      <c r="E270" s="46">
        <v>4</v>
      </c>
      <c r="G270" t="s">
        <v>59</v>
      </c>
      <c r="H270" t="s">
        <v>102</v>
      </c>
    </row>
    <row r="271" spans="1:17" hidden="1" x14ac:dyDescent="0.25">
      <c r="A271" s="46">
        <v>14</v>
      </c>
      <c r="B271" s="47">
        <v>2</v>
      </c>
      <c r="C271" t="s">
        <v>51</v>
      </c>
      <c r="D271" s="48">
        <v>40378</v>
      </c>
      <c r="E271" s="46">
        <v>5</v>
      </c>
      <c r="G271" t="s">
        <v>59</v>
      </c>
      <c r="H271" t="s">
        <v>102</v>
      </c>
    </row>
    <row r="272" spans="1:17" hidden="1" x14ac:dyDescent="0.25">
      <c r="A272" s="46">
        <v>14</v>
      </c>
      <c r="B272" s="47">
        <v>2</v>
      </c>
      <c r="C272" t="s">
        <v>51</v>
      </c>
      <c r="D272" s="48">
        <v>40378</v>
      </c>
      <c r="E272" s="46">
        <v>6</v>
      </c>
      <c r="G272" t="s">
        <v>59</v>
      </c>
      <c r="H272" t="s">
        <v>102</v>
      </c>
    </row>
    <row r="273" spans="1:17" x14ac:dyDescent="0.25">
      <c r="A273" s="46">
        <v>14</v>
      </c>
      <c r="B273" s="47">
        <v>2</v>
      </c>
      <c r="C273" t="s">
        <v>51</v>
      </c>
      <c r="D273" s="48">
        <v>40378</v>
      </c>
      <c r="E273" s="46">
        <v>7</v>
      </c>
      <c r="G273" t="s">
        <v>59</v>
      </c>
      <c r="H273" t="s">
        <v>102</v>
      </c>
      <c r="P273"/>
      <c r="Q273"/>
    </row>
    <row r="274" spans="1:17" x14ac:dyDescent="0.25">
      <c r="A274" s="46">
        <v>15</v>
      </c>
      <c r="B274" s="47">
        <v>2</v>
      </c>
      <c r="C274" t="s">
        <v>51</v>
      </c>
      <c r="D274" s="48">
        <v>40371</v>
      </c>
      <c r="E274" s="49">
        <v>7</v>
      </c>
      <c r="G274" t="s">
        <v>52</v>
      </c>
      <c r="H274" t="s">
        <v>103</v>
      </c>
      <c r="P274"/>
      <c r="Q274"/>
    </row>
    <row r="275" spans="1:17" x14ac:dyDescent="0.25">
      <c r="A275" s="46">
        <v>15</v>
      </c>
      <c r="B275" s="47">
        <v>2</v>
      </c>
      <c r="C275" t="s">
        <v>51</v>
      </c>
      <c r="D275" s="48">
        <v>40371</v>
      </c>
      <c r="E275" s="49">
        <v>7</v>
      </c>
      <c r="G275" t="s">
        <v>54</v>
      </c>
      <c r="H275" t="s">
        <v>103</v>
      </c>
      <c r="P275"/>
      <c r="Q275"/>
    </row>
    <row r="276" spans="1:17" x14ac:dyDescent="0.25">
      <c r="A276" s="46">
        <v>15</v>
      </c>
      <c r="B276" s="47">
        <v>2</v>
      </c>
      <c r="C276" t="s">
        <v>51</v>
      </c>
      <c r="D276" s="48">
        <v>40372</v>
      </c>
      <c r="E276" s="49">
        <v>7</v>
      </c>
      <c r="F276" t="s">
        <v>62</v>
      </c>
      <c r="G276" t="s">
        <v>56</v>
      </c>
      <c r="H276" t="s">
        <v>103</v>
      </c>
      <c r="P276"/>
      <c r="Q276"/>
    </row>
    <row r="277" spans="1:17" hidden="1" x14ac:dyDescent="0.25">
      <c r="A277" s="46">
        <v>15</v>
      </c>
      <c r="B277" s="50">
        <v>2</v>
      </c>
      <c r="C277" t="s">
        <v>51</v>
      </c>
      <c r="D277" s="48">
        <v>40373</v>
      </c>
      <c r="E277" s="46">
        <v>2</v>
      </c>
      <c r="G277" t="s">
        <v>57</v>
      </c>
      <c r="H277" t="s">
        <v>103</v>
      </c>
      <c r="P277"/>
      <c r="Q277"/>
    </row>
    <row r="278" spans="1:17" hidden="1" x14ac:dyDescent="0.25">
      <c r="A278" s="46">
        <v>15</v>
      </c>
      <c r="B278" s="50">
        <v>2</v>
      </c>
      <c r="C278" t="s">
        <v>51</v>
      </c>
      <c r="D278" s="48">
        <v>40376</v>
      </c>
      <c r="E278" s="49">
        <v>2</v>
      </c>
      <c r="G278" t="s">
        <v>58</v>
      </c>
      <c r="H278" t="s">
        <v>103</v>
      </c>
      <c r="P278"/>
      <c r="Q278"/>
    </row>
    <row r="279" spans="1:17" hidden="1" x14ac:dyDescent="0.25">
      <c r="A279" s="46">
        <v>15</v>
      </c>
      <c r="B279" s="50">
        <v>2</v>
      </c>
      <c r="C279" t="s">
        <v>51</v>
      </c>
      <c r="D279" s="48">
        <v>40376</v>
      </c>
      <c r="E279" s="46">
        <v>3</v>
      </c>
      <c r="G279" t="s">
        <v>59</v>
      </c>
      <c r="H279" t="s">
        <v>103</v>
      </c>
    </row>
    <row r="280" spans="1:17" hidden="1" x14ac:dyDescent="0.25">
      <c r="A280" s="46">
        <v>15</v>
      </c>
      <c r="B280" s="47">
        <v>2</v>
      </c>
      <c r="C280" t="s">
        <v>51</v>
      </c>
      <c r="D280" s="48">
        <v>40376</v>
      </c>
      <c r="E280" s="46">
        <v>4</v>
      </c>
      <c r="G280" t="s">
        <v>59</v>
      </c>
      <c r="H280" t="s">
        <v>103</v>
      </c>
    </row>
    <row r="281" spans="1:17" hidden="1" x14ac:dyDescent="0.25">
      <c r="A281" s="46">
        <v>15</v>
      </c>
      <c r="B281" s="47">
        <v>2</v>
      </c>
      <c r="C281" t="s">
        <v>51</v>
      </c>
      <c r="D281" s="48">
        <v>40376</v>
      </c>
      <c r="E281" s="46">
        <v>5</v>
      </c>
      <c r="G281" t="s">
        <v>59</v>
      </c>
      <c r="H281" t="s">
        <v>103</v>
      </c>
    </row>
    <row r="282" spans="1:17" hidden="1" x14ac:dyDescent="0.25">
      <c r="A282" s="46">
        <v>15</v>
      </c>
      <c r="B282" s="47">
        <v>2</v>
      </c>
      <c r="C282" t="s">
        <v>51</v>
      </c>
      <c r="D282" s="48">
        <v>40376</v>
      </c>
      <c r="E282" s="46">
        <v>6</v>
      </c>
      <c r="G282" t="s">
        <v>59</v>
      </c>
      <c r="H282" t="s">
        <v>103</v>
      </c>
      <c r="P282"/>
      <c r="Q282"/>
    </row>
    <row r="283" spans="1:17" x14ac:dyDescent="0.25">
      <c r="A283" s="46">
        <v>15</v>
      </c>
      <c r="B283" s="47">
        <v>2</v>
      </c>
      <c r="C283" t="s">
        <v>51</v>
      </c>
      <c r="D283" s="48">
        <v>40376</v>
      </c>
      <c r="E283" s="46">
        <v>7</v>
      </c>
      <c r="G283" t="s">
        <v>59</v>
      </c>
      <c r="H283" t="s">
        <v>103</v>
      </c>
      <c r="P283"/>
      <c r="Q283"/>
    </row>
    <row r="284" spans="1:17" hidden="1" x14ac:dyDescent="0.25">
      <c r="A284" s="46">
        <v>18</v>
      </c>
      <c r="B284" s="50">
        <v>2</v>
      </c>
      <c r="C284" t="s">
        <v>51</v>
      </c>
      <c r="D284" s="48">
        <v>40372</v>
      </c>
      <c r="E284" s="46">
        <v>2</v>
      </c>
      <c r="G284" t="s">
        <v>52</v>
      </c>
      <c r="H284" t="s">
        <v>104</v>
      </c>
      <c r="P284"/>
      <c r="Q284"/>
    </row>
    <row r="285" spans="1:17" hidden="1" x14ac:dyDescent="0.25">
      <c r="A285" s="46">
        <v>18</v>
      </c>
      <c r="B285" s="50">
        <v>2</v>
      </c>
      <c r="C285" t="s">
        <v>51</v>
      </c>
      <c r="D285" s="48">
        <v>40378</v>
      </c>
      <c r="E285" s="49">
        <v>2</v>
      </c>
      <c r="G285" t="s">
        <v>54</v>
      </c>
      <c r="H285" t="s">
        <v>104</v>
      </c>
      <c r="P285"/>
      <c r="Q285"/>
    </row>
    <row r="286" spans="1:17" hidden="1" x14ac:dyDescent="0.25">
      <c r="A286" s="46">
        <v>18</v>
      </c>
      <c r="B286" s="50">
        <v>2</v>
      </c>
      <c r="C286" t="s">
        <v>51</v>
      </c>
      <c r="D286" s="48">
        <v>40378</v>
      </c>
      <c r="E286" s="49">
        <v>2</v>
      </c>
      <c r="F286" t="s">
        <v>55</v>
      </c>
      <c r="G286" t="s">
        <v>56</v>
      </c>
      <c r="H286" t="s">
        <v>104</v>
      </c>
      <c r="P286"/>
      <c r="Q286"/>
    </row>
    <row r="287" spans="1:17" hidden="1" x14ac:dyDescent="0.25">
      <c r="A287" s="46">
        <v>18</v>
      </c>
      <c r="B287" s="50">
        <v>2</v>
      </c>
      <c r="C287" t="s">
        <v>51</v>
      </c>
      <c r="D287" s="48">
        <v>40380</v>
      </c>
      <c r="E287" s="46">
        <v>3</v>
      </c>
      <c r="G287" t="s">
        <v>57</v>
      </c>
      <c r="H287" t="s">
        <v>104</v>
      </c>
      <c r="P287"/>
      <c r="Q287"/>
    </row>
    <row r="288" spans="1:17" hidden="1" x14ac:dyDescent="0.25">
      <c r="A288" s="46">
        <v>18</v>
      </c>
      <c r="B288" s="50">
        <v>2</v>
      </c>
      <c r="C288" t="s">
        <v>51</v>
      </c>
      <c r="D288" s="48">
        <v>40383</v>
      </c>
      <c r="E288" s="49">
        <v>3</v>
      </c>
      <c r="G288" t="s">
        <v>58</v>
      </c>
      <c r="H288" t="s">
        <v>104</v>
      </c>
    </row>
    <row r="289" spans="1:17" hidden="1" x14ac:dyDescent="0.25">
      <c r="A289" s="46">
        <v>18</v>
      </c>
      <c r="B289" s="50">
        <v>2</v>
      </c>
      <c r="C289" t="s">
        <v>51</v>
      </c>
      <c r="D289" s="48">
        <v>40383</v>
      </c>
      <c r="E289" s="46">
        <v>4</v>
      </c>
      <c r="G289" t="s">
        <v>59</v>
      </c>
      <c r="H289" t="s">
        <v>104</v>
      </c>
    </row>
    <row r="290" spans="1:17" hidden="1" x14ac:dyDescent="0.25">
      <c r="A290" s="46">
        <v>18</v>
      </c>
      <c r="B290" s="50">
        <v>2</v>
      </c>
      <c r="C290" t="s">
        <v>51</v>
      </c>
      <c r="D290" s="48">
        <v>40383</v>
      </c>
      <c r="E290" s="46">
        <v>5</v>
      </c>
      <c r="G290" t="s">
        <v>59</v>
      </c>
      <c r="H290" t="s">
        <v>104</v>
      </c>
    </row>
    <row r="291" spans="1:17" hidden="1" x14ac:dyDescent="0.25">
      <c r="A291" s="46">
        <v>18</v>
      </c>
      <c r="B291" s="50">
        <v>2</v>
      </c>
      <c r="C291" t="s">
        <v>51</v>
      </c>
      <c r="D291" s="48">
        <v>40383</v>
      </c>
      <c r="E291" s="46">
        <v>6</v>
      </c>
      <c r="G291" t="s">
        <v>59</v>
      </c>
      <c r="H291" t="s">
        <v>104</v>
      </c>
      <c r="P291"/>
      <c r="Q291"/>
    </row>
    <row r="292" spans="1:17" x14ac:dyDescent="0.25">
      <c r="A292" s="46">
        <v>18</v>
      </c>
      <c r="B292" s="50">
        <v>2</v>
      </c>
      <c r="C292" t="s">
        <v>51</v>
      </c>
      <c r="D292" s="48">
        <v>40383</v>
      </c>
      <c r="E292" s="46">
        <v>7</v>
      </c>
      <c r="G292" t="s">
        <v>59</v>
      </c>
      <c r="H292" t="s">
        <v>104</v>
      </c>
      <c r="P292"/>
      <c r="Q292"/>
    </row>
    <row r="293" spans="1:17" hidden="1" x14ac:dyDescent="0.25">
      <c r="A293" s="46">
        <v>19</v>
      </c>
      <c r="B293" s="50">
        <v>2</v>
      </c>
      <c r="C293" t="s">
        <v>51</v>
      </c>
      <c r="D293" s="48">
        <v>40372</v>
      </c>
      <c r="E293" s="46">
        <v>2</v>
      </c>
      <c r="G293" t="s">
        <v>52</v>
      </c>
      <c r="H293" t="s">
        <v>105</v>
      </c>
      <c r="P293"/>
      <c r="Q293"/>
    </row>
    <row r="294" spans="1:17" hidden="1" x14ac:dyDescent="0.25">
      <c r="A294" s="46">
        <v>19</v>
      </c>
      <c r="B294" s="50">
        <v>2</v>
      </c>
      <c r="C294" t="s">
        <v>51</v>
      </c>
      <c r="D294" s="48">
        <v>40378</v>
      </c>
      <c r="E294" s="49">
        <v>2</v>
      </c>
      <c r="G294" t="s">
        <v>54</v>
      </c>
      <c r="H294" t="s">
        <v>105</v>
      </c>
      <c r="P294"/>
      <c r="Q294"/>
    </row>
    <row r="295" spans="1:17" hidden="1" x14ac:dyDescent="0.25">
      <c r="A295" s="46">
        <v>19</v>
      </c>
      <c r="B295" s="50">
        <v>2</v>
      </c>
      <c r="C295" t="s">
        <v>51</v>
      </c>
      <c r="D295" s="48">
        <v>40378</v>
      </c>
      <c r="E295" s="49">
        <v>2</v>
      </c>
      <c r="F295" t="s">
        <v>62</v>
      </c>
      <c r="G295" t="s">
        <v>56</v>
      </c>
      <c r="H295" t="s">
        <v>105</v>
      </c>
      <c r="P295"/>
      <c r="Q295"/>
    </row>
    <row r="296" spans="1:17" hidden="1" x14ac:dyDescent="0.25">
      <c r="A296" s="46">
        <v>19</v>
      </c>
      <c r="B296" s="50">
        <v>2</v>
      </c>
      <c r="C296" t="s">
        <v>51</v>
      </c>
      <c r="D296" s="48">
        <v>40380</v>
      </c>
      <c r="E296" s="46">
        <v>3</v>
      </c>
      <c r="G296" t="s">
        <v>57</v>
      </c>
      <c r="H296" t="s">
        <v>105</v>
      </c>
      <c r="P296"/>
      <c r="Q296"/>
    </row>
    <row r="297" spans="1:17" hidden="1" x14ac:dyDescent="0.25">
      <c r="A297" s="46">
        <v>19</v>
      </c>
      <c r="B297" s="50">
        <v>2</v>
      </c>
      <c r="C297" t="s">
        <v>51</v>
      </c>
      <c r="D297" s="48">
        <v>40383</v>
      </c>
      <c r="E297" s="49">
        <v>3</v>
      </c>
      <c r="G297" t="s">
        <v>58</v>
      </c>
      <c r="H297" t="s">
        <v>105</v>
      </c>
    </row>
    <row r="298" spans="1:17" hidden="1" x14ac:dyDescent="0.25">
      <c r="A298" s="46">
        <v>19</v>
      </c>
      <c r="B298" s="50">
        <v>2</v>
      </c>
      <c r="C298" t="s">
        <v>51</v>
      </c>
      <c r="D298" s="48">
        <v>40383</v>
      </c>
      <c r="E298" s="46">
        <v>4</v>
      </c>
      <c r="G298" t="s">
        <v>59</v>
      </c>
      <c r="H298" t="s">
        <v>105</v>
      </c>
    </row>
    <row r="299" spans="1:17" hidden="1" x14ac:dyDescent="0.25">
      <c r="A299" s="46">
        <v>19</v>
      </c>
      <c r="B299" s="50">
        <v>2</v>
      </c>
      <c r="C299" t="s">
        <v>51</v>
      </c>
      <c r="D299" s="48">
        <v>40383</v>
      </c>
      <c r="E299" s="46">
        <v>5</v>
      </c>
      <c r="G299" t="s">
        <v>59</v>
      </c>
      <c r="H299" t="s">
        <v>105</v>
      </c>
    </row>
    <row r="300" spans="1:17" hidden="1" x14ac:dyDescent="0.25">
      <c r="A300" s="46">
        <v>19</v>
      </c>
      <c r="B300" s="50">
        <v>2</v>
      </c>
      <c r="C300" t="s">
        <v>51</v>
      </c>
      <c r="D300" s="48">
        <v>40383</v>
      </c>
      <c r="E300" s="46">
        <v>6</v>
      </c>
      <c r="G300" t="s">
        <v>59</v>
      </c>
      <c r="H300" t="s">
        <v>105</v>
      </c>
      <c r="P300"/>
      <c r="Q300"/>
    </row>
    <row r="301" spans="1:17" x14ac:dyDescent="0.25">
      <c r="A301" s="46">
        <v>19</v>
      </c>
      <c r="B301" s="50">
        <v>2</v>
      </c>
      <c r="C301" t="s">
        <v>51</v>
      </c>
      <c r="D301" s="48">
        <v>40383</v>
      </c>
      <c r="E301" s="46">
        <v>7</v>
      </c>
      <c r="G301" t="s">
        <v>59</v>
      </c>
      <c r="H301" t="s">
        <v>105</v>
      </c>
      <c r="P301"/>
      <c r="Q301"/>
    </row>
    <row r="302" spans="1:17" hidden="1" x14ac:dyDescent="0.25">
      <c r="A302" s="46">
        <v>20</v>
      </c>
      <c r="B302" s="50">
        <v>2</v>
      </c>
      <c r="C302" t="s">
        <v>51</v>
      </c>
      <c r="D302" s="48">
        <v>40372</v>
      </c>
      <c r="E302" s="46">
        <v>2</v>
      </c>
      <c r="G302" t="s">
        <v>52</v>
      </c>
      <c r="H302" t="s">
        <v>106</v>
      </c>
      <c r="P302"/>
      <c r="Q302"/>
    </row>
    <row r="303" spans="1:17" hidden="1" x14ac:dyDescent="0.25">
      <c r="A303" s="46">
        <v>20</v>
      </c>
      <c r="B303" s="50">
        <v>2</v>
      </c>
      <c r="C303" t="s">
        <v>51</v>
      </c>
      <c r="D303" s="48">
        <v>40378</v>
      </c>
      <c r="E303" s="49">
        <v>2</v>
      </c>
      <c r="G303" t="s">
        <v>54</v>
      </c>
      <c r="H303" t="s">
        <v>106</v>
      </c>
      <c r="P303"/>
      <c r="Q303"/>
    </row>
    <row r="304" spans="1:17" hidden="1" x14ac:dyDescent="0.25">
      <c r="A304" s="46">
        <v>20</v>
      </c>
      <c r="B304" s="50">
        <v>2</v>
      </c>
      <c r="C304" t="s">
        <v>51</v>
      </c>
      <c r="D304" s="48">
        <v>40378</v>
      </c>
      <c r="E304" s="49">
        <v>2</v>
      </c>
      <c r="F304" t="s">
        <v>62</v>
      </c>
      <c r="G304" t="s">
        <v>56</v>
      </c>
      <c r="H304" t="s">
        <v>106</v>
      </c>
      <c r="P304"/>
      <c r="Q304"/>
    </row>
    <row r="305" spans="1:17" hidden="1" x14ac:dyDescent="0.25">
      <c r="A305" s="46">
        <v>20</v>
      </c>
      <c r="B305" s="47">
        <v>2</v>
      </c>
      <c r="C305" t="s">
        <v>51</v>
      </c>
      <c r="D305" s="48">
        <v>40380</v>
      </c>
      <c r="E305" s="46">
        <v>3</v>
      </c>
      <c r="G305" t="s">
        <v>57</v>
      </c>
      <c r="H305" t="s">
        <v>106</v>
      </c>
      <c r="P305"/>
      <c r="Q305"/>
    </row>
    <row r="306" spans="1:17" hidden="1" x14ac:dyDescent="0.25">
      <c r="A306" s="46">
        <v>20</v>
      </c>
      <c r="B306" s="47">
        <v>2</v>
      </c>
      <c r="C306" t="s">
        <v>51</v>
      </c>
      <c r="D306" s="48">
        <v>40383</v>
      </c>
      <c r="E306" s="49">
        <v>3</v>
      </c>
      <c r="G306" t="s">
        <v>58</v>
      </c>
      <c r="H306" t="s">
        <v>106</v>
      </c>
    </row>
    <row r="307" spans="1:17" hidden="1" x14ac:dyDescent="0.25">
      <c r="A307" s="46">
        <v>20</v>
      </c>
      <c r="B307" s="47">
        <v>2</v>
      </c>
      <c r="C307" t="s">
        <v>51</v>
      </c>
      <c r="D307" s="48">
        <v>40383</v>
      </c>
      <c r="E307" s="46">
        <v>4</v>
      </c>
      <c r="G307" t="s">
        <v>59</v>
      </c>
      <c r="H307" t="s">
        <v>106</v>
      </c>
    </row>
    <row r="308" spans="1:17" hidden="1" x14ac:dyDescent="0.25">
      <c r="A308" s="46">
        <v>20</v>
      </c>
      <c r="B308" s="47">
        <v>2</v>
      </c>
      <c r="C308" t="s">
        <v>51</v>
      </c>
      <c r="D308" s="48">
        <v>40383</v>
      </c>
      <c r="E308" s="46">
        <v>5</v>
      </c>
      <c r="G308" t="s">
        <v>59</v>
      </c>
      <c r="H308" t="s">
        <v>106</v>
      </c>
    </row>
    <row r="309" spans="1:17" hidden="1" x14ac:dyDescent="0.25">
      <c r="A309" s="46">
        <v>20</v>
      </c>
      <c r="B309" s="47">
        <v>2</v>
      </c>
      <c r="C309" t="s">
        <v>51</v>
      </c>
      <c r="D309" s="48">
        <v>40383</v>
      </c>
      <c r="E309" s="46">
        <v>6</v>
      </c>
      <c r="G309" t="s">
        <v>59</v>
      </c>
      <c r="H309" t="s">
        <v>106</v>
      </c>
      <c r="P309"/>
      <c r="Q309"/>
    </row>
    <row r="310" spans="1:17" x14ac:dyDescent="0.25">
      <c r="A310" s="46">
        <v>20</v>
      </c>
      <c r="B310" s="47">
        <v>2</v>
      </c>
      <c r="C310" t="s">
        <v>51</v>
      </c>
      <c r="D310" s="48">
        <v>40383</v>
      </c>
      <c r="E310" s="46">
        <v>7</v>
      </c>
      <c r="G310" t="s">
        <v>59</v>
      </c>
      <c r="H310" t="s">
        <v>106</v>
      </c>
      <c r="P310"/>
      <c r="Q310"/>
    </row>
    <row r="311" spans="1:17" hidden="1" x14ac:dyDescent="0.25">
      <c r="A311" s="46">
        <v>24</v>
      </c>
      <c r="B311" s="50">
        <v>2</v>
      </c>
      <c r="C311" t="s">
        <v>51</v>
      </c>
      <c r="D311" s="48">
        <v>40373</v>
      </c>
      <c r="E311" s="46">
        <v>2</v>
      </c>
      <c r="G311" t="s">
        <v>52</v>
      </c>
      <c r="H311" t="s">
        <v>107</v>
      </c>
      <c r="P311"/>
      <c r="Q311"/>
    </row>
    <row r="312" spans="1:17" hidden="1" x14ac:dyDescent="0.25">
      <c r="A312" s="46">
        <v>24</v>
      </c>
      <c r="B312" s="50">
        <v>2</v>
      </c>
      <c r="C312" t="s">
        <v>51</v>
      </c>
      <c r="D312" s="48">
        <v>40378</v>
      </c>
      <c r="E312" s="49">
        <v>2</v>
      </c>
      <c r="G312" t="s">
        <v>54</v>
      </c>
      <c r="H312" t="s">
        <v>107</v>
      </c>
      <c r="P312"/>
      <c r="Q312"/>
    </row>
    <row r="313" spans="1:17" hidden="1" x14ac:dyDescent="0.25">
      <c r="A313" s="46">
        <v>24</v>
      </c>
      <c r="B313" s="50">
        <v>2</v>
      </c>
      <c r="C313" t="s">
        <v>51</v>
      </c>
      <c r="D313" s="48">
        <v>40378</v>
      </c>
      <c r="E313" s="49">
        <v>2</v>
      </c>
      <c r="F313" t="s">
        <v>62</v>
      </c>
      <c r="G313" t="s">
        <v>56</v>
      </c>
      <c r="H313" t="s">
        <v>107</v>
      </c>
      <c r="P313"/>
      <c r="Q313"/>
    </row>
    <row r="314" spans="1:17" hidden="1" x14ac:dyDescent="0.25">
      <c r="A314" s="46">
        <v>24</v>
      </c>
      <c r="B314" s="47">
        <v>2</v>
      </c>
      <c r="C314" t="s">
        <v>51</v>
      </c>
      <c r="D314" s="48">
        <v>40380</v>
      </c>
      <c r="E314" s="46">
        <v>3</v>
      </c>
      <c r="G314" t="s">
        <v>57</v>
      </c>
      <c r="H314" t="s">
        <v>107</v>
      </c>
      <c r="P314"/>
      <c r="Q314"/>
    </row>
    <row r="315" spans="1:17" hidden="1" x14ac:dyDescent="0.25">
      <c r="A315" s="46">
        <v>24</v>
      </c>
      <c r="B315" s="47">
        <v>2</v>
      </c>
      <c r="C315" t="s">
        <v>51</v>
      </c>
      <c r="D315" s="48">
        <v>40383</v>
      </c>
      <c r="E315" s="49">
        <v>3</v>
      </c>
      <c r="G315" t="s">
        <v>58</v>
      </c>
      <c r="H315" t="s">
        <v>107</v>
      </c>
    </row>
    <row r="316" spans="1:17" hidden="1" x14ac:dyDescent="0.25">
      <c r="A316" s="46">
        <v>24</v>
      </c>
      <c r="B316" s="47">
        <v>2</v>
      </c>
      <c r="C316" t="s">
        <v>51</v>
      </c>
      <c r="D316" s="48">
        <v>40383</v>
      </c>
      <c r="E316" s="46">
        <v>4</v>
      </c>
      <c r="G316" t="s">
        <v>59</v>
      </c>
      <c r="H316" t="s">
        <v>107</v>
      </c>
    </row>
    <row r="317" spans="1:17" hidden="1" x14ac:dyDescent="0.25">
      <c r="A317" s="46">
        <v>24</v>
      </c>
      <c r="B317" s="47">
        <v>2</v>
      </c>
      <c r="C317" t="s">
        <v>51</v>
      </c>
      <c r="D317" s="48">
        <v>40383</v>
      </c>
      <c r="E317" s="46">
        <v>5</v>
      </c>
      <c r="G317" t="s">
        <v>59</v>
      </c>
      <c r="H317" t="s">
        <v>107</v>
      </c>
    </row>
    <row r="318" spans="1:17" hidden="1" x14ac:dyDescent="0.25">
      <c r="A318" s="46">
        <v>24</v>
      </c>
      <c r="B318" s="47">
        <v>2</v>
      </c>
      <c r="C318" t="s">
        <v>51</v>
      </c>
      <c r="D318" s="48">
        <v>40383</v>
      </c>
      <c r="E318" s="46">
        <v>6</v>
      </c>
      <c r="G318" t="s">
        <v>59</v>
      </c>
      <c r="H318" t="s">
        <v>107</v>
      </c>
      <c r="P318"/>
      <c r="Q318"/>
    </row>
    <row r="319" spans="1:17" x14ac:dyDescent="0.25">
      <c r="A319" s="46">
        <v>24</v>
      </c>
      <c r="B319" s="47">
        <v>2</v>
      </c>
      <c r="C319" t="s">
        <v>51</v>
      </c>
      <c r="D319" s="48">
        <v>40383</v>
      </c>
      <c r="E319" s="46">
        <v>7</v>
      </c>
      <c r="G319" t="s">
        <v>59</v>
      </c>
      <c r="H319" t="s">
        <v>107</v>
      </c>
      <c r="P319"/>
      <c r="Q319"/>
    </row>
    <row r="320" spans="1:17" hidden="1" x14ac:dyDescent="0.25">
      <c r="A320" s="46">
        <v>32</v>
      </c>
      <c r="B320" s="50">
        <v>2</v>
      </c>
      <c r="C320" t="s">
        <v>51</v>
      </c>
      <c r="D320" s="48">
        <v>40374</v>
      </c>
      <c r="E320" s="46">
        <v>2</v>
      </c>
      <c r="G320" t="s">
        <v>52</v>
      </c>
      <c r="H320" t="s">
        <v>108</v>
      </c>
      <c r="P320"/>
      <c r="Q320"/>
    </row>
    <row r="321" spans="1:17" hidden="1" x14ac:dyDescent="0.25">
      <c r="A321" s="46">
        <v>32</v>
      </c>
      <c r="B321" s="50">
        <v>2</v>
      </c>
      <c r="C321" t="s">
        <v>51</v>
      </c>
      <c r="D321" s="48">
        <v>40378</v>
      </c>
      <c r="E321" s="49">
        <v>2</v>
      </c>
      <c r="G321" t="s">
        <v>54</v>
      </c>
      <c r="H321" t="s">
        <v>108</v>
      </c>
      <c r="P321"/>
      <c r="Q321"/>
    </row>
    <row r="322" spans="1:17" hidden="1" x14ac:dyDescent="0.25">
      <c r="A322" s="46">
        <v>32</v>
      </c>
      <c r="B322" s="50">
        <v>2</v>
      </c>
      <c r="C322" t="s">
        <v>51</v>
      </c>
      <c r="D322" s="48">
        <v>40378</v>
      </c>
      <c r="E322" s="49">
        <v>2</v>
      </c>
      <c r="F322" t="s">
        <v>62</v>
      </c>
      <c r="G322" t="s">
        <v>56</v>
      </c>
      <c r="H322" t="s">
        <v>108</v>
      </c>
      <c r="P322"/>
      <c r="Q322"/>
    </row>
    <row r="323" spans="1:17" hidden="1" x14ac:dyDescent="0.25">
      <c r="A323" s="46">
        <v>32</v>
      </c>
      <c r="B323" s="50">
        <v>2</v>
      </c>
      <c r="C323" t="s">
        <v>51</v>
      </c>
      <c r="D323" s="48">
        <v>40380</v>
      </c>
      <c r="E323" s="46">
        <v>3</v>
      </c>
      <c r="G323" t="s">
        <v>57</v>
      </c>
      <c r="H323" t="s">
        <v>108</v>
      </c>
      <c r="P323"/>
      <c r="Q323"/>
    </row>
    <row r="324" spans="1:17" hidden="1" x14ac:dyDescent="0.25">
      <c r="A324" s="46">
        <v>32</v>
      </c>
      <c r="B324" s="50">
        <v>2</v>
      </c>
      <c r="C324" t="s">
        <v>51</v>
      </c>
      <c r="D324" s="48">
        <v>40383</v>
      </c>
      <c r="E324" s="49">
        <v>3</v>
      </c>
      <c r="G324" t="s">
        <v>58</v>
      </c>
      <c r="H324" t="s">
        <v>108</v>
      </c>
    </row>
    <row r="325" spans="1:17" hidden="1" x14ac:dyDescent="0.25">
      <c r="A325" s="46">
        <v>32</v>
      </c>
      <c r="B325" s="50">
        <v>2</v>
      </c>
      <c r="C325" t="s">
        <v>51</v>
      </c>
      <c r="D325" s="48">
        <v>40383</v>
      </c>
      <c r="E325" s="46">
        <v>4</v>
      </c>
      <c r="G325" t="s">
        <v>59</v>
      </c>
      <c r="H325" t="s">
        <v>108</v>
      </c>
    </row>
    <row r="326" spans="1:17" hidden="1" x14ac:dyDescent="0.25">
      <c r="A326" s="46">
        <v>32</v>
      </c>
      <c r="B326" s="50">
        <v>2</v>
      </c>
      <c r="C326" t="s">
        <v>51</v>
      </c>
      <c r="D326" s="48">
        <v>40383</v>
      </c>
      <c r="E326" s="46">
        <v>5</v>
      </c>
      <c r="G326" t="s">
        <v>59</v>
      </c>
      <c r="H326" t="s">
        <v>108</v>
      </c>
    </row>
    <row r="327" spans="1:17" hidden="1" x14ac:dyDescent="0.25">
      <c r="A327" s="46">
        <v>32</v>
      </c>
      <c r="B327" s="50">
        <v>2</v>
      </c>
      <c r="C327" t="s">
        <v>51</v>
      </c>
      <c r="D327" s="48">
        <v>40383</v>
      </c>
      <c r="E327" s="46">
        <v>6</v>
      </c>
      <c r="G327" t="s">
        <v>59</v>
      </c>
      <c r="H327" t="s">
        <v>108</v>
      </c>
      <c r="P327"/>
      <c r="Q327"/>
    </row>
    <row r="328" spans="1:17" x14ac:dyDescent="0.25">
      <c r="A328" s="46">
        <v>32</v>
      </c>
      <c r="B328" s="50">
        <v>2</v>
      </c>
      <c r="C328" t="s">
        <v>51</v>
      </c>
      <c r="D328" s="48">
        <v>40383</v>
      </c>
      <c r="E328" s="46">
        <v>7</v>
      </c>
      <c r="G328" t="s">
        <v>59</v>
      </c>
      <c r="H328" t="s">
        <v>108</v>
      </c>
      <c r="P328"/>
      <c r="Q328"/>
    </row>
    <row r="329" spans="1:17" hidden="1" x14ac:dyDescent="0.25">
      <c r="A329" s="46">
        <v>33</v>
      </c>
      <c r="B329" s="50">
        <v>2</v>
      </c>
      <c r="C329" t="s">
        <v>51</v>
      </c>
      <c r="D329" s="48">
        <v>40374</v>
      </c>
      <c r="E329" s="46">
        <v>2</v>
      </c>
      <c r="G329" t="s">
        <v>52</v>
      </c>
      <c r="H329" t="s">
        <v>109</v>
      </c>
      <c r="P329"/>
      <c r="Q329"/>
    </row>
    <row r="330" spans="1:17" hidden="1" x14ac:dyDescent="0.25">
      <c r="A330" s="46">
        <v>33</v>
      </c>
      <c r="B330" s="50">
        <v>2</v>
      </c>
      <c r="C330" t="s">
        <v>51</v>
      </c>
      <c r="D330" s="48">
        <v>40378</v>
      </c>
      <c r="E330" s="49">
        <v>2</v>
      </c>
      <c r="G330" t="s">
        <v>54</v>
      </c>
      <c r="H330" t="s">
        <v>109</v>
      </c>
      <c r="P330"/>
      <c r="Q330"/>
    </row>
    <row r="331" spans="1:17" hidden="1" x14ac:dyDescent="0.25">
      <c r="A331" s="46">
        <v>33</v>
      </c>
      <c r="B331" s="50">
        <v>2</v>
      </c>
      <c r="C331" t="s">
        <v>51</v>
      </c>
      <c r="D331" s="48">
        <v>40378</v>
      </c>
      <c r="E331" s="49">
        <v>2</v>
      </c>
      <c r="F331" t="s">
        <v>62</v>
      </c>
      <c r="G331" t="s">
        <v>56</v>
      </c>
      <c r="H331" t="s">
        <v>109</v>
      </c>
      <c r="P331"/>
      <c r="Q331"/>
    </row>
    <row r="332" spans="1:17" hidden="1" x14ac:dyDescent="0.25">
      <c r="A332" s="46">
        <v>33</v>
      </c>
      <c r="B332" s="47">
        <v>2</v>
      </c>
      <c r="C332" t="s">
        <v>51</v>
      </c>
      <c r="D332" s="48">
        <v>40380</v>
      </c>
      <c r="E332" s="46">
        <v>3</v>
      </c>
      <c r="G332" t="s">
        <v>57</v>
      </c>
      <c r="H332" t="s">
        <v>109</v>
      </c>
      <c r="P332"/>
      <c r="Q332"/>
    </row>
    <row r="333" spans="1:17" hidden="1" x14ac:dyDescent="0.25">
      <c r="A333" s="46">
        <v>33</v>
      </c>
      <c r="B333" s="47">
        <v>2</v>
      </c>
      <c r="C333" t="s">
        <v>51</v>
      </c>
      <c r="D333" s="48">
        <v>40383</v>
      </c>
      <c r="E333" s="49">
        <v>3</v>
      </c>
      <c r="G333" t="s">
        <v>58</v>
      </c>
      <c r="H333" t="s">
        <v>109</v>
      </c>
      <c r="P333"/>
      <c r="Q333"/>
    </row>
    <row r="334" spans="1:17" hidden="1" x14ac:dyDescent="0.25">
      <c r="A334" s="46">
        <v>33</v>
      </c>
      <c r="B334" s="47">
        <v>2</v>
      </c>
      <c r="C334" t="s">
        <v>51</v>
      </c>
      <c r="D334" s="48">
        <v>40383</v>
      </c>
      <c r="E334" s="46">
        <v>4</v>
      </c>
      <c r="G334" t="s">
        <v>59</v>
      </c>
      <c r="H334" t="s">
        <v>109</v>
      </c>
      <c r="P334"/>
      <c r="Q334"/>
    </row>
    <row r="335" spans="1:17" hidden="1" x14ac:dyDescent="0.25">
      <c r="A335" s="46">
        <v>33</v>
      </c>
      <c r="B335" s="47">
        <v>2</v>
      </c>
      <c r="C335" t="s">
        <v>51</v>
      </c>
      <c r="D335" s="48">
        <v>40383</v>
      </c>
      <c r="E335" s="46">
        <v>5</v>
      </c>
      <c r="G335" t="s">
        <v>59</v>
      </c>
      <c r="H335" t="s">
        <v>109</v>
      </c>
      <c r="P335"/>
      <c r="Q335"/>
    </row>
    <row r="336" spans="1:17" hidden="1" x14ac:dyDescent="0.25">
      <c r="A336" s="46">
        <v>33</v>
      </c>
      <c r="B336" s="47">
        <v>2</v>
      </c>
      <c r="C336" t="s">
        <v>51</v>
      </c>
      <c r="D336" s="48">
        <v>40383</v>
      </c>
      <c r="E336" s="46">
        <v>6</v>
      </c>
      <c r="G336" t="s">
        <v>59</v>
      </c>
      <c r="H336" t="s">
        <v>109</v>
      </c>
      <c r="P336"/>
      <c r="Q336"/>
    </row>
    <row r="337" spans="1:8" customFormat="1" x14ac:dyDescent="0.25">
      <c r="A337" s="46">
        <v>33</v>
      </c>
      <c r="B337" s="47">
        <v>2</v>
      </c>
      <c r="C337" t="s">
        <v>51</v>
      </c>
      <c r="D337" s="48">
        <v>40383</v>
      </c>
      <c r="E337" s="46">
        <v>7</v>
      </c>
      <c r="G337" t="s">
        <v>59</v>
      </c>
      <c r="H337" t="s">
        <v>109</v>
      </c>
    </row>
    <row r="338" spans="1:8" customFormat="1" hidden="1" x14ac:dyDescent="0.25">
      <c r="A338" s="46">
        <v>39</v>
      </c>
      <c r="B338" s="47">
        <v>2</v>
      </c>
      <c r="C338" t="s">
        <v>51</v>
      </c>
      <c r="D338" s="48">
        <v>40379</v>
      </c>
      <c r="E338" s="46">
        <v>3</v>
      </c>
      <c r="G338" t="s">
        <v>52</v>
      </c>
      <c r="H338" t="s">
        <v>110</v>
      </c>
    </row>
    <row r="339" spans="1:8" customFormat="1" hidden="1" x14ac:dyDescent="0.25">
      <c r="A339" s="46">
        <v>39</v>
      </c>
      <c r="B339" s="47">
        <v>2</v>
      </c>
      <c r="C339" t="s">
        <v>51</v>
      </c>
      <c r="D339" s="48">
        <v>40385</v>
      </c>
      <c r="E339" s="49">
        <v>3</v>
      </c>
      <c r="G339" t="s">
        <v>54</v>
      </c>
      <c r="H339" t="s">
        <v>110</v>
      </c>
    </row>
    <row r="340" spans="1:8" customFormat="1" hidden="1" x14ac:dyDescent="0.25">
      <c r="A340" s="46">
        <v>39</v>
      </c>
      <c r="B340" s="47">
        <v>2</v>
      </c>
      <c r="C340" t="s">
        <v>51</v>
      </c>
      <c r="D340" s="48">
        <v>40385</v>
      </c>
      <c r="E340" s="49">
        <v>3</v>
      </c>
      <c r="F340" t="s">
        <v>62</v>
      </c>
      <c r="G340" t="s">
        <v>56</v>
      </c>
      <c r="H340" t="s">
        <v>110</v>
      </c>
    </row>
    <row r="341" spans="1:8" customFormat="1" hidden="1" x14ac:dyDescent="0.25">
      <c r="A341" s="46">
        <v>39</v>
      </c>
      <c r="B341" s="47">
        <v>2</v>
      </c>
      <c r="C341" t="s">
        <v>51</v>
      </c>
      <c r="D341" s="48">
        <v>40386</v>
      </c>
      <c r="E341" s="49">
        <v>3</v>
      </c>
      <c r="G341" t="s">
        <v>57</v>
      </c>
      <c r="H341" t="s">
        <v>110</v>
      </c>
    </row>
    <row r="342" spans="1:8" customFormat="1" hidden="1" x14ac:dyDescent="0.25">
      <c r="A342" s="46">
        <v>39</v>
      </c>
      <c r="B342" s="47">
        <v>2</v>
      </c>
      <c r="C342" t="s">
        <v>51</v>
      </c>
      <c r="D342" s="48">
        <v>40388</v>
      </c>
      <c r="E342" s="49">
        <v>3</v>
      </c>
      <c r="G342" t="s">
        <v>58</v>
      </c>
      <c r="H342" t="s">
        <v>110</v>
      </c>
    </row>
    <row r="343" spans="1:8" customFormat="1" hidden="1" x14ac:dyDescent="0.25">
      <c r="A343" s="46">
        <v>39</v>
      </c>
      <c r="B343" s="47">
        <v>2</v>
      </c>
      <c r="C343" t="s">
        <v>51</v>
      </c>
      <c r="D343" s="48">
        <v>40389</v>
      </c>
      <c r="E343" s="46">
        <v>4</v>
      </c>
      <c r="G343" t="s">
        <v>59</v>
      </c>
      <c r="H343" t="s">
        <v>110</v>
      </c>
    </row>
    <row r="344" spans="1:8" customFormat="1" hidden="1" x14ac:dyDescent="0.25">
      <c r="A344" s="46">
        <v>39</v>
      </c>
      <c r="B344" s="47">
        <v>2</v>
      </c>
      <c r="C344" t="s">
        <v>51</v>
      </c>
      <c r="D344" s="48">
        <v>40389</v>
      </c>
      <c r="E344" s="46">
        <v>5</v>
      </c>
      <c r="G344" t="s">
        <v>59</v>
      </c>
      <c r="H344" t="s">
        <v>110</v>
      </c>
    </row>
    <row r="345" spans="1:8" customFormat="1" hidden="1" x14ac:dyDescent="0.25">
      <c r="A345" s="46">
        <v>39</v>
      </c>
      <c r="B345" s="47">
        <v>2</v>
      </c>
      <c r="C345" t="s">
        <v>51</v>
      </c>
      <c r="D345" s="48">
        <v>40389</v>
      </c>
      <c r="E345" s="46">
        <v>6</v>
      </c>
      <c r="G345" t="s">
        <v>59</v>
      </c>
      <c r="H345" t="s">
        <v>110</v>
      </c>
    </row>
    <row r="346" spans="1:8" customFormat="1" x14ac:dyDescent="0.25">
      <c r="A346" s="46">
        <v>39</v>
      </c>
      <c r="B346" s="47">
        <v>2</v>
      </c>
      <c r="C346" t="s">
        <v>51</v>
      </c>
      <c r="D346" s="48">
        <v>40389</v>
      </c>
      <c r="E346" s="46">
        <v>7</v>
      </c>
      <c r="G346" t="s">
        <v>59</v>
      </c>
      <c r="H346" t="s">
        <v>110</v>
      </c>
    </row>
    <row r="347" spans="1:8" customFormat="1" hidden="1" x14ac:dyDescent="0.25">
      <c r="A347" s="46">
        <v>40</v>
      </c>
      <c r="B347" s="47">
        <v>2</v>
      </c>
      <c r="C347" t="s">
        <v>51</v>
      </c>
      <c r="D347" s="48">
        <v>40379</v>
      </c>
      <c r="E347" s="46">
        <v>3</v>
      </c>
      <c r="G347" t="s">
        <v>52</v>
      </c>
      <c r="H347" t="s">
        <v>111</v>
      </c>
    </row>
    <row r="348" spans="1:8" customFormat="1" hidden="1" x14ac:dyDescent="0.25">
      <c r="A348" s="46">
        <v>40</v>
      </c>
      <c r="B348" s="47">
        <v>2</v>
      </c>
      <c r="C348" t="s">
        <v>51</v>
      </c>
      <c r="D348" s="48">
        <v>40385</v>
      </c>
      <c r="E348" s="49">
        <v>3</v>
      </c>
      <c r="G348" t="s">
        <v>54</v>
      </c>
      <c r="H348" t="s">
        <v>111</v>
      </c>
    </row>
    <row r="349" spans="1:8" customFormat="1" hidden="1" x14ac:dyDescent="0.25">
      <c r="A349" s="46">
        <v>40</v>
      </c>
      <c r="B349" s="47">
        <v>2</v>
      </c>
      <c r="C349" t="s">
        <v>51</v>
      </c>
      <c r="D349" s="48">
        <v>40385</v>
      </c>
      <c r="E349" s="49">
        <v>3</v>
      </c>
      <c r="F349" t="s">
        <v>62</v>
      </c>
      <c r="G349" t="s">
        <v>56</v>
      </c>
      <c r="H349" t="s">
        <v>111</v>
      </c>
    </row>
    <row r="350" spans="1:8" customFormat="1" hidden="1" x14ac:dyDescent="0.25">
      <c r="A350" s="46">
        <v>40</v>
      </c>
      <c r="B350" s="47">
        <v>2</v>
      </c>
      <c r="C350" t="s">
        <v>51</v>
      </c>
      <c r="D350" s="48">
        <v>40386</v>
      </c>
      <c r="E350" s="49">
        <v>3</v>
      </c>
      <c r="G350" t="s">
        <v>57</v>
      </c>
      <c r="H350" t="s">
        <v>111</v>
      </c>
    </row>
    <row r="351" spans="1:8" customFormat="1" hidden="1" x14ac:dyDescent="0.25">
      <c r="A351" s="46">
        <v>40</v>
      </c>
      <c r="B351" s="47">
        <v>2</v>
      </c>
      <c r="C351" t="s">
        <v>51</v>
      </c>
      <c r="D351" s="48">
        <v>40388</v>
      </c>
      <c r="E351" s="49">
        <v>3</v>
      </c>
      <c r="G351" t="s">
        <v>58</v>
      </c>
      <c r="H351" t="s">
        <v>111</v>
      </c>
    </row>
    <row r="352" spans="1:8" customFormat="1" hidden="1" x14ac:dyDescent="0.25">
      <c r="A352" s="46">
        <v>40</v>
      </c>
      <c r="B352" s="47">
        <v>2</v>
      </c>
      <c r="C352" t="s">
        <v>51</v>
      </c>
      <c r="D352" s="48">
        <v>40389</v>
      </c>
      <c r="E352" s="46">
        <v>4</v>
      </c>
      <c r="G352" t="s">
        <v>59</v>
      </c>
      <c r="H352" t="s">
        <v>111</v>
      </c>
    </row>
    <row r="353" spans="1:8" customFormat="1" hidden="1" x14ac:dyDescent="0.25">
      <c r="A353" s="46">
        <v>40</v>
      </c>
      <c r="B353" s="47">
        <v>2</v>
      </c>
      <c r="C353" t="s">
        <v>51</v>
      </c>
      <c r="D353" s="48">
        <v>40389</v>
      </c>
      <c r="E353" s="46">
        <v>5</v>
      </c>
      <c r="G353" t="s">
        <v>59</v>
      </c>
      <c r="H353" t="s">
        <v>111</v>
      </c>
    </row>
    <row r="354" spans="1:8" customFormat="1" hidden="1" x14ac:dyDescent="0.25">
      <c r="A354" s="46">
        <v>40</v>
      </c>
      <c r="B354" s="47">
        <v>2</v>
      </c>
      <c r="C354" t="s">
        <v>51</v>
      </c>
      <c r="D354" s="48">
        <v>40389</v>
      </c>
      <c r="E354" s="46">
        <v>6</v>
      </c>
      <c r="G354" t="s">
        <v>59</v>
      </c>
      <c r="H354" t="s">
        <v>111</v>
      </c>
    </row>
    <row r="355" spans="1:8" customFormat="1" x14ac:dyDescent="0.25">
      <c r="A355" s="46">
        <v>40</v>
      </c>
      <c r="B355" s="47">
        <v>2</v>
      </c>
      <c r="C355" t="s">
        <v>51</v>
      </c>
      <c r="D355" s="48">
        <v>40389</v>
      </c>
      <c r="E355" s="46">
        <v>7</v>
      </c>
      <c r="G355" t="s">
        <v>59</v>
      </c>
      <c r="H355" t="s">
        <v>111</v>
      </c>
    </row>
    <row r="356" spans="1:8" customFormat="1" hidden="1" x14ac:dyDescent="0.25">
      <c r="A356" s="46">
        <v>41</v>
      </c>
      <c r="B356" s="47">
        <v>2</v>
      </c>
      <c r="C356" t="s">
        <v>51</v>
      </c>
      <c r="D356" s="48">
        <v>40379</v>
      </c>
      <c r="E356" s="46">
        <v>3</v>
      </c>
      <c r="G356" t="s">
        <v>52</v>
      </c>
      <c r="H356" t="s">
        <v>112</v>
      </c>
    </row>
    <row r="357" spans="1:8" customFormat="1" hidden="1" x14ac:dyDescent="0.25">
      <c r="A357" s="46">
        <v>41</v>
      </c>
      <c r="B357" s="47">
        <v>2</v>
      </c>
      <c r="C357" t="s">
        <v>51</v>
      </c>
      <c r="D357" s="48">
        <v>40385</v>
      </c>
      <c r="E357" s="49">
        <v>3</v>
      </c>
      <c r="G357" t="s">
        <v>54</v>
      </c>
      <c r="H357" t="s">
        <v>112</v>
      </c>
    </row>
    <row r="358" spans="1:8" customFormat="1" hidden="1" x14ac:dyDescent="0.25">
      <c r="A358" s="46">
        <v>41</v>
      </c>
      <c r="B358" s="47">
        <v>2</v>
      </c>
      <c r="C358" t="s">
        <v>51</v>
      </c>
      <c r="D358" s="48">
        <v>40385</v>
      </c>
      <c r="E358" s="49">
        <v>3</v>
      </c>
      <c r="F358" t="s">
        <v>55</v>
      </c>
      <c r="G358" t="s">
        <v>56</v>
      </c>
      <c r="H358" t="s">
        <v>112</v>
      </c>
    </row>
    <row r="359" spans="1:8" customFormat="1" hidden="1" x14ac:dyDescent="0.25">
      <c r="A359" s="46">
        <v>41</v>
      </c>
      <c r="B359" s="47">
        <v>2</v>
      </c>
      <c r="C359" t="s">
        <v>51</v>
      </c>
      <c r="D359" s="48">
        <v>40386</v>
      </c>
      <c r="E359" s="49">
        <v>3</v>
      </c>
      <c r="G359" t="s">
        <v>57</v>
      </c>
      <c r="H359" t="s">
        <v>112</v>
      </c>
    </row>
    <row r="360" spans="1:8" customFormat="1" hidden="1" x14ac:dyDescent="0.25">
      <c r="A360" s="46">
        <v>41</v>
      </c>
      <c r="B360" s="47">
        <v>2</v>
      </c>
      <c r="C360" t="s">
        <v>51</v>
      </c>
      <c r="D360" s="48">
        <v>40388</v>
      </c>
      <c r="E360" s="49">
        <v>3</v>
      </c>
      <c r="G360" t="s">
        <v>58</v>
      </c>
      <c r="H360" t="s">
        <v>112</v>
      </c>
    </row>
    <row r="361" spans="1:8" customFormat="1" hidden="1" x14ac:dyDescent="0.25">
      <c r="A361" s="46">
        <v>41</v>
      </c>
      <c r="B361" s="47">
        <v>2</v>
      </c>
      <c r="C361" t="s">
        <v>51</v>
      </c>
      <c r="D361" s="48">
        <v>40389</v>
      </c>
      <c r="E361" s="46">
        <v>4</v>
      </c>
      <c r="G361" t="s">
        <v>59</v>
      </c>
      <c r="H361" t="s">
        <v>112</v>
      </c>
    </row>
    <row r="362" spans="1:8" customFormat="1" hidden="1" x14ac:dyDescent="0.25">
      <c r="A362" s="46">
        <v>41</v>
      </c>
      <c r="B362" s="47">
        <v>2</v>
      </c>
      <c r="C362" t="s">
        <v>51</v>
      </c>
      <c r="D362" s="48">
        <v>40389</v>
      </c>
      <c r="E362" s="46">
        <v>5</v>
      </c>
      <c r="G362" t="s">
        <v>59</v>
      </c>
      <c r="H362" t="s">
        <v>112</v>
      </c>
    </row>
    <row r="363" spans="1:8" customFormat="1" hidden="1" x14ac:dyDescent="0.25">
      <c r="A363" s="46">
        <v>41</v>
      </c>
      <c r="B363" s="47">
        <v>2</v>
      </c>
      <c r="C363" t="s">
        <v>51</v>
      </c>
      <c r="D363" s="48">
        <v>40389</v>
      </c>
      <c r="E363" s="46">
        <v>6</v>
      </c>
      <c r="G363" t="s">
        <v>59</v>
      </c>
      <c r="H363" t="s">
        <v>112</v>
      </c>
    </row>
    <row r="364" spans="1:8" customFormat="1" x14ac:dyDescent="0.25">
      <c r="A364" s="46">
        <v>41</v>
      </c>
      <c r="B364" s="47">
        <v>2</v>
      </c>
      <c r="C364" t="s">
        <v>51</v>
      </c>
      <c r="D364" s="48">
        <v>40389</v>
      </c>
      <c r="E364" s="46">
        <v>7</v>
      </c>
      <c r="G364" t="s">
        <v>59</v>
      </c>
      <c r="H364" t="s">
        <v>112</v>
      </c>
    </row>
    <row r="365" spans="1:8" customFormat="1" hidden="1" x14ac:dyDescent="0.25">
      <c r="A365" s="46">
        <v>42</v>
      </c>
      <c r="B365" s="47">
        <v>2</v>
      </c>
      <c r="C365" t="s">
        <v>51</v>
      </c>
      <c r="D365" s="48">
        <v>40379</v>
      </c>
      <c r="E365" s="46">
        <v>3</v>
      </c>
      <c r="G365" t="s">
        <v>52</v>
      </c>
      <c r="H365" t="s">
        <v>113</v>
      </c>
    </row>
    <row r="366" spans="1:8" customFormat="1" hidden="1" x14ac:dyDescent="0.25">
      <c r="A366" s="46">
        <v>42</v>
      </c>
      <c r="B366" s="47">
        <v>2</v>
      </c>
      <c r="C366" t="s">
        <v>51</v>
      </c>
      <c r="D366" s="48">
        <v>40385</v>
      </c>
      <c r="E366" s="49">
        <v>3</v>
      </c>
      <c r="G366" t="s">
        <v>54</v>
      </c>
      <c r="H366" t="s">
        <v>113</v>
      </c>
    </row>
    <row r="367" spans="1:8" customFormat="1" hidden="1" x14ac:dyDescent="0.25">
      <c r="A367" s="46">
        <v>42</v>
      </c>
      <c r="B367" s="47">
        <v>2</v>
      </c>
      <c r="C367" t="s">
        <v>51</v>
      </c>
      <c r="D367" s="48">
        <v>40385</v>
      </c>
      <c r="E367" s="49">
        <v>3</v>
      </c>
      <c r="F367" t="s">
        <v>55</v>
      </c>
      <c r="G367" t="s">
        <v>56</v>
      </c>
      <c r="H367" t="s">
        <v>113</v>
      </c>
    </row>
    <row r="368" spans="1:8" customFormat="1" hidden="1" x14ac:dyDescent="0.25">
      <c r="A368" s="46">
        <v>42</v>
      </c>
      <c r="B368" s="47">
        <v>2</v>
      </c>
      <c r="C368" t="s">
        <v>51</v>
      </c>
      <c r="D368" s="48">
        <v>40386</v>
      </c>
      <c r="E368" s="49">
        <v>3</v>
      </c>
      <c r="G368" t="s">
        <v>57</v>
      </c>
      <c r="H368" t="s">
        <v>113</v>
      </c>
    </row>
    <row r="369" spans="1:8" customFormat="1" hidden="1" x14ac:dyDescent="0.25">
      <c r="A369" s="46">
        <v>42</v>
      </c>
      <c r="B369" s="47">
        <v>2</v>
      </c>
      <c r="C369" t="s">
        <v>51</v>
      </c>
      <c r="D369" s="48">
        <v>40388</v>
      </c>
      <c r="E369" s="49">
        <v>3</v>
      </c>
      <c r="G369" t="s">
        <v>58</v>
      </c>
      <c r="H369" t="s">
        <v>113</v>
      </c>
    </row>
    <row r="370" spans="1:8" customFormat="1" hidden="1" x14ac:dyDescent="0.25">
      <c r="A370" s="46">
        <v>42</v>
      </c>
      <c r="B370" s="47">
        <v>2</v>
      </c>
      <c r="C370" t="s">
        <v>51</v>
      </c>
      <c r="D370" s="48">
        <v>40389</v>
      </c>
      <c r="E370" s="46">
        <v>4</v>
      </c>
      <c r="G370" t="s">
        <v>59</v>
      </c>
      <c r="H370" t="s">
        <v>113</v>
      </c>
    </row>
    <row r="371" spans="1:8" customFormat="1" hidden="1" x14ac:dyDescent="0.25">
      <c r="A371" s="46">
        <v>42</v>
      </c>
      <c r="B371" s="47">
        <v>2</v>
      </c>
      <c r="C371" t="s">
        <v>51</v>
      </c>
      <c r="D371" s="48">
        <v>40389</v>
      </c>
      <c r="E371" s="46">
        <v>5</v>
      </c>
      <c r="G371" t="s">
        <v>59</v>
      </c>
      <c r="H371" t="s">
        <v>113</v>
      </c>
    </row>
    <row r="372" spans="1:8" customFormat="1" hidden="1" x14ac:dyDescent="0.25">
      <c r="A372" s="46">
        <v>42</v>
      </c>
      <c r="B372" s="47">
        <v>2</v>
      </c>
      <c r="C372" t="s">
        <v>51</v>
      </c>
      <c r="D372" s="48">
        <v>40389</v>
      </c>
      <c r="E372" s="46">
        <v>6</v>
      </c>
      <c r="G372" t="s">
        <v>59</v>
      </c>
      <c r="H372" t="s">
        <v>113</v>
      </c>
    </row>
    <row r="373" spans="1:8" customFormat="1" x14ac:dyDescent="0.25">
      <c r="A373" s="46">
        <v>42</v>
      </c>
      <c r="B373" s="47">
        <v>2</v>
      </c>
      <c r="C373" t="s">
        <v>51</v>
      </c>
      <c r="D373" s="48">
        <v>40389</v>
      </c>
      <c r="E373" s="46">
        <v>7</v>
      </c>
      <c r="G373" t="s">
        <v>59</v>
      </c>
      <c r="H373" t="s">
        <v>113</v>
      </c>
    </row>
    <row r="374" spans="1:8" customFormat="1" hidden="1" x14ac:dyDescent="0.25">
      <c r="A374" s="46">
        <v>46</v>
      </c>
      <c r="B374" s="47">
        <v>2</v>
      </c>
      <c r="C374" t="s">
        <v>51</v>
      </c>
      <c r="D374" s="48">
        <v>40385</v>
      </c>
      <c r="E374" s="46">
        <v>4</v>
      </c>
      <c r="G374" t="s">
        <v>52</v>
      </c>
      <c r="H374" t="s">
        <v>114</v>
      </c>
    </row>
    <row r="375" spans="1:8" customFormat="1" hidden="1" x14ac:dyDescent="0.25">
      <c r="A375" s="46">
        <v>46</v>
      </c>
      <c r="B375" s="47">
        <v>2</v>
      </c>
      <c r="C375" t="s">
        <v>51</v>
      </c>
      <c r="D375" s="48">
        <v>40392</v>
      </c>
      <c r="E375" s="49">
        <v>4</v>
      </c>
      <c r="G375" t="s">
        <v>54</v>
      </c>
      <c r="H375" t="s">
        <v>114</v>
      </c>
    </row>
    <row r="376" spans="1:8" customFormat="1" hidden="1" x14ac:dyDescent="0.25">
      <c r="A376" s="46">
        <v>46</v>
      </c>
      <c r="B376" s="47">
        <v>2</v>
      </c>
      <c r="C376" t="s">
        <v>51</v>
      </c>
      <c r="D376" s="48">
        <v>40392</v>
      </c>
      <c r="E376" s="49">
        <v>4</v>
      </c>
      <c r="F376" t="s">
        <v>62</v>
      </c>
      <c r="G376" t="s">
        <v>56</v>
      </c>
      <c r="H376" t="s">
        <v>114</v>
      </c>
    </row>
    <row r="377" spans="1:8" customFormat="1" hidden="1" x14ac:dyDescent="0.25">
      <c r="A377" s="46">
        <v>46</v>
      </c>
      <c r="B377" s="47">
        <v>2</v>
      </c>
      <c r="C377" t="s">
        <v>51</v>
      </c>
      <c r="D377" s="48">
        <v>40394</v>
      </c>
      <c r="E377" s="49">
        <v>4</v>
      </c>
      <c r="G377" t="s">
        <v>57</v>
      </c>
      <c r="H377" t="s">
        <v>114</v>
      </c>
    </row>
    <row r="378" spans="1:8" customFormat="1" hidden="1" x14ac:dyDescent="0.25">
      <c r="A378" s="46">
        <v>46</v>
      </c>
      <c r="B378" s="47">
        <v>2</v>
      </c>
      <c r="C378" t="s">
        <v>51</v>
      </c>
      <c r="D378" s="48">
        <v>40394</v>
      </c>
      <c r="E378" s="49">
        <v>4</v>
      </c>
      <c r="G378" t="s">
        <v>58</v>
      </c>
      <c r="H378" t="s">
        <v>114</v>
      </c>
    </row>
    <row r="379" spans="1:8" customFormat="1" hidden="1" x14ac:dyDescent="0.25">
      <c r="A379" s="46">
        <v>46</v>
      </c>
      <c r="B379" s="47">
        <v>2</v>
      </c>
      <c r="C379" t="s">
        <v>51</v>
      </c>
      <c r="D379" s="48">
        <v>40394</v>
      </c>
      <c r="E379" s="46">
        <v>5</v>
      </c>
      <c r="G379" t="s">
        <v>59</v>
      </c>
      <c r="H379" t="s">
        <v>114</v>
      </c>
    </row>
    <row r="380" spans="1:8" customFormat="1" hidden="1" x14ac:dyDescent="0.25">
      <c r="A380" s="46">
        <v>46</v>
      </c>
      <c r="B380" s="47">
        <v>2</v>
      </c>
      <c r="C380" t="s">
        <v>51</v>
      </c>
      <c r="D380" s="48">
        <v>40394</v>
      </c>
      <c r="E380" s="46">
        <v>6</v>
      </c>
      <c r="G380" t="s">
        <v>59</v>
      </c>
      <c r="H380" t="s">
        <v>114</v>
      </c>
    </row>
    <row r="381" spans="1:8" customFormat="1" x14ac:dyDescent="0.25">
      <c r="A381" s="46">
        <v>46</v>
      </c>
      <c r="B381" s="47">
        <v>2</v>
      </c>
      <c r="C381" t="s">
        <v>51</v>
      </c>
      <c r="D381" s="48">
        <v>40394</v>
      </c>
      <c r="E381" s="46">
        <v>7</v>
      </c>
      <c r="G381" t="s">
        <v>59</v>
      </c>
      <c r="H381" t="s">
        <v>114</v>
      </c>
    </row>
    <row r="382" spans="1:8" customFormat="1" hidden="1" x14ac:dyDescent="0.25">
      <c r="A382" s="46">
        <v>47</v>
      </c>
      <c r="B382" s="47">
        <v>2</v>
      </c>
      <c r="C382" t="s">
        <v>51</v>
      </c>
      <c r="D382" s="48">
        <v>40385</v>
      </c>
      <c r="E382" s="46">
        <v>4</v>
      </c>
      <c r="G382" t="s">
        <v>52</v>
      </c>
      <c r="H382" t="s">
        <v>115</v>
      </c>
    </row>
    <row r="383" spans="1:8" customFormat="1" hidden="1" x14ac:dyDescent="0.25">
      <c r="A383" s="46">
        <v>47</v>
      </c>
      <c r="B383" s="47">
        <v>2</v>
      </c>
      <c r="C383" t="s">
        <v>51</v>
      </c>
      <c r="D383" s="48">
        <v>40392</v>
      </c>
      <c r="E383" s="49">
        <v>4</v>
      </c>
      <c r="G383" t="s">
        <v>54</v>
      </c>
      <c r="H383" t="s">
        <v>115</v>
      </c>
    </row>
    <row r="384" spans="1:8" customFormat="1" hidden="1" x14ac:dyDescent="0.25">
      <c r="A384" s="46">
        <v>47</v>
      </c>
      <c r="B384" s="47">
        <v>2</v>
      </c>
      <c r="C384" t="s">
        <v>51</v>
      </c>
      <c r="D384" s="48">
        <v>40392</v>
      </c>
      <c r="E384" s="49">
        <v>4</v>
      </c>
      <c r="F384" t="s">
        <v>55</v>
      </c>
      <c r="G384" t="s">
        <v>56</v>
      </c>
      <c r="H384" t="s">
        <v>115</v>
      </c>
    </row>
    <row r="385" spans="1:8" customFormat="1" hidden="1" x14ac:dyDescent="0.25">
      <c r="A385" s="46">
        <v>47</v>
      </c>
      <c r="B385" s="47">
        <v>2</v>
      </c>
      <c r="C385" t="s">
        <v>51</v>
      </c>
      <c r="D385" s="48">
        <v>40394</v>
      </c>
      <c r="E385" s="49">
        <v>4</v>
      </c>
      <c r="G385" t="s">
        <v>57</v>
      </c>
      <c r="H385" t="s">
        <v>115</v>
      </c>
    </row>
    <row r="386" spans="1:8" customFormat="1" hidden="1" x14ac:dyDescent="0.25">
      <c r="A386" s="46">
        <v>47</v>
      </c>
      <c r="B386" s="47">
        <v>2</v>
      </c>
      <c r="C386" t="s">
        <v>51</v>
      </c>
      <c r="D386" s="48">
        <v>40394</v>
      </c>
      <c r="E386" s="49">
        <v>4</v>
      </c>
      <c r="G386" t="s">
        <v>58</v>
      </c>
      <c r="H386" t="s">
        <v>115</v>
      </c>
    </row>
    <row r="387" spans="1:8" customFormat="1" hidden="1" x14ac:dyDescent="0.25">
      <c r="A387" s="46">
        <v>47</v>
      </c>
      <c r="B387" s="47">
        <v>2</v>
      </c>
      <c r="C387" t="s">
        <v>51</v>
      </c>
      <c r="D387" s="48">
        <v>40394</v>
      </c>
      <c r="E387" s="46">
        <v>5</v>
      </c>
      <c r="G387" t="s">
        <v>59</v>
      </c>
      <c r="H387" t="s">
        <v>115</v>
      </c>
    </row>
    <row r="388" spans="1:8" customFormat="1" hidden="1" x14ac:dyDescent="0.25">
      <c r="A388" s="46">
        <v>47</v>
      </c>
      <c r="B388" s="47">
        <v>2</v>
      </c>
      <c r="C388" t="s">
        <v>51</v>
      </c>
      <c r="D388" s="48">
        <v>40394</v>
      </c>
      <c r="E388" s="46">
        <v>6</v>
      </c>
      <c r="G388" t="s">
        <v>59</v>
      </c>
      <c r="H388" t="s">
        <v>115</v>
      </c>
    </row>
    <row r="389" spans="1:8" customFormat="1" x14ac:dyDescent="0.25">
      <c r="A389" s="46">
        <v>47</v>
      </c>
      <c r="B389" s="47">
        <v>2</v>
      </c>
      <c r="C389" t="s">
        <v>51</v>
      </c>
      <c r="D389" s="48">
        <v>40394</v>
      </c>
      <c r="E389" s="46">
        <v>7</v>
      </c>
      <c r="G389" t="s">
        <v>59</v>
      </c>
      <c r="H389" t="s">
        <v>115</v>
      </c>
    </row>
    <row r="390" spans="1:8" customFormat="1" hidden="1" x14ac:dyDescent="0.25">
      <c r="A390" s="46">
        <v>49</v>
      </c>
      <c r="B390" s="47">
        <v>2</v>
      </c>
      <c r="C390" t="s">
        <v>51</v>
      </c>
      <c r="D390" s="48">
        <v>40385</v>
      </c>
      <c r="E390" s="46">
        <v>4</v>
      </c>
      <c r="G390" t="s">
        <v>52</v>
      </c>
      <c r="H390" t="s">
        <v>116</v>
      </c>
    </row>
    <row r="391" spans="1:8" customFormat="1" hidden="1" x14ac:dyDescent="0.25">
      <c r="A391" s="46">
        <v>49</v>
      </c>
      <c r="B391" s="47">
        <v>2</v>
      </c>
      <c r="C391" t="s">
        <v>51</v>
      </c>
      <c r="D391" s="48">
        <v>40392</v>
      </c>
      <c r="E391" s="49">
        <v>4</v>
      </c>
      <c r="G391" t="s">
        <v>54</v>
      </c>
      <c r="H391" t="s">
        <v>116</v>
      </c>
    </row>
    <row r="392" spans="1:8" customFormat="1" hidden="1" x14ac:dyDescent="0.25">
      <c r="A392" s="46">
        <v>49</v>
      </c>
      <c r="B392" s="47">
        <v>2</v>
      </c>
      <c r="C392" t="s">
        <v>51</v>
      </c>
      <c r="D392" s="48">
        <v>40392</v>
      </c>
      <c r="E392" s="49">
        <v>4</v>
      </c>
      <c r="F392" t="s">
        <v>62</v>
      </c>
      <c r="G392" t="s">
        <v>56</v>
      </c>
      <c r="H392" t="s">
        <v>116</v>
      </c>
    </row>
    <row r="393" spans="1:8" customFormat="1" hidden="1" x14ac:dyDescent="0.25">
      <c r="A393" s="46">
        <v>49</v>
      </c>
      <c r="B393" s="47">
        <v>2</v>
      </c>
      <c r="C393" t="s">
        <v>51</v>
      </c>
      <c r="D393" s="48">
        <v>40394</v>
      </c>
      <c r="E393" s="49">
        <v>4</v>
      </c>
      <c r="G393" t="s">
        <v>57</v>
      </c>
      <c r="H393" t="s">
        <v>116</v>
      </c>
    </row>
    <row r="394" spans="1:8" customFormat="1" hidden="1" x14ac:dyDescent="0.25">
      <c r="A394" s="46">
        <v>49</v>
      </c>
      <c r="B394" s="47">
        <v>2</v>
      </c>
      <c r="C394" t="s">
        <v>51</v>
      </c>
      <c r="D394" s="48">
        <v>40394</v>
      </c>
      <c r="E394" s="49">
        <v>4</v>
      </c>
      <c r="G394" t="s">
        <v>58</v>
      </c>
      <c r="H394" t="s">
        <v>116</v>
      </c>
    </row>
    <row r="395" spans="1:8" customFormat="1" hidden="1" x14ac:dyDescent="0.25">
      <c r="A395" s="46">
        <v>49</v>
      </c>
      <c r="B395" s="47">
        <v>2</v>
      </c>
      <c r="C395" t="s">
        <v>51</v>
      </c>
      <c r="D395" s="48">
        <v>40394</v>
      </c>
      <c r="E395" s="46">
        <v>5</v>
      </c>
      <c r="G395" t="s">
        <v>59</v>
      </c>
      <c r="H395" t="s">
        <v>116</v>
      </c>
    </row>
    <row r="396" spans="1:8" customFormat="1" hidden="1" x14ac:dyDescent="0.25">
      <c r="A396" s="46">
        <v>49</v>
      </c>
      <c r="B396" s="47">
        <v>2</v>
      </c>
      <c r="C396" t="s">
        <v>51</v>
      </c>
      <c r="D396" s="48">
        <v>40394</v>
      </c>
      <c r="E396" s="46">
        <v>6</v>
      </c>
      <c r="G396" t="s">
        <v>59</v>
      </c>
      <c r="H396" t="s">
        <v>116</v>
      </c>
    </row>
    <row r="397" spans="1:8" customFormat="1" x14ac:dyDescent="0.25">
      <c r="A397" s="46">
        <v>49</v>
      </c>
      <c r="B397" s="47">
        <v>2</v>
      </c>
      <c r="C397" t="s">
        <v>51</v>
      </c>
      <c r="D397" s="48">
        <v>40394</v>
      </c>
      <c r="E397" s="46">
        <v>7</v>
      </c>
      <c r="G397" t="s">
        <v>59</v>
      </c>
      <c r="H397" t="s">
        <v>116</v>
      </c>
    </row>
    <row r="398" spans="1:8" customFormat="1" hidden="1" x14ac:dyDescent="0.25">
      <c r="A398" s="46">
        <v>51</v>
      </c>
      <c r="B398" s="47">
        <v>2</v>
      </c>
      <c r="C398" t="s">
        <v>51</v>
      </c>
      <c r="D398" s="48">
        <v>40385</v>
      </c>
      <c r="E398" s="46">
        <v>4</v>
      </c>
      <c r="G398" t="s">
        <v>52</v>
      </c>
      <c r="H398" t="s">
        <v>117</v>
      </c>
    </row>
    <row r="399" spans="1:8" customFormat="1" hidden="1" x14ac:dyDescent="0.25">
      <c r="A399" s="46">
        <v>51</v>
      </c>
      <c r="B399" s="47">
        <v>2</v>
      </c>
      <c r="C399" t="s">
        <v>51</v>
      </c>
      <c r="D399" s="48">
        <v>40392</v>
      </c>
      <c r="E399" s="49">
        <v>4</v>
      </c>
      <c r="G399" t="s">
        <v>54</v>
      </c>
      <c r="H399" t="s">
        <v>117</v>
      </c>
    </row>
    <row r="400" spans="1:8" customFormat="1" hidden="1" x14ac:dyDescent="0.25">
      <c r="A400" s="46">
        <v>51</v>
      </c>
      <c r="B400" s="47">
        <v>2</v>
      </c>
      <c r="C400" t="s">
        <v>51</v>
      </c>
      <c r="D400" s="48">
        <v>40392</v>
      </c>
      <c r="E400" s="49">
        <v>4</v>
      </c>
      <c r="F400" t="s">
        <v>62</v>
      </c>
      <c r="G400" t="s">
        <v>56</v>
      </c>
      <c r="H400" t="s">
        <v>117</v>
      </c>
    </row>
    <row r="401" spans="1:8" customFormat="1" hidden="1" x14ac:dyDescent="0.25">
      <c r="A401" s="46">
        <v>51</v>
      </c>
      <c r="B401" s="47">
        <v>2</v>
      </c>
      <c r="C401" t="s">
        <v>51</v>
      </c>
      <c r="D401" s="48">
        <v>40394</v>
      </c>
      <c r="E401" s="49">
        <v>4</v>
      </c>
      <c r="G401" t="s">
        <v>57</v>
      </c>
      <c r="H401" t="s">
        <v>117</v>
      </c>
    </row>
    <row r="402" spans="1:8" customFormat="1" hidden="1" x14ac:dyDescent="0.25">
      <c r="A402" s="46">
        <v>51</v>
      </c>
      <c r="B402" s="47">
        <v>2</v>
      </c>
      <c r="C402" t="s">
        <v>51</v>
      </c>
      <c r="D402" s="48">
        <v>40394</v>
      </c>
      <c r="E402" s="49">
        <v>4</v>
      </c>
      <c r="G402" t="s">
        <v>58</v>
      </c>
      <c r="H402" t="s">
        <v>117</v>
      </c>
    </row>
    <row r="403" spans="1:8" customFormat="1" hidden="1" x14ac:dyDescent="0.25">
      <c r="A403" s="46">
        <v>51</v>
      </c>
      <c r="B403" s="47">
        <v>2</v>
      </c>
      <c r="C403" t="s">
        <v>51</v>
      </c>
      <c r="D403" s="48">
        <v>40394</v>
      </c>
      <c r="E403" s="46">
        <v>5</v>
      </c>
      <c r="G403" t="s">
        <v>59</v>
      </c>
      <c r="H403" t="s">
        <v>117</v>
      </c>
    </row>
    <row r="404" spans="1:8" customFormat="1" hidden="1" x14ac:dyDescent="0.25">
      <c r="A404" s="46">
        <v>51</v>
      </c>
      <c r="B404" s="47">
        <v>2</v>
      </c>
      <c r="C404" t="s">
        <v>51</v>
      </c>
      <c r="D404" s="48">
        <v>40394</v>
      </c>
      <c r="E404" s="46">
        <v>6</v>
      </c>
      <c r="G404" t="s">
        <v>59</v>
      </c>
      <c r="H404" t="s">
        <v>117</v>
      </c>
    </row>
    <row r="405" spans="1:8" customFormat="1" x14ac:dyDescent="0.25">
      <c r="A405" s="46">
        <v>51</v>
      </c>
      <c r="B405" s="47">
        <v>2</v>
      </c>
      <c r="C405" t="s">
        <v>51</v>
      </c>
      <c r="D405" s="48">
        <v>40394</v>
      </c>
      <c r="E405" s="46">
        <v>7</v>
      </c>
      <c r="G405" t="s">
        <v>59</v>
      </c>
      <c r="H405" t="s">
        <v>117</v>
      </c>
    </row>
    <row r="406" spans="1:8" customFormat="1" hidden="1" x14ac:dyDescent="0.25">
      <c r="A406" s="46">
        <v>52</v>
      </c>
      <c r="B406" s="47">
        <v>2</v>
      </c>
      <c r="C406" t="s">
        <v>51</v>
      </c>
      <c r="D406" s="48">
        <v>40385</v>
      </c>
      <c r="E406" s="46">
        <v>4</v>
      </c>
      <c r="G406" t="s">
        <v>52</v>
      </c>
      <c r="H406" t="s">
        <v>118</v>
      </c>
    </row>
    <row r="407" spans="1:8" customFormat="1" hidden="1" x14ac:dyDescent="0.25">
      <c r="A407" s="46">
        <v>52</v>
      </c>
      <c r="B407" s="47">
        <v>2</v>
      </c>
      <c r="C407" t="s">
        <v>51</v>
      </c>
      <c r="D407" s="48">
        <v>40392</v>
      </c>
      <c r="E407" s="49">
        <v>4</v>
      </c>
      <c r="G407" t="s">
        <v>54</v>
      </c>
      <c r="H407" t="s">
        <v>118</v>
      </c>
    </row>
    <row r="408" spans="1:8" customFormat="1" hidden="1" x14ac:dyDescent="0.25">
      <c r="A408" s="46">
        <v>52</v>
      </c>
      <c r="B408" s="47">
        <v>2</v>
      </c>
      <c r="C408" t="s">
        <v>51</v>
      </c>
      <c r="D408" s="48">
        <v>40392</v>
      </c>
      <c r="E408" s="49">
        <v>4</v>
      </c>
      <c r="F408" t="s">
        <v>62</v>
      </c>
      <c r="G408" t="s">
        <v>56</v>
      </c>
      <c r="H408" t="s">
        <v>118</v>
      </c>
    </row>
    <row r="409" spans="1:8" customFormat="1" hidden="1" x14ac:dyDescent="0.25">
      <c r="A409" s="46">
        <v>52</v>
      </c>
      <c r="B409" s="47">
        <v>2</v>
      </c>
      <c r="C409" t="s">
        <v>51</v>
      </c>
      <c r="D409" s="48">
        <v>40394</v>
      </c>
      <c r="E409" s="49">
        <v>4</v>
      </c>
      <c r="G409" t="s">
        <v>57</v>
      </c>
      <c r="H409" t="s">
        <v>118</v>
      </c>
    </row>
    <row r="410" spans="1:8" customFormat="1" hidden="1" x14ac:dyDescent="0.25">
      <c r="A410" s="46">
        <v>52</v>
      </c>
      <c r="B410" s="47">
        <v>2</v>
      </c>
      <c r="C410" t="s">
        <v>51</v>
      </c>
      <c r="D410" s="48">
        <v>40394</v>
      </c>
      <c r="E410" s="49">
        <v>4</v>
      </c>
      <c r="G410" t="s">
        <v>58</v>
      </c>
      <c r="H410" t="s">
        <v>118</v>
      </c>
    </row>
    <row r="411" spans="1:8" customFormat="1" hidden="1" x14ac:dyDescent="0.25">
      <c r="A411" s="46">
        <v>52</v>
      </c>
      <c r="B411" s="47">
        <v>2</v>
      </c>
      <c r="C411" t="s">
        <v>51</v>
      </c>
      <c r="D411" s="48">
        <v>40394</v>
      </c>
      <c r="E411" s="46">
        <v>5</v>
      </c>
      <c r="G411" t="s">
        <v>59</v>
      </c>
      <c r="H411" t="s">
        <v>118</v>
      </c>
    </row>
    <row r="412" spans="1:8" customFormat="1" hidden="1" x14ac:dyDescent="0.25">
      <c r="A412" s="46">
        <v>52</v>
      </c>
      <c r="B412" s="47">
        <v>2</v>
      </c>
      <c r="C412" t="s">
        <v>51</v>
      </c>
      <c r="D412" s="48">
        <v>40394</v>
      </c>
      <c r="E412" s="46">
        <v>6</v>
      </c>
      <c r="G412" t="s">
        <v>59</v>
      </c>
      <c r="H412" t="s">
        <v>118</v>
      </c>
    </row>
    <row r="413" spans="1:8" customFormat="1" x14ac:dyDescent="0.25">
      <c r="A413" s="46">
        <v>52</v>
      </c>
      <c r="B413" s="47">
        <v>2</v>
      </c>
      <c r="C413" t="s">
        <v>51</v>
      </c>
      <c r="D413" s="48">
        <v>40394</v>
      </c>
      <c r="E413" s="46">
        <v>7</v>
      </c>
      <c r="G413" t="s">
        <v>59</v>
      </c>
      <c r="H413" t="s">
        <v>118</v>
      </c>
    </row>
    <row r="414" spans="1:8" customFormat="1" hidden="1" x14ac:dyDescent="0.25">
      <c r="A414" s="46">
        <v>55</v>
      </c>
      <c r="B414" s="47">
        <v>2</v>
      </c>
      <c r="C414" t="s">
        <v>51</v>
      </c>
      <c r="D414" s="48">
        <v>40386</v>
      </c>
      <c r="E414" s="46">
        <v>4</v>
      </c>
      <c r="G414" t="s">
        <v>52</v>
      </c>
      <c r="H414" s="51" t="s">
        <v>119</v>
      </c>
    </row>
    <row r="415" spans="1:8" customFormat="1" hidden="1" x14ac:dyDescent="0.25">
      <c r="A415" s="46">
        <v>55</v>
      </c>
      <c r="B415" s="47">
        <v>2</v>
      </c>
      <c r="C415" t="s">
        <v>51</v>
      </c>
      <c r="D415" s="48">
        <v>40392</v>
      </c>
      <c r="E415" s="49">
        <v>4</v>
      </c>
      <c r="G415" t="s">
        <v>54</v>
      </c>
      <c r="H415" s="51" t="s">
        <v>119</v>
      </c>
    </row>
    <row r="416" spans="1:8" customFormat="1" hidden="1" x14ac:dyDescent="0.25">
      <c r="A416" s="46">
        <v>55</v>
      </c>
      <c r="B416" s="47">
        <v>2</v>
      </c>
      <c r="C416" t="s">
        <v>51</v>
      </c>
      <c r="D416" s="48">
        <v>40392</v>
      </c>
      <c r="E416" s="49">
        <v>4</v>
      </c>
      <c r="F416" t="s">
        <v>55</v>
      </c>
      <c r="G416" t="s">
        <v>56</v>
      </c>
      <c r="H416" s="51" t="s">
        <v>119</v>
      </c>
    </row>
    <row r="417" spans="1:8" customFormat="1" hidden="1" x14ac:dyDescent="0.25">
      <c r="A417" s="46">
        <v>55</v>
      </c>
      <c r="B417" s="47">
        <v>2</v>
      </c>
      <c r="C417" t="s">
        <v>51</v>
      </c>
      <c r="D417" s="48">
        <v>40394</v>
      </c>
      <c r="E417" s="49">
        <v>4</v>
      </c>
      <c r="G417" t="s">
        <v>57</v>
      </c>
      <c r="H417" s="51" t="s">
        <v>119</v>
      </c>
    </row>
    <row r="418" spans="1:8" customFormat="1" hidden="1" x14ac:dyDescent="0.25">
      <c r="A418" s="46">
        <v>55</v>
      </c>
      <c r="B418" s="47">
        <v>2</v>
      </c>
      <c r="C418" t="s">
        <v>51</v>
      </c>
      <c r="D418" s="48">
        <v>40394</v>
      </c>
      <c r="E418" s="49">
        <v>4</v>
      </c>
      <c r="G418" t="s">
        <v>58</v>
      </c>
      <c r="H418" s="51" t="s">
        <v>119</v>
      </c>
    </row>
    <row r="419" spans="1:8" customFormat="1" hidden="1" x14ac:dyDescent="0.25">
      <c r="A419" s="46">
        <v>55</v>
      </c>
      <c r="B419" s="47">
        <v>2</v>
      </c>
      <c r="C419" t="s">
        <v>51</v>
      </c>
      <c r="D419" s="48">
        <v>40394</v>
      </c>
      <c r="E419" s="46">
        <v>5</v>
      </c>
      <c r="G419" t="s">
        <v>59</v>
      </c>
      <c r="H419" s="51" t="s">
        <v>119</v>
      </c>
    </row>
    <row r="420" spans="1:8" customFormat="1" hidden="1" x14ac:dyDescent="0.25">
      <c r="A420" s="46">
        <v>55</v>
      </c>
      <c r="B420" s="47">
        <v>2</v>
      </c>
      <c r="C420" t="s">
        <v>51</v>
      </c>
      <c r="D420" s="48">
        <v>40394</v>
      </c>
      <c r="E420" s="46">
        <v>6</v>
      </c>
      <c r="G420" t="s">
        <v>59</v>
      </c>
      <c r="H420" s="51" t="s">
        <v>119</v>
      </c>
    </row>
    <row r="421" spans="1:8" customFormat="1" x14ac:dyDescent="0.25">
      <c r="A421" s="46">
        <v>55</v>
      </c>
      <c r="B421" s="47">
        <v>2</v>
      </c>
      <c r="C421" t="s">
        <v>51</v>
      </c>
      <c r="D421" s="48">
        <v>40394</v>
      </c>
      <c r="E421" s="46">
        <v>7</v>
      </c>
      <c r="G421" t="s">
        <v>59</v>
      </c>
      <c r="H421" s="51" t="s">
        <v>119</v>
      </c>
    </row>
    <row r="422" spans="1:8" customFormat="1" hidden="1" x14ac:dyDescent="0.25">
      <c r="A422" s="46">
        <v>56</v>
      </c>
      <c r="B422" s="47">
        <v>2</v>
      </c>
      <c r="C422" t="s">
        <v>51</v>
      </c>
      <c r="D422" s="48">
        <v>40386</v>
      </c>
      <c r="E422" s="46">
        <v>4</v>
      </c>
      <c r="G422" t="s">
        <v>52</v>
      </c>
      <c r="H422" t="s">
        <v>120</v>
      </c>
    </row>
    <row r="423" spans="1:8" customFormat="1" hidden="1" x14ac:dyDescent="0.25">
      <c r="A423" s="46">
        <v>56</v>
      </c>
      <c r="B423" s="47">
        <v>2</v>
      </c>
      <c r="C423" t="s">
        <v>51</v>
      </c>
      <c r="D423" s="48">
        <v>40392</v>
      </c>
      <c r="E423" s="49">
        <v>4</v>
      </c>
      <c r="G423" t="s">
        <v>54</v>
      </c>
      <c r="H423" t="s">
        <v>120</v>
      </c>
    </row>
    <row r="424" spans="1:8" customFormat="1" hidden="1" x14ac:dyDescent="0.25">
      <c r="A424" s="46">
        <v>56</v>
      </c>
      <c r="B424" s="47">
        <v>2</v>
      </c>
      <c r="C424" t="s">
        <v>51</v>
      </c>
      <c r="D424" s="48">
        <v>40392</v>
      </c>
      <c r="E424" s="49">
        <v>4</v>
      </c>
      <c r="F424" t="s">
        <v>62</v>
      </c>
      <c r="G424" t="s">
        <v>56</v>
      </c>
      <c r="H424" t="s">
        <v>120</v>
      </c>
    </row>
    <row r="425" spans="1:8" customFormat="1" hidden="1" x14ac:dyDescent="0.25">
      <c r="A425" s="46">
        <v>56</v>
      </c>
      <c r="B425" s="47">
        <v>2</v>
      </c>
      <c r="C425" t="s">
        <v>51</v>
      </c>
      <c r="D425" s="48">
        <v>40394</v>
      </c>
      <c r="E425" s="49">
        <v>4</v>
      </c>
      <c r="G425" t="s">
        <v>57</v>
      </c>
      <c r="H425" t="s">
        <v>120</v>
      </c>
    </row>
    <row r="426" spans="1:8" customFormat="1" hidden="1" x14ac:dyDescent="0.25">
      <c r="A426" s="46">
        <v>56</v>
      </c>
      <c r="B426" s="47">
        <v>2</v>
      </c>
      <c r="C426" t="s">
        <v>51</v>
      </c>
      <c r="D426" s="48">
        <v>40394</v>
      </c>
      <c r="E426" s="49">
        <v>4</v>
      </c>
      <c r="G426" t="s">
        <v>58</v>
      </c>
      <c r="H426" t="s">
        <v>120</v>
      </c>
    </row>
    <row r="427" spans="1:8" customFormat="1" hidden="1" x14ac:dyDescent="0.25">
      <c r="A427" s="46">
        <v>56</v>
      </c>
      <c r="B427" s="47">
        <v>2</v>
      </c>
      <c r="C427" t="s">
        <v>51</v>
      </c>
      <c r="D427" s="48">
        <v>40394</v>
      </c>
      <c r="E427" s="46">
        <v>5</v>
      </c>
      <c r="G427" t="s">
        <v>59</v>
      </c>
      <c r="H427" t="s">
        <v>120</v>
      </c>
    </row>
    <row r="428" spans="1:8" customFormat="1" hidden="1" x14ac:dyDescent="0.25">
      <c r="A428" s="46">
        <v>56</v>
      </c>
      <c r="B428" s="47">
        <v>2</v>
      </c>
      <c r="C428" t="s">
        <v>51</v>
      </c>
      <c r="D428" s="48">
        <v>40394</v>
      </c>
      <c r="E428" s="46">
        <v>6</v>
      </c>
      <c r="G428" t="s">
        <v>59</v>
      </c>
      <c r="H428" t="s">
        <v>120</v>
      </c>
    </row>
    <row r="429" spans="1:8" customFormat="1" x14ac:dyDescent="0.25">
      <c r="A429" s="46">
        <v>56</v>
      </c>
      <c r="B429" s="47">
        <v>2</v>
      </c>
      <c r="C429" t="s">
        <v>51</v>
      </c>
      <c r="D429" s="48">
        <v>40394</v>
      </c>
      <c r="E429" s="46">
        <v>7</v>
      </c>
      <c r="G429" t="s">
        <v>59</v>
      </c>
      <c r="H429" t="s">
        <v>120</v>
      </c>
    </row>
    <row r="430" spans="1:8" customFormat="1" hidden="1" x14ac:dyDescent="0.25">
      <c r="A430" s="46">
        <v>57</v>
      </c>
      <c r="B430" s="47">
        <v>2</v>
      </c>
      <c r="C430" t="s">
        <v>51</v>
      </c>
      <c r="D430" s="48">
        <v>40387</v>
      </c>
      <c r="E430" s="46">
        <v>4</v>
      </c>
      <c r="G430" t="s">
        <v>52</v>
      </c>
      <c r="H430" t="s">
        <v>121</v>
      </c>
    </row>
    <row r="431" spans="1:8" customFormat="1" hidden="1" x14ac:dyDescent="0.25">
      <c r="A431" s="46">
        <v>57</v>
      </c>
      <c r="B431" s="47">
        <v>2</v>
      </c>
      <c r="C431" t="s">
        <v>51</v>
      </c>
      <c r="D431" s="48">
        <v>40392</v>
      </c>
      <c r="E431" s="49">
        <v>4</v>
      </c>
      <c r="G431" t="s">
        <v>54</v>
      </c>
      <c r="H431" t="s">
        <v>121</v>
      </c>
    </row>
    <row r="432" spans="1:8" customFormat="1" hidden="1" x14ac:dyDescent="0.25">
      <c r="A432" s="46">
        <v>57</v>
      </c>
      <c r="B432" s="47">
        <v>2</v>
      </c>
      <c r="C432" t="s">
        <v>51</v>
      </c>
      <c r="D432" s="48">
        <v>40392</v>
      </c>
      <c r="E432" s="49">
        <v>4</v>
      </c>
      <c r="F432" t="s">
        <v>62</v>
      </c>
      <c r="G432" t="s">
        <v>56</v>
      </c>
      <c r="H432" t="s">
        <v>121</v>
      </c>
    </row>
    <row r="433" spans="1:8" customFormat="1" hidden="1" x14ac:dyDescent="0.25">
      <c r="A433" s="46">
        <v>57</v>
      </c>
      <c r="B433" s="47">
        <v>2</v>
      </c>
      <c r="C433" t="s">
        <v>51</v>
      </c>
      <c r="D433" s="48">
        <v>40394</v>
      </c>
      <c r="E433" s="49">
        <v>4</v>
      </c>
      <c r="G433" t="s">
        <v>57</v>
      </c>
      <c r="H433" t="s">
        <v>121</v>
      </c>
    </row>
    <row r="434" spans="1:8" customFormat="1" hidden="1" x14ac:dyDescent="0.25">
      <c r="A434" s="46">
        <v>57</v>
      </c>
      <c r="B434" s="47">
        <v>2</v>
      </c>
      <c r="C434" t="s">
        <v>51</v>
      </c>
      <c r="D434" s="48">
        <v>40394</v>
      </c>
      <c r="E434" s="49">
        <v>4</v>
      </c>
      <c r="G434" t="s">
        <v>58</v>
      </c>
      <c r="H434" t="s">
        <v>121</v>
      </c>
    </row>
    <row r="435" spans="1:8" customFormat="1" hidden="1" x14ac:dyDescent="0.25">
      <c r="A435" s="46">
        <v>57</v>
      </c>
      <c r="B435" s="47">
        <v>2</v>
      </c>
      <c r="C435" t="s">
        <v>51</v>
      </c>
      <c r="D435" s="48">
        <v>40394</v>
      </c>
      <c r="E435" s="46">
        <v>5</v>
      </c>
      <c r="G435" t="s">
        <v>59</v>
      </c>
      <c r="H435" t="s">
        <v>121</v>
      </c>
    </row>
    <row r="436" spans="1:8" customFormat="1" hidden="1" x14ac:dyDescent="0.25">
      <c r="A436" s="46">
        <v>57</v>
      </c>
      <c r="B436" s="47">
        <v>2</v>
      </c>
      <c r="C436" t="s">
        <v>51</v>
      </c>
      <c r="D436" s="48">
        <v>40394</v>
      </c>
      <c r="E436" s="46">
        <v>6</v>
      </c>
      <c r="G436" t="s">
        <v>59</v>
      </c>
      <c r="H436" t="s">
        <v>121</v>
      </c>
    </row>
    <row r="437" spans="1:8" customFormat="1" x14ac:dyDescent="0.25">
      <c r="A437" s="46">
        <v>57</v>
      </c>
      <c r="B437" s="47">
        <v>2</v>
      </c>
      <c r="C437" t="s">
        <v>51</v>
      </c>
      <c r="D437" s="48">
        <v>40394</v>
      </c>
      <c r="E437" s="46">
        <v>7</v>
      </c>
      <c r="G437" t="s">
        <v>59</v>
      </c>
      <c r="H437" t="s">
        <v>121</v>
      </c>
    </row>
    <row r="438" spans="1:8" customFormat="1" hidden="1" x14ac:dyDescent="0.25">
      <c r="A438" s="46">
        <v>58</v>
      </c>
      <c r="B438" s="47">
        <v>2</v>
      </c>
      <c r="C438" t="s">
        <v>51</v>
      </c>
      <c r="D438" s="48">
        <v>40387</v>
      </c>
      <c r="E438" s="46">
        <v>4</v>
      </c>
      <c r="G438" t="s">
        <v>52</v>
      </c>
      <c r="H438" t="s">
        <v>122</v>
      </c>
    </row>
    <row r="439" spans="1:8" customFormat="1" hidden="1" x14ac:dyDescent="0.25">
      <c r="A439" s="46">
        <v>58</v>
      </c>
      <c r="B439" s="47">
        <v>2</v>
      </c>
      <c r="C439" t="s">
        <v>51</v>
      </c>
      <c r="D439" s="48">
        <v>40392</v>
      </c>
      <c r="E439" s="49">
        <v>4</v>
      </c>
      <c r="G439" t="s">
        <v>54</v>
      </c>
      <c r="H439" t="s">
        <v>122</v>
      </c>
    </row>
    <row r="440" spans="1:8" customFormat="1" hidden="1" x14ac:dyDescent="0.25">
      <c r="A440" s="46">
        <v>58</v>
      </c>
      <c r="B440" s="47">
        <v>2</v>
      </c>
      <c r="C440" t="s">
        <v>51</v>
      </c>
      <c r="D440" s="48">
        <v>40392</v>
      </c>
      <c r="E440" s="49">
        <v>4</v>
      </c>
      <c r="F440" t="s">
        <v>55</v>
      </c>
      <c r="G440" t="s">
        <v>56</v>
      </c>
      <c r="H440" t="s">
        <v>122</v>
      </c>
    </row>
    <row r="441" spans="1:8" customFormat="1" hidden="1" x14ac:dyDescent="0.25">
      <c r="A441" s="46">
        <v>58</v>
      </c>
      <c r="B441" s="47">
        <v>2</v>
      </c>
      <c r="C441" t="s">
        <v>51</v>
      </c>
      <c r="D441" s="48">
        <v>40394</v>
      </c>
      <c r="E441" s="49">
        <v>4</v>
      </c>
      <c r="G441" t="s">
        <v>57</v>
      </c>
      <c r="H441" t="s">
        <v>122</v>
      </c>
    </row>
    <row r="442" spans="1:8" customFormat="1" hidden="1" x14ac:dyDescent="0.25">
      <c r="A442" s="46">
        <v>58</v>
      </c>
      <c r="B442" s="47">
        <v>2</v>
      </c>
      <c r="C442" t="s">
        <v>51</v>
      </c>
      <c r="D442" s="48">
        <v>40394</v>
      </c>
      <c r="E442" s="49">
        <v>4</v>
      </c>
      <c r="G442" t="s">
        <v>58</v>
      </c>
      <c r="H442" t="s">
        <v>122</v>
      </c>
    </row>
    <row r="443" spans="1:8" customFormat="1" hidden="1" x14ac:dyDescent="0.25">
      <c r="A443" s="46">
        <v>58</v>
      </c>
      <c r="B443" s="47">
        <v>2</v>
      </c>
      <c r="C443" t="s">
        <v>51</v>
      </c>
      <c r="D443" s="48">
        <v>40394</v>
      </c>
      <c r="E443" s="46">
        <v>5</v>
      </c>
      <c r="G443" t="s">
        <v>59</v>
      </c>
      <c r="H443" t="s">
        <v>122</v>
      </c>
    </row>
    <row r="444" spans="1:8" customFormat="1" hidden="1" x14ac:dyDescent="0.25">
      <c r="A444" s="46">
        <v>58</v>
      </c>
      <c r="B444" s="47">
        <v>2</v>
      </c>
      <c r="C444" t="s">
        <v>51</v>
      </c>
      <c r="D444" s="48">
        <v>40394</v>
      </c>
      <c r="E444" s="46">
        <v>6</v>
      </c>
      <c r="G444" t="s">
        <v>59</v>
      </c>
      <c r="H444" t="s">
        <v>122</v>
      </c>
    </row>
    <row r="445" spans="1:8" customFormat="1" x14ac:dyDescent="0.25">
      <c r="A445" s="46">
        <v>58</v>
      </c>
      <c r="B445" s="47">
        <v>2</v>
      </c>
      <c r="C445" t="s">
        <v>51</v>
      </c>
      <c r="D445" s="48">
        <v>40394</v>
      </c>
      <c r="E445" s="46">
        <v>7</v>
      </c>
      <c r="G445" t="s">
        <v>59</v>
      </c>
      <c r="H445" t="s">
        <v>122</v>
      </c>
    </row>
    <row r="446" spans="1:8" customFormat="1" hidden="1" x14ac:dyDescent="0.25">
      <c r="A446" s="46">
        <v>59</v>
      </c>
      <c r="B446" s="47">
        <v>2</v>
      </c>
      <c r="C446" t="s">
        <v>51</v>
      </c>
      <c r="D446" s="48">
        <v>40387</v>
      </c>
      <c r="E446" s="46">
        <v>4</v>
      </c>
      <c r="G446" t="s">
        <v>52</v>
      </c>
      <c r="H446" t="s">
        <v>123</v>
      </c>
    </row>
    <row r="447" spans="1:8" customFormat="1" hidden="1" x14ac:dyDescent="0.25">
      <c r="A447" s="46">
        <v>59</v>
      </c>
      <c r="B447" s="47">
        <v>2</v>
      </c>
      <c r="C447" t="s">
        <v>51</v>
      </c>
      <c r="D447" s="48">
        <v>40392</v>
      </c>
      <c r="E447" s="49">
        <v>4</v>
      </c>
      <c r="G447" t="s">
        <v>54</v>
      </c>
      <c r="H447" t="s">
        <v>123</v>
      </c>
    </row>
    <row r="448" spans="1:8" customFormat="1" hidden="1" x14ac:dyDescent="0.25">
      <c r="A448" s="46">
        <v>59</v>
      </c>
      <c r="B448" s="47">
        <v>2</v>
      </c>
      <c r="C448" t="s">
        <v>51</v>
      </c>
      <c r="D448" s="48">
        <v>40392</v>
      </c>
      <c r="E448" s="49">
        <v>4</v>
      </c>
      <c r="F448" t="s">
        <v>62</v>
      </c>
      <c r="G448" t="s">
        <v>56</v>
      </c>
      <c r="H448" t="s">
        <v>123</v>
      </c>
    </row>
    <row r="449" spans="1:8" customFormat="1" hidden="1" x14ac:dyDescent="0.25">
      <c r="A449" s="46">
        <v>59</v>
      </c>
      <c r="B449" s="47">
        <v>2</v>
      </c>
      <c r="C449" t="s">
        <v>51</v>
      </c>
      <c r="D449" s="48">
        <v>40394</v>
      </c>
      <c r="E449" s="49">
        <v>4</v>
      </c>
      <c r="G449" t="s">
        <v>57</v>
      </c>
      <c r="H449" t="s">
        <v>123</v>
      </c>
    </row>
    <row r="450" spans="1:8" customFormat="1" hidden="1" x14ac:dyDescent="0.25">
      <c r="A450" s="46">
        <v>59</v>
      </c>
      <c r="B450" s="47">
        <v>2</v>
      </c>
      <c r="C450" t="s">
        <v>51</v>
      </c>
      <c r="D450" s="48">
        <v>40394</v>
      </c>
      <c r="E450" s="49">
        <v>4</v>
      </c>
      <c r="G450" t="s">
        <v>58</v>
      </c>
      <c r="H450" t="s">
        <v>123</v>
      </c>
    </row>
    <row r="451" spans="1:8" customFormat="1" hidden="1" x14ac:dyDescent="0.25">
      <c r="A451" s="46">
        <v>59</v>
      </c>
      <c r="B451" s="47">
        <v>2</v>
      </c>
      <c r="C451" t="s">
        <v>51</v>
      </c>
      <c r="D451" s="48">
        <v>40394</v>
      </c>
      <c r="E451" s="46">
        <v>5</v>
      </c>
      <c r="G451" t="s">
        <v>59</v>
      </c>
      <c r="H451" t="s">
        <v>123</v>
      </c>
    </row>
    <row r="452" spans="1:8" customFormat="1" hidden="1" x14ac:dyDescent="0.25">
      <c r="A452" s="46">
        <v>59</v>
      </c>
      <c r="B452" s="47">
        <v>2</v>
      </c>
      <c r="C452" t="s">
        <v>51</v>
      </c>
      <c r="D452" s="48">
        <v>40394</v>
      </c>
      <c r="E452" s="46">
        <v>6</v>
      </c>
      <c r="G452" t="s">
        <v>59</v>
      </c>
      <c r="H452" t="s">
        <v>123</v>
      </c>
    </row>
    <row r="453" spans="1:8" customFormat="1" x14ac:dyDescent="0.25">
      <c r="A453" s="46">
        <v>59</v>
      </c>
      <c r="B453" s="47">
        <v>2</v>
      </c>
      <c r="C453" t="s">
        <v>51</v>
      </c>
      <c r="D453" s="48">
        <v>40394</v>
      </c>
      <c r="E453" s="46">
        <v>7</v>
      </c>
      <c r="G453" t="s">
        <v>59</v>
      </c>
      <c r="H453" t="s">
        <v>123</v>
      </c>
    </row>
    <row r="454" spans="1:8" customFormat="1" hidden="1" x14ac:dyDescent="0.25">
      <c r="A454" s="46">
        <v>60</v>
      </c>
      <c r="B454" s="47">
        <v>2</v>
      </c>
      <c r="C454" t="s">
        <v>51</v>
      </c>
      <c r="D454" s="48">
        <v>40388</v>
      </c>
      <c r="E454" s="46">
        <v>4</v>
      </c>
      <c r="G454" t="s">
        <v>52</v>
      </c>
      <c r="H454" t="s">
        <v>124</v>
      </c>
    </row>
    <row r="455" spans="1:8" customFormat="1" hidden="1" x14ac:dyDescent="0.25">
      <c r="A455" s="46">
        <v>60</v>
      </c>
      <c r="B455" s="47">
        <v>2</v>
      </c>
      <c r="C455" t="s">
        <v>51</v>
      </c>
      <c r="D455" s="48">
        <v>40392</v>
      </c>
      <c r="E455" s="49">
        <v>4</v>
      </c>
      <c r="G455" t="s">
        <v>54</v>
      </c>
      <c r="H455" t="s">
        <v>124</v>
      </c>
    </row>
    <row r="456" spans="1:8" customFormat="1" hidden="1" x14ac:dyDescent="0.25">
      <c r="A456" s="46">
        <v>60</v>
      </c>
      <c r="B456" s="47">
        <v>2</v>
      </c>
      <c r="C456" t="s">
        <v>51</v>
      </c>
      <c r="D456" s="48">
        <v>40392</v>
      </c>
      <c r="E456" s="49">
        <v>4</v>
      </c>
      <c r="F456" t="s">
        <v>62</v>
      </c>
      <c r="G456" t="s">
        <v>56</v>
      </c>
      <c r="H456" t="s">
        <v>124</v>
      </c>
    </row>
    <row r="457" spans="1:8" customFormat="1" hidden="1" x14ac:dyDescent="0.25">
      <c r="A457" s="46">
        <v>60</v>
      </c>
      <c r="B457" s="47">
        <v>2</v>
      </c>
      <c r="C457" t="s">
        <v>51</v>
      </c>
      <c r="D457" s="48">
        <v>40394</v>
      </c>
      <c r="E457" s="49">
        <v>4</v>
      </c>
      <c r="G457" t="s">
        <v>57</v>
      </c>
      <c r="H457" t="s">
        <v>124</v>
      </c>
    </row>
    <row r="458" spans="1:8" customFormat="1" hidden="1" x14ac:dyDescent="0.25">
      <c r="A458" s="46">
        <v>60</v>
      </c>
      <c r="B458" s="47">
        <v>2</v>
      </c>
      <c r="C458" t="s">
        <v>51</v>
      </c>
      <c r="D458" s="48">
        <v>40394</v>
      </c>
      <c r="E458" s="49">
        <v>4</v>
      </c>
      <c r="G458" t="s">
        <v>58</v>
      </c>
      <c r="H458" t="s">
        <v>124</v>
      </c>
    </row>
    <row r="459" spans="1:8" customFormat="1" hidden="1" x14ac:dyDescent="0.25">
      <c r="A459" s="46">
        <v>60</v>
      </c>
      <c r="B459" s="47">
        <v>2</v>
      </c>
      <c r="C459" t="s">
        <v>51</v>
      </c>
      <c r="D459" s="48">
        <v>40394</v>
      </c>
      <c r="E459" s="46">
        <v>5</v>
      </c>
      <c r="G459" t="s">
        <v>59</v>
      </c>
      <c r="H459" t="s">
        <v>124</v>
      </c>
    </row>
    <row r="460" spans="1:8" customFormat="1" hidden="1" x14ac:dyDescent="0.25">
      <c r="A460" s="46">
        <v>60</v>
      </c>
      <c r="B460" s="47">
        <v>2</v>
      </c>
      <c r="C460" t="s">
        <v>51</v>
      </c>
      <c r="D460" s="48">
        <v>40394</v>
      </c>
      <c r="E460" s="46">
        <v>6</v>
      </c>
      <c r="G460" t="s">
        <v>59</v>
      </c>
      <c r="H460" t="s">
        <v>124</v>
      </c>
    </row>
    <row r="461" spans="1:8" customFormat="1" x14ac:dyDescent="0.25">
      <c r="A461" s="46">
        <v>60</v>
      </c>
      <c r="B461" s="47">
        <v>2</v>
      </c>
      <c r="C461" t="s">
        <v>51</v>
      </c>
      <c r="D461" s="48">
        <v>40394</v>
      </c>
      <c r="E461" s="46">
        <v>7</v>
      </c>
      <c r="G461" t="s">
        <v>59</v>
      </c>
      <c r="H461" t="s">
        <v>124</v>
      </c>
    </row>
    <row r="462" spans="1:8" customFormat="1" hidden="1" x14ac:dyDescent="0.25">
      <c r="A462" s="46">
        <v>65</v>
      </c>
      <c r="B462" s="47">
        <v>2</v>
      </c>
      <c r="C462" t="s">
        <v>51</v>
      </c>
      <c r="D462" s="48">
        <v>40393</v>
      </c>
      <c r="E462" s="46">
        <v>5</v>
      </c>
      <c r="G462" t="s">
        <v>52</v>
      </c>
      <c r="H462" t="s">
        <v>125</v>
      </c>
    </row>
    <row r="463" spans="1:8" customFormat="1" hidden="1" x14ac:dyDescent="0.25">
      <c r="A463" s="46">
        <v>65</v>
      </c>
      <c r="B463" s="47">
        <v>2</v>
      </c>
      <c r="C463" t="s">
        <v>51</v>
      </c>
      <c r="D463" s="48">
        <v>40399</v>
      </c>
      <c r="E463" s="49">
        <v>5</v>
      </c>
      <c r="G463" t="s">
        <v>54</v>
      </c>
      <c r="H463" t="s">
        <v>125</v>
      </c>
    </row>
    <row r="464" spans="1:8" customFormat="1" hidden="1" x14ac:dyDescent="0.25">
      <c r="A464" s="46">
        <v>65</v>
      </c>
      <c r="B464" s="47">
        <v>2</v>
      </c>
      <c r="C464" t="s">
        <v>51</v>
      </c>
      <c r="D464" s="48">
        <v>40399</v>
      </c>
      <c r="E464" s="49">
        <v>5</v>
      </c>
      <c r="F464" t="s">
        <v>62</v>
      </c>
      <c r="G464" t="s">
        <v>56</v>
      </c>
      <c r="H464" t="s">
        <v>125</v>
      </c>
    </row>
    <row r="465" spans="1:8" customFormat="1" hidden="1" x14ac:dyDescent="0.25">
      <c r="A465" s="46">
        <v>65</v>
      </c>
      <c r="B465" s="47">
        <v>2</v>
      </c>
      <c r="C465" t="s">
        <v>51</v>
      </c>
      <c r="D465" s="48">
        <v>40401</v>
      </c>
      <c r="E465" s="49">
        <v>5</v>
      </c>
      <c r="G465" t="s">
        <v>57</v>
      </c>
      <c r="H465" t="s">
        <v>125</v>
      </c>
    </row>
    <row r="466" spans="1:8" customFormat="1" hidden="1" x14ac:dyDescent="0.25">
      <c r="A466" s="46">
        <v>65</v>
      </c>
      <c r="B466" s="47">
        <v>2</v>
      </c>
      <c r="C466" t="s">
        <v>51</v>
      </c>
      <c r="D466" s="48">
        <v>40402</v>
      </c>
      <c r="E466" s="49">
        <v>5</v>
      </c>
      <c r="G466" t="s">
        <v>58</v>
      </c>
      <c r="H466" t="s">
        <v>125</v>
      </c>
    </row>
    <row r="467" spans="1:8" customFormat="1" hidden="1" x14ac:dyDescent="0.25">
      <c r="A467" s="46">
        <v>65</v>
      </c>
      <c r="B467" s="47">
        <v>2</v>
      </c>
      <c r="C467" t="s">
        <v>51</v>
      </c>
      <c r="D467" s="48">
        <v>40402</v>
      </c>
      <c r="E467" s="46">
        <v>6</v>
      </c>
      <c r="G467" t="s">
        <v>59</v>
      </c>
      <c r="H467" t="s">
        <v>125</v>
      </c>
    </row>
    <row r="468" spans="1:8" customFormat="1" x14ac:dyDescent="0.25">
      <c r="A468" s="46">
        <v>65</v>
      </c>
      <c r="B468" s="47">
        <v>2</v>
      </c>
      <c r="C468" t="s">
        <v>51</v>
      </c>
      <c r="D468" s="48">
        <v>40402</v>
      </c>
      <c r="E468" s="46">
        <v>7</v>
      </c>
      <c r="G468" t="s">
        <v>59</v>
      </c>
      <c r="H468" t="s">
        <v>125</v>
      </c>
    </row>
    <row r="469" spans="1:8" customFormat="1" hidden="1" x14ac:dyDescent="0.25">
      <c r="A469" s="46">
        <v>67</v>
      </c>
      <c r="B469" s="47">
        <v>2</v>
      </c>
      <c r="C469" t="s">
        <v>51</v>
      </c>
      <c r="D469" s="48">
        <v>40393</v>
      </c>
      <c r="E469" s="46">
        <v>5</v>
      </c>
      <c r="G469" t="s">
        <v>52</v>
      </c>
      <c r="H469" t="s">
        <v>126</v>
      </c>
    </row>
    <row r="470" spans="1:8" customFormat="1" hidden="1" x14ac:dyDescent="0.25">
      <c r="A470" s="46">
        <v>67</v>
      </c>
      <c r="B470" s="47">
        <v>2</v>
      </c>
      <c r="C470" t="s">
        <v>51</v>
      </c>
      <c r="D470" s="48">
        <v>40399</v>
      </c>
      <c r="E470" s="49">
        <v>5</v>
      </c>
      <c r="G470" t="s">
        <v>54</v>
      </c>
      <c r="H470" t="s">
        <v>126</v>
      </c>
    </row>
    <row r="471" spans="1:8" customFormat="1" hidden="1" x14ac:dyDescent="0.25">
      <c r="A471" s="46">
        <v>67</v>
      </c>
      <c r="B471" s="47">
        <v>2</v>
      </c>
      <c r="C471" t="s">
        <v>51</v>
      </c>
      <c r="D471" s="48">
        <v>40399</v>
      </c>
      <c r="E471" s="49">
        <v>5</v>
      </c>
      <c r="F471" t="s">
        <v>62</v>
      </c>
      <c r="G471" t="s">
        <v>56</v>
      </c>
      <c r="H471" t="s">
        <v>126</v>
      </c>
    </row>
    <row r="472" spans="1:8" customFormat="1" hidden="1" x14ac:dyDescent="0.25">
      <c r="A472" s="46">
        <v>67</v>
      </c>
      <c r="B472" s="47">
        <v>2</v>
      </c>
      <c r="C472" t="s">
        <v>51</v>
      </c>
      <c r="D472" s="48">
        <v>40401</v>
      </c>
      <c r="E472" s="49">
        <v>5</v>
      </c>
      <c r="G472" t="s">
        <v>57</v>
      </c>
      <c r="H472" t="s">
        <v>126</v>
      </c>
    </row>
    <row r="473" spans="1:8" customFormat="1" hidden="1" x14ac:dyDescent="0.25">
      <c r="A473" s="46">
        <v>67</v>
      </c>
      <c r="B473" s="47">
        <v>2</v>
      </c>
      <c r="C473" t="s">
        <v>51</v>
      </c>
      <c r="D473" s="48">
        <v>40402</v>
      </c>
      <c r="E473" s="49">
        <v>5</v>
      </c>
      <c r="G473" t="s">
        <v>58</v>
      </c>
      <c r="H473" t="s">
        <v>126</v>
      </c>
    </row>
    <row r="474" spans="1:8" customFormat="1" hidden="1" x14ac:dyDescent="0.25">
      <c r="A474" s="46">
        <v>67</v>
      </c>
      <c r="B474" s="47">
        <v>2</v>
      </c>
      <c r="C474" t="s">
        <v>51</v>
      </c>
      <c r="D474" s="48">
        <v>40402</v>
      </c>
      <c r="E474" s="46">
        <v>6</v>
      </c>
      <c r="G474" t="s">
        <v>59</v>
      </c>
      <c r="H474" t="s">
        <v>126</v>
      </c>
    </row>
    <row r="475" spans="1:8" customFormat="1" x14ac:dyDescent="0.25">
      <c r="A475" s="46">
        <v>67</v>
      </c>
      <c r="B475" s="47">
        <v>2</v>
      </c>
      <c r="C475" t="s">
        <v>51</v>
      </c>
      <c r="D475" s="48">
        <v>40402</v>
      </c>
      <c r="E475" s="46">
        <v>7</v>
      </c>
      <c r="G475" t="s">
        <v>59</v>
      </c>
      <c r="H475" t="s">
        <v>126</v>
      </c>
    </row>
    <row r="476" spans="1:8" customFormat="1" hidden="1" x14ac:dyDescent="0.25">
      <c r="A476" s="46">
        <v>71</v>
      </c>
      <c r="B476" s="47">
        <v>2</v>
      </c>
      <c r="C476" t="s">
        <v>51</v>
      </c>
      <c r="D476" s="48">
        <v>40402</v>
      </c>
      <c r="E476" s="46">
        <v>6</v>
      </c>
      <c r="G476" t="s">
        <v>52</v>
      </c>
      <c r="H476" t="s">
        <v>127</v>
      </c>
    </row>
    <row r="477" spans="1:8" customFormat="1" hidden="1" x14ac:dyDescent="0.25">
      <c r="A477" s="46">
        <v>71</v>
      </c>
      <c r="B477" s="47">
        <v>2</v>
      </c>
      <c r="C477" t="s">
        <v>51</v>
      </c>
      <c r="D477" s="48">
        <v>40409</v>
      </c>
      <c r="E477" s="49">
        <v>6</v>
      </c>
      <c r="G477" t="s">
        <v>54</v>
      </c>
      <c r="H477" t="s">
        <v>127</v>
      </c>
    </row>
    <row r="478" spans="1:8" customFormat="1" x14ac:dyDescent="0.25">
      <c r="A478" s="46">
        <v>71</v>
      </c>
      <c r="B478" s="47">
        <v>2</v>
      </c>
      <c r="C478" t="s">
        <v>51</v>
      </c>
      <c r="D478" s="48">
        <v>40409</v>
      </c>
      <c r="E478" s="46">
        <v>7</v>
      </c>
      <c r="F478" t="s">
        <v>62</v>
      </c>
      <c r="G478" t="s">
        <v>56</v>
      </c>
      <c r="H478" t="s">
        <v>127</v>
      </c>
    </row>
    <row r="479" spans="1:8" customFormat="1" hidden="1" x14ac:dyDescent="0.25">
      <c r="A479" s="46">
        <v>72</v>
      </c>
      <c r="B479" s="47">
        <v>2</v>
      </c>
      <c r="C479" t="s">
        <v>51</v>
      </c>
      <c r="D479" s="48">
        <v>40402</v>
      </c>
      <c r="E479" s="46">
        <v>6</v>
      </c>
      <c r="G479" t="s">
        <v>52</v>
      </c>
      <c r="H479" t="s">
        <v>128</v>
      </c>
    </row>
    <row r="480" spans="1:8" customFormat="1" hidden="1" x14ac:dyDescent="0.25">
      <c r="A480" s="46">
        <v>72</v>
      </c>
      <c r="B480" s="47">
        <v>2</v>
      </c>
      <c r="C480" t="s">
        <v>51</v>
      </c>
      <c r="D480" s="48">
        <v>40409</v>
      </c>
      <c r="E480" s="49">
        <v>6</v>
      </c>
      <c r="G480" t="s">
        <v>54</v>
      </c>
      <c r="H480" t="s">
        <v>128</v>
      </c>
    </row>
    <row r="481" spans="1:8" customFormat="1" x14ac:dyDescent="0.25">
      <c r="A481" s="46">
        <v>72</v>
      </c>
      <c r="B481" s="47">
        <v>2</v>
      </c>
      <c r="C481" t="s">
        <v>51</v>
      </c>
      <c r="D481" s="48">
        <v>40409</v>
      </c>
      <c r="E481" s="46">
        <v>7</v>
      </c>
      <c r="F481" t="s">
        <v>62</v>
      </c>
      <c r="G481" t="s">
        <v>56</v>
      </c>
      <c r="H481" t="s">
        <v>128</v>
      </c>
    </row>
    <row r="482" spans="1:8" customFormat="1" hidden="1" x14ac:dyDescent="0.25">
      <c r="A482" s="46">
        <v>74</v>
      </c>
      <c r="B482" s="47">
        <v>2</v>
      </c>
      <c r="C482" t="s">
        <v>51</v>
      </c>
      <c r="D482" s="48">
        <v>40402</v>
      </c>
      <c r="E482" s="46">
        <v>6</v>
      </c>
      <c r="G482" t="s">
        <v>52</v>
      </c>
      <c r="H482" t="s">
        <v>129</v>
      </c>
    </row>
    <row r="483" spans="1:8" customFormat="1" hidden="1" x14ac:dyDescent="0.25">
      <c r="A483" s="46">
        <v>74</v>
      </c>
      <c r="B483" s="47">
        <v>2</v>
      </c>
      <c r="C483" t="s">
        <v>51</v>
      </c>
      <c r="D483" s="48">
        <v>40409</v>
      </c>
      <c r="E483" s="49">
        <v>6</v>
      </c>
      <c r="G483" t="s">
        <v>54</v>
      </c>
      <c r="H483" t="s">
        <v>129</v>
      </c>
    </row>
    <row r="484" spans="1:8" customFormat="1" x14ac:dyDescent="0.25">
      <c r="A484" s="46">
        <v>74</v>
      </c>
      <c r="B484" s="47">
        <v>2</v>
      </c>
      <c r="C484" t="s">
        <v>51</v>
      </c>
      <c r="D484" s="48">
        <v>40409</v>
      </c>
      <c r="E484" s="46">
        <v>7</v>
      </c>
      <c r="F484" t="s">
        <v>55</v>
      </c>
      <c r="G484" t="s">
        <v>56</v>
      </c>
      <c r="H484" t="s">
        <v>129</v>
      </c>
    </row>
    <row r="485" spans="1:8" customFormat="1" hidden="1" x14ac:dyDescent="0.25">
      <c r="A485" s="46">
        <v>76</v>
      </c>
      <c r="B485" s="47">
        <v>2</v>
      </c>
      <c r="C485" t="s">
        <v>51</v>
      </c>
      <c r="D485" s="48">
        <v>40402</v>
      </c>
      <c r="E485" s="46">
        <v>6</v>
      </c>
      <c r="G485" t="s">
        <v>52</v>
      </c>
      <c r="H485" t="s">
        <v>130</v>
      </c>
    </row>
    <row r="486" spans="1:8" customFormat="1" hidden="1" x14ac:dyDescent="0.25">
      <c r="A486" s="46">
        <v>76</v>
      </c>
      <c r="B486" s="47">
        <v>2</v>
      </c>
      <c r="C486" t="s">
        <v>51</v>
      </c>
      <c r="D486" s="48">
        <v>40409</v>
      </c>
      <c r="E486" s="49">
        <v>6</v>
      </c>
      <c r="G486" t="s">
        <v>54</v>
      </c>
      <c r="H486" t="s">
        <v>130</v>
      </c>
    </row>
    <row r="487" spans="1:8" customFormat="1" x14ac:dyDescent="0.25">
      <c r="A487" s="46">
        <v>76</v>
      </c>
      <c r="B487" s="47">
        <v>2</v>
      </c>
      <c r="C487" t="s">
        <v>51</v>
      </c>
      <c r="D487" s="48">
        <v>40409</v>
      </c>
      <c r="E487" s="46">
        <v>7</v>
      </c>
      <c r="F487" t="s">
        <v>55</v>
      </c>
      <c r="G487" t="s">
        <v>56</v>
      </c>
      <c r="H487" t="s">
        <v>130</v>
      </c>
    </row>
    <row r="488" spans="1:8" customFormat="1" hidden="1" x14ac:dyDescent="0.25">
      <c r="A488" s="46">
        <v>79</v>
      </c>
      <c r="B488" s="47">
        <v>2</v>
      </c>
      <c r="C488" t="s">
        <v>51</v>
      </c>
      <c r="D488" s="48">
        <v>40402</v>
      </c>
      <c r="E488" s="46">
        <v>6</v>
      </c>
      <c r="G488" t="s">
        <v>52</v>
      </c>
      <c r="H488" t="s">
        <v>131</v>
      </c>
    </row>
    <row r="489" spans="1:8" customFormat="1" hidden="1" x14ac:dyDescent="0.25">
      <c r="A489" s="46">
        <v>79</v>
      </c>
      <c r="B489" s="47">
        <v>2</v>
      </c>
      <c r="C489" t="s">
        <v>51</v>
      </c>
      <c r="D489" s="48">
        <v>40409</v>
      </c>
      <c r="E489" s="49">
        <v>6</v>
      </c>
      <c r="G489" t="s">
        <v>54</v>
      </c>
      <c r="H489" t="s">
        <v>131</v>
      </c>
    </row>
    <row r="490" spans="1:8" customFormat="1" x14ac:dyDescent="0.25">
      <c r="A490" s="46">
        <v>79</v>
      </c>
      <c r="B490" s="47">
        <v>2</v>
      </c>
      <c r="C490" t="s">
        <v>51</v>
      </c>
      <c r="D490" s="48">
        <v>40409</v>
      </c>
      <c r="E490" s="46">
        <v>7</v>
      </c>
      <c r="F490" t="s">
        <v>55</v>
      </c>
      <c r="G490" t="s">
        <v>56</v>
      </c>
      <c r="H490" t="s">
        <v>131</v>
      </c>
    </row>
    <row r="491" spans="1:8" customFormat="1" x14ac:dyDescent="0.25">
      <c r="A491" s="46">
        <v>81</v>
      </c>
      <c r="B491" s="47">
        <v>2</v>
      </c>
      <c r="C491" t="s">
        <v>51</v>
      </c>
      <c r="D491" s="48">
        <v>40406</v>
      </c>
      <c r="E491" s="49">
        <v>7</v>
      </c>
      <c r="G491" t="s">
        <v>52</v>
      </c>
      <c r="H491" t="s">
        <v>132</v>
      </c>
    </row>
    <row r="492" spans="1:8" customFormat="1" x14ac:dyDescent="0.25">
      <c r="A492" s="46">
        <v>81</v>
      </c>
      <c r="B492" s="47">
        <v>2</v>
      </c>
      <c r="C492" t="s">
        <v>51</v>
      </c>
      <c r="D492" s="48">
        <v>40409</v>
      </c>
      <c r="E492" s="46">
        <v>7</v>
      </c>
      <c r="G492" t="s">
        <v>54</v>
      </c>
      <c r="H492" t="s">
        <v>132</v>
      </c>
    </row>
    <row r="493" spans="1:8" customFormat="1" x14ac:dyDescent="0.25">
      <c r="A493" s="46">
        <v>82</v>
      </c>
      <c r="B493" s="47">
        <v>2</v>
      </c>
      <c r="C493" t="s">
        <v>51</v>
      </c>
      <c r="D493" s="48">
        <v>40406</v>
      </c>
      <c r="E493" s="49">
        <v>7</v>
      </c>
      <c r="G493" t="s">
        <v>52</v>
      </c>
      <c r="H493" t="s">
        <v>133</v>
      </c>
    </row>
    <row r="494" spans="1:8" customFormat="1" x14ac:dyDescent="0.25">
      <c r="A494" s="46">
        <v>82</v>
      </c>
      <c r="B494" s="47">
        <v>2</v>
      </c>
      <c r="C494" t="s">
        <v>51</v>
      </c>
      <c r="D494" s="48">
        <v>40409</v>
      </c>
      <c r="E494" s="46">
        <v>7</v>
      </c>
      <c r="G494" t="s">
        <v>54</v>
      </c>
      <c r="H494" t="s">
        <v>133</v>
      </c>
    </row>
    <row r="495" spans="1:8" customFormat="1" x14ac:dyDescent="0.25">
      <c r="A495" s="46">
        <v>85</v>
      </c>
      <c r="B495" s="47">
        <v>2</v>
      </c>
      <c r="C495" t="s">
        <v>51</v>
      </c>
      <c r="D495" s="48">
        <v>40406</v>
      </c>
      <c r="E495" s="49">
        <v>7</v>
      </c>
      <c r="G495" t="s">
        <v>52</v>
      </c>
      <c r="H495" t="s">
        <v>134</v>
      </c>
    </row>
    <row r="496" spans="1:8" customFormat="1" x14ac:dyDescent="0.25">
      <c r="A496" s="46">
        <v>85</v>
      </c>
      <c r="B496" s="47">
        <v>2</v>
      </c>
      <c r="C496" t="s">
        <v>51</v>
      </c>
      <c r="D496" s="48">
        <v>40409</v>
      </c>
      <c r="E496" s="46">
        <v>7</v>
      </c>
      <c r="G496" t="s">
        <v>54</v>
      </c>
      <c r="H496" t="s">
        <v>134</v>
      </c>
    </row>
    <row r="497" spans="1:8" customFormat="1" x14ac:dyDescent="0.25">
      <c r="A497" s="46">
        <v>98</v>
      </c>
      <c r="B497" s="47">
        <v>2</v>
      </c>
      <c r="C497" t="s">
        <v>51</v>
      </c>
      <c r="D497" s="48">
        <v>40409</v>
      </c>
      <c r="E497" s="46">
        <v>7</v>
      </c>
      <c r="G497" t="s">
        <v>52</v>
      </c>
      <c r="H497" t="s">
        <v>135</v>
      </c>
    </row>
    <row r="498" spans="1:8" customFormat="1" x14ac:dyDescent="0.25">
      <c r="A498" s="46">
        <v>100</v>
      </c>
      <c r="B498" s="47">
        <v>2</v>
      </c>
      <c r="C498" t="s">
        <v>51</v>
      </c>
      <c r="D498" s="48">
        <v>40409</v>
      </c>
      <c r="E498" s="46">
        <v>7</v>
      </c>
      <c r="G498" t="s">
        <v>52</v>
      </c>
      <c r="H498" t="s">
        <v>136</v>
      </c>
    </row>
    <row r="499" spans="1:8" customFormat="1" hidden="1" x14ac:dyDescent="0.25">
      <c r="A499" s="46">
        <v>3</v>
      </c>
      <c r="B499" s="52">
        <v>3</v>
      </c>
      <c r="C499" t="s">
        <v>51</v>
      </c>
      <c r="D499" s="48">
        <v>40364</v>
      </c>
      <c r="E499" s="46">
        <v>1</v>
      </c>
      <c r="G499" t="s">
        <v>52</v>
      </c>
      <c r="H499" t="s">
        <v>137</v>
      </c>
    </row>
    <row r="500" spans="1:8" customFormat="1" hidden="1" x14ac:dyDescent="0.25">
      <c r="A500" s="46">
        <v>3</v>
      </c>
      <c r="B500" s="52">
        <v>3</v>
      </c>
      <c r="C500" t="s">
        <v>51</v>
      </c>
      <c r="D500" s="48">
        <v>40371</v>
      </c>
      <c r="E500" s="49">
        <v>1</v>
      </c>
      <c r="G500" t="s">
        <v>54</v>
      </c>
      <c r="H500" t="s">
        <v>137</v>
      </c>
    </row>
    <row r="501" spans="1:8" customFormat="1" hidden="1" x14ac:dyDescent="0.25">
      <c r="A501" s="46">
        <v>3</v>
      </c>
      <c r="B501" s="52">
        <v>3</v>
      </c>
      <c r="C501" t="s">
        <v>51</v>
      </c>
      <c r="D501" s="48">
        <v>40372</v>
      </c>
      <c r="E501" s="49">
        <v>1</v>
      </c>
      <c r="F501" t="s">
        <v>62</v>
      </c>
      <c r="G501" t="s">
        <v>56</v>
      </c>
      <c r="H501" t="s">
        <v>137</v>
      </c>
    </row>
    <row r="502" spans="1:8" customFormat="1" hidden="1" x14ac:dyDescent="0.25">
      <c r="A502" s="46">
        <v>3</v>
      </c>
      <c r="B502" s="52">
        <v>3</v>
      </c>
      <c r="C502" t="s">
        <v>51</v>
      </c>
      <c r="D502" s="48">
        <v>40374</v>
      </c>
      <c r="E502" s="46">
        <v>2</v>
      </c>
      <c r="G502" t="s">
        <v>57</v>
      </c>
      <c r="H502" t="s">
        <v>137</v>
      </c>
    </row>
    <row r="503" spans="1:8" customFormat="1" hidden="1" x14ac:dyDescent="0.25">
      <c r="A503" s="46">
        <v>3</v>
      </c>
      <c r="B503" s="52">
        <v>3</v>
      </c>
      <c r="C503" t="s">
        <v>51</v>
      </c>
      <c r="D503" s="48">
        <v>40376</v>
      </c>
      <c r="E503" s="49">
        <v>2</v>
      </c>
      <c r="G503" t="s">
        <v>58</v>
      </c>
      <c r="H503" t="s">
        <v>137</v>
      </c>
    </row>
    <row r="504" spans="1:8" customFormat="1" hidden="1" x14ac:dyDescent="0.25">
      <c r="A504" s="46">
        <v>3</v>
      </c>
      <c r="B504" s="47">
        <v>3</v>
      </c>
      <c r="C504" t="s">
        <v>51</v>
      </c>
      <c r="D504" s="48">
        <v>40376</v>
      </c>
      <c r="E504" s="46">
        <v>3</v>
      </c>
      <c r="G504" t="s">
        <v>59</v>
      </c>
      <c r="H504" t="s">
        <v>137</v>
      </c>
    </row>
    <row r="505" spans="1:8" customFormat="1" hidden="1" x14ac:dyDescent="0.25">
      <c r="A505" s="46">
        <v>3</v>
      </c>
      <c r="B505" s="47">
        <v>3</v>
      </c>
      <c r="C505" t="s">
        <v>51</v>
      </c>
      <c r="D505" s="48">
        <v>40376</v>
      </c>
      <c r="E505" s="46">
        <v>4</v>
      </c>
      <c r="G505" t="s">
        <v>59</v>
      </c>
      <c r="H505" t="s">
        <v>137</v>
      </c>
    </row>
    <row r="506" spans="1:8" customFormat="1" hidden="1" x14ac:dyDescent="0.25">
      <c r="A506" s="46">
        <v>3</v>
      </c>
      <c r="B506" s="47">
        <v>3</v>
      </c>
      <c r="C506" t="s">
        <v>51</v>
      </c>
      <c r="D506" s="48">
        <v>40376</v>
      </c>
      <c r="E506" s="46">
        <v>5</v>
      </c>
      <c r="G506" t="s">
        <v>59</v>
      </c>
      <c r="H506" t="s">
        <v>137</v>
      </c>
    </row>
    <row r="507" spans="1:8" customFormat="1" hidden="1" x14ac:dyDescent="0.25">
      <c r="A507" s="46">
        <v>3</v>
      </c>
      <c r="B507" s="47">
        <v>3</v>
      </c>
      <c r="C507" t="s">
        <v>51</v>
      </c>
      <c r="D507" s="48">
        <v>40376</v>
      </c>
      <c r="E507" s="46">
        <v>6</v>
      </c>
      <c r="G507" t="s">
        <v>59</v>
      </c>
      <c r="H507" t="s">
        <v>137</v>
      </c>
    </row>
    <row r="508" spans="1:8" customFormat="1" x14ac:dyDescent="0.25">
      <c r="A508" s="46">
        <v>3</v>
      </c>
      <c r="B508" s="47">
        <v>3</v>
      </c>
      <c r="C508" t="s">
        <v>51</v>
      </c>
      <c r="D508" s="48">
        <v>40376</v>
      </c>
      <c r="E508" s="46">
        <v>7</v>
      </c>
      <c r="G508" t="s">
        <v>59</v>
      </c>
      <c r="H508" t="s">
        <v>137</v>
      </c>
    </row>
    <row r="509" spans="1:8" customFormat="1" hidden="1" x14ac:dyDescent="0.25">
      <c r="A509" s="46">
        <v>8</v>
      </c>
      <c r="B509" s="52">
        <v>3</v>
      </c>
      <c r="C509" t="s">
        <v>51</v>
      </c>
      <c r="D509" s="48">
        <v>40366</v>
      </c>
      <c r="E509" s="46">
        <v>1</v>
      </c>
      <c r="G509" t="s">
        <v>52</v>
      </c>
      <c r="H509" t="s">
        <v>138</v>
      </c>
    </row>
    <row r="510" spans="1:8" customFormat="1" hidden="1" x14ac:dyDescent="0.25">
      <c r="A510" s="46">
        <v>8</v>
      </c>
      <c r="B510" s="52">
        <v>3</v>
      </c>
      <c r="C510" t="s">
        <v>51</v>
      </c>
      <c r="D510" s="48">
        <v>40371</v>
      </c>
      <c r="E510" s="49">
        <v>1</v>
      </c>
      <c r="G510" t="s">
        <v>54</v>
      </c>
      <c r="H510" t="s">
        <v>138</v>
      </c>
    </row>
    <row r="511" spans="1:8" customFormat="1" hidden="1" x14ac:dyDescent="0.25">
      <c r="A511" s="46">
        <v>8</v>
      </c>
      <c r="B511" s="52">
        <v>3</v>
      </c>
      <c r="C511" t="s">
        <v>51</v>
      </c>
      <c r="D511" s="48">
        <v>40372</v>
      </c>
      <c r="E511" s="49">
        <v>1</v>
      </c>
      <c r="F511" t="s">
        <v>62</v>
      </c>
      <c r="G511" t="s">
        <v>56</v>
      </c>
      <c r="H511" t="s">
        <v>138</v>
      </c>
    </row>
    <row r="512" spans="1:8" customFormat="1" hidden="1" x14ac:dyDescent="0.25">
      <c r="A512" s="46">
        <v>8</v>
      </c>
      <c r="B512" s="52">
        <v>3</v>
      </c>
      <c r="C512" t="s">
        <v>51</v>
      </c>
      <c r="D512" s="48">
        <v>40373</v>
      </c>
      <c r="E512" s="46">
        <v>2</v>
      </c>
      <c r="G512" t="s">
        <v>57</v>
      </c>
      <c r="H512" t="s">
        <v>138</v>
      </c>
    </row>
    <row r="513" spans="1:8" customFormat="1" hidden="1" x14ac:dyDescent="0.25">
      <c r="A513" s="46">
        <v>8</v>
      </c>
      <c r="B513" s="52">
        <v>3</v>
      </c>
      <c r="C513" t="s">
        <v>51</v>
      </c>
      <c r="D513" s="48">
        <v>40376</v>
      </c>
      <c r="E513" s="49">
        <v>2</v>
      </c>
      <c r="G513" t="s">
        <v>58</v>
      </c>
      <c r="H513" t="s">
        <v>138</v>
      </c>
    </row>
    <row r="514" spans="1:8" customFormat="1" hidden="1" x14ac:dyDescent="0.25">
      <c r="A514" s="46">
        <v>8</v>
      </c>
      <c r="B514" s="47">
        <v>3</v>
      </c>
      <c r="C514" t="s">
        <v>51</v>
      </c>
      <c r="D514" s="48">
        <v>40376</v>
      </c>
      <c r="E514" s="46">
        <v>3</v>
      </c>
      <c r="G514" t="s">
        <v>59</v>
      </c>
      <c r="H514" t="s">
        <v>138</v>
      </c>
    </row>
    <row r="515" spans="1:8" customFormat="1" hidden="1" x14ac:dyDescent="0.25">
      <c r="A515" s="46">
        <v>8</v>
      </c>
      <c r="B515" s="47">
        <v>3</v>
      </c>
      <c r="C515" t="s">
        <v>51</v>
      </c>
      <c r="D515" s="48">
        <v>40376</v>
      </c>
      <c r="E515" s="46">
        <v>4</v>
      </c>
      <c r="G515" t="s">
        <v>59</v>
      </c>
      <c r="H515" t="s">
        <v>138</v>
      </c>
    </row>
    <row r="516" spans="1:8" customFormat="1" hidden="1" x14ac:dyDescent="0.25">
      <c r="A516" s="46">
        <v>8</v>
      </c>
      <c r="B516" s="47">
        <v>3</v>
      </c>
      <c r="C516" t="s">
        <v>51</v>
      </c>
      <c r="D516" s="48">
        <v>40376</v>
      </c>
      <c r="E516" s="46">
        <v>5</v>
      </c>
      <c r="G516" t="s">
        <v>59</v>
      </c>
      <c r="H516" t="s">
        <v>138</v>
      </c>
    </row>
    <row r="517" spans="1:8" customFormat="1" hidden="1" x14ac:dyDescent="0.25">
      <c r="A517" s="46">
        <v>8</v>
      </c>
      <c r="B517" s="47">
        <v>3</v>
      </c>
      <c r="C517" t="s">
        <v>51</v>
      </c>
      <c r="D517" s="48">
        <v>40376</v>
      </c>
      <c r="E517" s="46">
        <v>6</v>
      </c>
      <c r="G517" t="s">
        <v>59</v>
      </c>
      <c r="H517" t="s">
        <v>138</v>
      </c>
    </row>
    <row r="518" spans="1:8" customFormat="1" x14ac:dyDescent="0.25">
      <c r="A518" s="46">
        <v>8</v>
      </c>
      <c r="B518" s="47">
        <v>3</v>
      </c>
      <c r="C518" t="s">
        <v>51</v>
      </c>
      <c r="D518" s="48">
        <v>40376</v>
      </c>
      <c r="E518" s="46">
        <v>7</v>
      </c>
      <c r="G518" t="s">
        <v>59</v>
      </c>
      <c r="H518" t="s">
        <v>138</v>
      </c>
    </row>
    <row r="519" spans="1:8" customFormat="1" hidden="1" x14ac:dyDescent="0.25">
      <c r="A519" s="46">
        <v>23</v>
      </c>
      <c r="B519" s="52">
        <v>3</v>
      </c>
      <c r="C519" t="s">
        <v>51</v>
      </c>
      <c r="D519" s="48">
        <v>40373</v>
      </c>
      <c r="E519" s="46">
        <v>2</v>
      </c>
      <c r="G519" t="s">
        <v>52</v>
      </c>
      <c r="H519" t="s">
        <v>139</v>
      </c>
    </row>
    <row r="520" spans="1:8" customFormat="1" hidden="1" x14ac:dyDescent="0.25">
      <c r="A520" s="46">
        <v>23</v>
      </c>
      <c r="B520" s="52">
        <v>3</v>
      </c>
      <c r="C520" t="s">
        <v>51</v>
      </c>
      <c r="D520" s="48">
        <v>40378</v>
      </c>
      <c r="E520" s="49">
        <v>2</v>
      </c>
      <c r="G520" t="s">
        <v>54</v>
      </c>
      <c r="H520" t="s">
        <v>139</v>
      </c>
    </row>
    <row r="521" spans="1:8" customFormat="1" hidden="1" x14ac:dyDescent="0.25">
      <c r="A521" s="46">
        <v>23</v>
      </c>
      <c r="B521" s="52">
        <v>3</v>
      </c>
      <c r="C521" t="s">
        <v>51</v>
      </c>
      <c r="D521" s="48">
        <v>40378</v>
      </c>
      <c r="E521" s="49">
        <v>2</v>
      </c>
      <c r="F521" t="s">
        <v>55</v>
      </c>
      <c r="G521" t="s">
        <v>56</v>
      </c>
      <c r="H521" t="s">
        <v>139</v>
      </c>
    </row>
    <row r="522" spans="1:8" customFormat="1" hidden="1" x14ac:dyDescent="0.25">
      <c r="A522" s="46">
        <v>23</v>
      </c>
      <c r="B522" s="47">
        <v>3</v>
      </c>
      <c r="C522" t="s">
        <v>51</v>
      </c>
      <c r="D522" s="48">
        <v>40380</v>
      </c>
      <c r="E522" s="46">
        <v>3</v>
      </c>
      <c r="G522" t="s">
        <v>57</v>
      </c>
      <c r="H522" t="s">
        <v>139</v>
      </c>
    </row>
    <row r="523" spans="1:8" customFormat="1" hidden="1" x14ac:dyDescent="0.25">
      <c r="A523" s="46">
        <v>23</v>
      </c>
      <c r="B523" s="47">
        <v>3</v>
      </c>
      <c r="C523" t="s">
        <v>51</v>
      </c>
      <c r="D523" s="48">
        <v>40383</v>
      </c>
      <c r="E523" s="49">
        <v>3</v>
      </c>
      <c r="G523" t="s">
        <v>58</v>
      </c>
      <c r="H523" t="s">
        <v>139</v>
      </c>
    </row>
    <row r="524" spans="1:8" customFormat="1" hidden="1" x14ac:dyDescent="0.25">
      <c r="A524" s="46">
        <v>23</v>
      </c>
      <c r="B524" s="47">
        <v>3</v>
      </c>
      <c r="C524" t="s">
        <v>51</v>
      </c>
      <c r="D524" s="48">
        <v>40383</v>
      </c>
      <c r="E524" s="46">
        <v>4</v>
      </c>
      <c r="G524" t="s">
        <v>59</v>
      </c>
      <c r="H524" t="s">
        <v>139</v>
      </c>
    </row>
    <row r="525" spans="1:8" customFormat="1" hidden="1" x14ac:dyDescent="0.25">
      <c r="A525" s="46">
        <v>23</v>
      </c>
      <c r="B525" s="47">
        <v>3</v>
      </c>
      <c r="C525" t="s">
        <v>51</v>
      </c>
      <c r="D525" s="48">
        <v>40383</v>
      </c>
      <c r="E525" s="46">
        <v>5</v>
      </c>
      <c r="G525" t="s">
        <v>59</v>
      </c>
      <c r="H525" t="s">
        <v>139</v>
      </c>
    </row>
    <row r="526" spans="1:8" customFormat="1" hidden="1" x14ac:dyDescent="0.25">
      <c r="A526" s="46">
        <v>23</v>
      </c>
      <c r="B526" s="47">
        <v>3</v>
      </c>
      <c r="C526" t="s">
        <v>51</v>
      </c>
      <c r="D526" s="48">
        <v>40383</v>
      </c>
      <c r="E526" s="46">
        <v>6</v>
      </c>
      <c r="G526" t="s">
        <v>59</v>
      </c>
      <c r="H526" t="s">
        <v>139</v>
      </c>
    </row>
    <row r="527" spans="1:8" customFormat="1" x14ac:dyDescent="0.25">
      <c r="A527" s="46">
        <v>23</v>
      </c>
      <c r="B527" s="47">
        <v>3</v>
      </c>
      <c r="C527" t="s">
        <v>51</v>
      </c>
      <c r="D527" s="48">
        <v>40383</v>
      </c>
      <c r="E527" s="46">
        <v>7</v>
      </c>
      <c r="G527" t="s">
        <v>59</v>
      </c>
      <c r="H527" t="s">
        <v>139</v>
      </c>
    </row>
    <row r="528" spans="1:8" customFormat="1" hidden="1" x14ac:dyDescent="0.25">
      <c r="A528" s="46">
        <v>25</v>
      </c>
      <c r="B528" s="52">
        <v>3</v>
      </c>
      <c r="C528" t="s">
        <v>51</v>
      </c>
      <c r="D528" s="48">
        <v>40373</v>
      </c>
      <c r="E528" s="46">
        <v>2</v>
      </c>
      <c r="G528" t="s">
        <v>52</v>
      </c>
      <c r="H528" t="s">
        <v>140</v>
      </c>
    </row>
    <row r="529" spans="1:8" customFormat="1" hidden="1" x14ac:dyDescent="0.25">
      <c r="A529" s="46">
        <v>25</v>
      </c>
      <c r="B529" s="52">
        <v>3</v>
      </c>
      <c r="C529" t="s">
        <v>51</v>
      </c>
      <c r="D529" s="48">
        <v>40378</v>
      </c>
      <c r="E529" s="49">
        <v>2</v>
      </c>
      <c r="G529" t="s">
        <v>54</v>
      </c>
      <c r="H529" t="s">
        <v>140</v>
      </c>
    </row>
    <row r="530" spans="1:8" customFormat="1" hidden="1" x14ac:dyDescent="0.25">
      <c r="A530" s="46">
        <v>25</v>
      </c>
      <c r="B530" s="52">
        <v>3</v>
      </c>
      <c r="C530" t="s">
        <v>51</v>
      </c>
      <c r="D530" s="48">
        <v>40378</v>
      </c>
      <c r="E530" s="49">
        <v>2</v>
      </c>
      <c r="F530" t="s">
        <v>62</v>
      </c>
      <c r="G530" t="s">
        <v>56</v>
      </c>
      <c r="H530" t="s">
        <v>140</v>
      </c>
    </row>
    <row r="531" spans="1:8" customFormat="1" hidden="1" x14ac:dyDescent="0.25">
      <c r="A531" s="46">
        <v>25</v>
      </c>
      <c r="B531" s="47">
        <v>3</v>
      </c>
      <c r="C531" t="s">
        <v>51</v>
      </c>
      <c r="D531" s="48">
        <v>40380</v>
      </c>
      <c r="E531" s="46">
        <v>3</v>
      </c>
      <c r="G531" t="s">
        <v>57</v>
      </c>
      <c r="H531" t="s">
        <v>140</v>
      </c>
    </row>
    <row r="532" spans="1:8" customFormat="1" hidden="1" x14ac:dyDescent="0.25">
      <c r="A532" s="46">
        <v>25</v>
      </c>
      <c r="B532" s="47">
        <v>3</v>
      </c>
      <c r="C532" t="s">
        <v>51</v>
      </c>
      <c r="D532" s="48">
        <v>40383</v>
      </c>
      <c r="E532" s="49">
        <v>3</v>
      </c>
      <c r="G532" t="s">
        <v>58</v>
      </c>
      <c r="H532" t="s">
        <v>140</v>
      </c>
    </row>
    <row r="533" spans="1:8" customFormat="1" hidden="1" x14ac:dyDescent="0.25">
      <c r="A533" s="46">
        <v>25</v>
      </c>
      <c r="B533" s="47">
        <v>3</v>
      </c>
      <c r="C533" t="s">
        <v>51</v>
      </c>
      <c r="D533" s="48">
        <v>40383</v>
      </c>
      <c r="E533" s="46">
        <v>4</v>
      </c>
      <c r="G533" t="s">
        <v>59</v>
      </c>
      <c r="H533" t="s">
        <v>140</v>
      </c>
    </row>
    <row r="534" spans="1:8" customFormat="1" hidden="1" x14ac:dyDescent="0.25">
      <c r="A534" s="46">
        <v>25</v>
      </c>
      <c r="B534" s="47">
        <v>3</v>
      </c>
      <c r="C534" t="s">
        <v>51</v>
      </c>
      <c r="D534" s="48">
        <v>40383</v>
      </c>
      <c r="E534" s="46">
        <v>5</v>
      </c>
      <c r="G534" t="s">
        <v>59</v>
      </c>
      <c r="H534" t="s">
        <v>140</v>
      </c>
    </row>
    <row r="535" spans="1:8" customFormat="1" hidden="1" x14ac:dyDescent="0.25">
      <c r="A535" s="46">
        <v>25</v>
      </c>
      <c r="B535" s="47">
        <v>3</v>
      </c>
      <c r="C535" t="s">
        <v>51</v>
      </c>
      <c r="D535" s="48">
        <v>40383</v>
      </c>
      <c r="E535" s="46">
        <v>6</v>
      </c>
      <c r="G535" t="s">
        <v>59</v>
      </c>
      <c r="H535" t="s">
        <v>140</v>
      </c>
    </row>
    <row r="536" spans="1:8" customFormat="1" x14ac:dyDescent="0.25">
      <c r="A536" s="46">
        <v>25</v>
      </c>
      <c r="B536" s="47">
        <v>3</v>
      </c>
      <c r="C536" t="s">
        <v>51</v>
      </c>
      <c r="D536" s="48">
        <v>40383</v>
      </c>
      <c r="E536" s="46">
        <v>7</v>
      </c>
      <c r="G536" t="s">
        <v>59</v>
      </c>
      <c r="H536" t="s">
        <v>140</v>
      </c>
    </row>
    <row r="537" spans="1:8" customFormat="1" hidden="1" x14ac:dyDescent="0.25">
      <c r="A537" s="46">
        <v>28</v>
      </c>
      <c r="B537" s="52">
        <v>3</v>
      </c>
      <c r="C537" t="s">
        <v>51</v>
      </c>
      <c r="D537" s="48">
        <v>40373</v>
      </c>
      <c r="E537" s="46">
        <v>2</v>
      </c>
      <c r="G537" t="s">
        <v>52</v>
      </c>
      <c r="H537" t="s">
        <v>141</v>
      </c>
    </row>
    <row r="538" spans="1:8" customFormat="1" hidden="1" x14ac:dyDescent="0.25">
      <c r="A538" s="46">
        <v>28</v>
      </c>
      <c r="B538" s="52">
        <v>3</v>
      </c>
      <c r="C538" t="s">
        <v>51</v>
      </c>
      <c r="D538" s="48">
        <v>40378</v>
      </c>
      <c r="E538" s="49">
        <v>2</v>
      </c>
      <c r="G538" t="s">
        <v>54</v>
      </c>
      <c r="H538" t="s">
        <v>141</v>
      </c>
    </row>
    <row r="539" spans="1:8" customFormat="1" hidden="1" x14ac:dyDescent="0.25">
      <c r="A539" s="46">
        <v>28</v>
      </c>
      <c r="B539" s="52">
        <v>3</v>
      </c>
      <c r="C539" t="s">
        <v>51</v>
      </c>
      <c r="D539" s="48">
        <v>40378</v>
      </c>
      <c r="E539" s="49">
        <v>2</v>
      </c>
      <c r="F539" t="s">
        <v>62</v>
      </c>
      <c r="G539" t="s">
        <v>56</v>
      </c>
      <c r="H539" t="s">
        <v>141</v>
      </c>
    </row>
    <row r="540" spans="1:8" customFormat="1" hidden="1" x14ac:dyDescent="0.25">
      <c r="A540" s="46">
        <v>28</v>
      </c>
      <c r="B540" s="47">
        <v>3</v>
      </c>
      <c r="C540" t="s">
        <v>51</v>
      </c>
      <c r="D540" s="48">
        <v>40380</v>
      </c>
      <c r="E540" s="46">
        <v>3</v>
      </c>
      <c r="G540" t="s">
        <v>57</v>
      </c>
      <c r="H540" t="s">
        <v>141</v>
      </c>
    </row>
    <row r="541" spans="1:8" customFormat="1" hidden="1" x14ac:dyDescent="0.25">
      <c r="A541" s="46">
        <v>28</v>
      </c>
      <c r="B541" s="47">
        <v>3</v>
      </c>
      <c r="C541" t="s">
        <v>51</v>
      </c>
      <c r="D541" s="48">
        <v>40383</v>
      </c>
      <c r="E541" s="49">
        <v>3</v>
      </c>
      <c r="G541" t="s">
        <v>58</v>
      </c>
      <c r="H541" t="s">
        <v>141</v>
      </c>
    </row>
    <row r="542" spans="1:8" customFormat="1" hidden="1" x14ac:dyDescent="0.25">
      <c r="A542" s="46">
        <v>28</v>
      </c>
      <c r="B542" s="47">
        <v>3</v>
      </c>
      <c r="C542" t="s">
        <v>51</v>
      </c>
      <c r="D542" s="48">
        <v>40383</v>
      </c>
      <c r="E542" s="46">
        <v>4</v>
      </c>
      <c r="G542" t="s">
        <v>59</v>
      </c>
      <c r="H542" t="s">
        <v>141</v>
      </c>
    </row>
    <row r="543" spans="1:8" customFormat="1" hidden="1" x14ac:dyDescent="0.25">
      <c r="A543" s="46">
        <v>28</v>
      </c>
      <c r="B543" s="47">
        <v>3</v>
      </c>
      <c r="C543" t="s">
        <v>51</v>
      </c>
      <c r="D543" s="48">
        <v>40383</v>
      </c>
      <c r="E543" s="46">
        <v>5</v>
      </c>
      <c r="G543" t="s">
        <v>59</v>
      </c>
      <c r="H543" t="s">
        <v>141</v>
      </c>
    </row>
    <row r="544" spans="1:8" customFormat="1" hidden="1" x14ac:dyDescent="0.25">
      <c r="A544" s="46">
        <v>28</v>
      </c>
      <c r="B544" s="47">
        <v>3</v>
      </c>
      <c r="C544" t="s">
        <v>51</v>
      </c>
      <c r="D544" s="48">
        <v>40383</v>
      </c>
      <c r="E544" s="46">
        <v>6</v>
      </c>
      <c r="G544" t="s">
        <v>59</v>
      </c>
      <c r="H544" t="s">
        <v>141</v>
      </c>
    </row>
    <row r="545" spans="1:8" customFormat="1" x14ac:dyDescent="0.25">
      <c r="A545" s="46">
        <v>28</v>
      </c>
      <c r="B545" s="47">
        <v>3</v>
      </c>
      <c r="C545" t="s">
        <v>51</v>
      </c>
      <c r="D545" s="48">
        <v>40383</v>
      </c>
      <c r="E545" s="46">
        <v>7</v>
      </c>
      <c r="G545" t="s">
        <v>59</v>
      </c>
      <c r="H545" t="s">
        <v>141</v>
      </c>
    </row>
    <row r="546" spans="1:8" customFormat="1" hidden="1" x14ac:dyDescent="0.25">
      <c r="A546" s="46">
        <v>29</v>
      </c>
      <c r="B546" s="52">
        <v>3</v>
      </c>
      <c r="C546" t="s">
        <v>51</v>
      </c>
      <c r="D546" s="48">
        <v>40373</v>
      </c>
      <c r="E546" s="46">
        <v>2</v>
      </c>
      <c r="G546" t="s">
        <v>52</v>
      </c>
      <c r="H546" t="s">
        <v>142</v>
      </c>
    </row>
    <row r="547" spans="1:8" customFormat="1" hidden="1" x14ac:dyDescent="0.25">
      <c r="A547" s="46">
        <v>29</v>
      </c>
      <c r="B547" s="52">
        <v>3</v>
      </c>
      <c r="C547" t="s">
        <v>51</v>
      </c>
      <c r="D547" s="48">
        <v>40378</v>
      </c>
      <c r="E547" s="49">
        <v>2</v>
      </c>
      <c r="G547" t="s">
        <v>54</v>
      </c>
      <c r="H547" t="s">
        <v>142</v>
      </c>
    </row>
    <row r="548" spans="1:8" customFormat="1" hidden="1" x14ac:dyDescent="0.25">
      <c r="A548" s="46">
        <v>29</v>
      </c>
      <c r="B548" s="52">
        <v>3</v>
      </c>
      <c r="C548" t="s">
        <v>51</v>
      </c>
      <c r="D548" s="48">
        <v>40378</v>
      </c>
      <c r="E548" s="49">
        <v>2</v>
      </c>
      <c r="F548" t="s">
        <v>55</v>
      </c>
      <c r="G548" t="s">
        <v>56</v>
      </c>
      <c r="H548" t="s">
        <v>142</v>
      </c>
    </row>
    <row r="549" spans="1:8" customFormat="1" hidden="1" x14ac:dyDescent="0.25">
      <c r="A549" s="46">
        <v>29</v>
      </c>
      <c r="B549" s="47">
        <v>3</v>
      </c>
      <c r="C549" t="s">
        <v>51</v>
      </c>
      <c r="D549" s="48">
        <v>40380</v>
      </c>
      <c r="E549" s="46">
        <v>3</v>
      </c>
      <c r="G549" t="s">
        <v>57</v>
      </c>
      <c r="H549" t="s">
        <v>142</v>
      </c>
    </row>
    <row r="550" spans="1:8" customFormat="1" hidden="1" x14ac:dyDescent="0.25">
      <c r="A550" s="46">
        <v>29</v>
      </c>
      <c r="B550" s="47">
        <v>3</v>
      </c>
      <c r="C550" t="s">
        <v>51</v>
      </c>
      <c r="D550" s="48">
        <v>40383</v>
      </c>
      <c r="E550" s="49">
        <v>3</v>
      </c>
      <c r="G550" t="s">
        <v>58</v>
      </c>
      <c r="H550" t="s">
        <v>142</v>
      </c>
    </row>
    <row r="551" spans="1:8" customFormat="1" hidden="1" x14ac:dyDescent="0.25">
      <c r="A551" s="46">
        <v>29</v>
      </c>
      <c r="B551" s="47">
        <v>3</v>
      </c>
      <c r="C551" t="s">
        <v>51</v>
      </c>
      <c r="D551" s="48">
        <v>40383</v>
      </c>
      <c r="E551" s="46">
        <v>4</v>
      </c>
      <c r="G551" t="s">
        <v>59</v>
      </c>
      <c r="H551" t="s">
        <v>142</v>
      </c>
    </row>
    <row r="552" spans="1:8" customFormat="1" hidden="1" x14ac:dyDescent="0.25">
      <c r="A552" s="46">
        <v>29</v>
      </c>
      <c r="B552" s="47">
        <v>3</v>
      </c>
      <c r="C552" t="s">
        <v>51</v>
      </c>
      <c r="D552" s="48">
        <v>40383</v>
      </c>
      <c r="E552" s="46">
        <v>5</v>
      </c>
      <c r="G552" t="s">
        <v>59</v>
      </c>
      <c r="H552" t="s">
        <v>142</v>
      </c>
    </row>
    <row r="553" spans="1:8" customFormat="1" hidden="1" x14ac:dyDescent="0.25">
      <c r="A553" s="46">
        <v>29</v>
      </c>
      <c r="B553" s="47">
        <v>3</v>
      </c>
      <c r="C553" t="s">
        <v>51</v>
      </c>
      <c r="D553" s="48">
        <v>40383</v>
      </c>
      <c r="E553" s="46">
        <v>6</v>
      </c>
      <c r="G553" t="s">
        <v>59</v>
      </c>
      <c r="H553" t="s">
        <v>142</v>
      </c>
    </row>
    <row r="554" spans="1:8" customFormat="1" x14ac:dyDescent="0.25">
      <c r="A554" s="46">
        <v>29</v>
      </c>
      <c r="B554" s="47">
        <v>3</v>
      </c>
      <c r="C554" t="s">
        <v>51</v>
      </c>
      <c r="D554" s="48">
        <v>40383</v>
      </c>
      <c r="E554" s="46">
        <v>7</v>
      </c>
      <c r="G554" t="s">
        <v>59</v>
      </c>
      <c r="H554" t="s">
        <v>142</v>
      </c>
    </row>
    <row r="555" spans="1:8" customFormat="1" hidden="1" x14ac:dyDescent="0.25">
      <c r="A555" s="46">
        <v>30</v>
      </c>
      <c r="B555" s="52">
        <v>3</v>
      </c>
      <c r="C555" t="s">
        <v>51</v>
      </c>
      <c r="D555" s="48">
        <v>40374</v>
      </c>
      <c r="E555" s="46">
        <v>2</v>
      </c>
      <c r="G555" t="s">
        <v>52</v>
      </c>
      <c r="H555" t="s">
        <v>143</v>
      </c>
    </row>
    <row r="556" spans="1:8" customFormat="1" hidden="1" x14ac:dyDescent="0.25">
      <c r="A556" s="46">
        <v>30</v>
      </c>
      <c r="B556" s="52">
        <v>3</v>
      </c>
      <c r="C556" t="s">
        <v>51</v>
      </c>
      <c r="D556" s="48">
        <v>40378</v>
      </c>
      <c r="E556" s="49">
        <v>2</v>
      </c>
      <c r="G556" t="s">
        <v>54</v>
      </c>
      <c r="H556" t="s">
        <v>143</v>
      </c>
    </row>
    <row r="557" spans="1:8" customFormat="1" hidden="1" x14ac:dyDescent="0.25">
      <c r="A557" s="46">
        <v>30</v>
      </c>
      <c r="B557" s="52">
        <v>3</v>
      </c>
      <c r="C557" t="s">
        <v>51</v>
      </c>
      <c r="D557" s="48">
        <v>40378</v>
      </c>
      <c r="E557" s="49">
        <v>2</v>
      </c>
      <c r="F557" t="s">
        <v>62</v>
      </c>
      <c r="G557" t="s">
        <v>56</v>
      </c>
      <c r="H557" t="s">
        <v>143</v>
      </c>
    </row>
    <row r="558" spans="1:8" customFormat="1" hidden="1" x14ac:dyDescent="0.25">
      <c r="A558" s="46">
        <v>30</v>
      </c>
      <c r="B558" s="47">
        <v>3</v>
      </c>
      <c r="C558" t="s">
        <v>51</v>
      </c>
      <c r="D558" s="48">
        <v>40380</v>
      </c>
      <c r="E558" s="46">
        <v>3</v>
      </c>
      <c r="G558" t="s">
        <v>57</v>
      </c>
      <c r="H558" t="s">
        <v>143</v>
      </c>
    </row>
    <row r="559" spans="1:8" customFormat="1" hidden="1" x14ac:dyDescent="0.25">
      <c r="A559" s="46">
        <v>30</v>
      </c>
      <c r="B559" s="47">
        <v>3</v>
      </c>
      <c r="C559" t="s">
        <v>51</v>
      </c>
      <c r="D559" s="48">
        <v>40383</v>
      </c>
      <c r="E559" s="49">
        <v>3</v>
      </c>
      <c r="G559" t="s">
        <v>58</v>
      </c>
      <c r="H559" t="s">
        <v>143</v>
      </c>
    </row>
    <row r="560" spans="1:8" customFormat="1" hidden="1" x14ac:dyDescent="0.25">
      <c r="A560" s="46">
        <v>30</v>
      </c>
      <c r="B560" s="47">
        <v>3</v>
      </c>
      <c r="C560" t="s">
        <v>51</v>
      </c>
      <c r="D560" s="48">
        <v>40383</v>
      </c>
      <c r="E560" s="46">
        <v>4</v>
      </c>
      <c r="G560" t="s">
        <v>59</v>
      </c>
      <c r="H560" t="s">
        <v>143</v>
      </c>
    </row>
    <row r="561" spans="1:8" customFormat="1" hidden="1" x14ac:dyDescent="0.25">
      <c r="A561" s="46">
        <v>30</v>
      </c>
      <c r="B561" s="47">
        <v>3</v>
      </c>
      <c r="C561" t="s">
        <v>51</v>
      </c>
      <c r="D561" s="48">
        <v>40383</v>
      </c>
      <c r="E561" s="46">
        <v>5</v>
      </c>
      <c r="G561" t="s">
        <v>59</v>
      </c>
      <c r="H561" t="s">
        <v>143</v>
      </c>
    </row>
    <row r="562" spans="1:8" customFormat="1" hidden="1" x14ac:dyDescent="0.25">
      <c r="A562" s="46">
        <v>30</v>
      </c>
      <c r="B562" s="47">
        <v>3</v>
      </c>
      <c r="C562" t="s">
        <v>51</v>
      </c>
      <c r="D562" s="48">
        <v>40383</v>
      </c>
      <c r="E562" s="46">
        <v>6</v>
      </c>
      <c r="G562" t="s">
        <v>59</v>
      </c>
      <c r="H562" t="s">
        <v>143</v>
      </c>
    </row>
    <row r="563" spans="1:8" customFormat="1" x14ac:dyDescent="0.25">
      <c r="A563" s="46">
        <v>30</v>
      </c>
      <c r="B563" s="47">
        <v>3</v>
      </c>
      <c r="C563" t="s">
        <v>51</v>
      </c>
      <c r="D563" s="48">
        <v>40383</v>
      </c>
      <c r="E563" s="46">
        <v>7</v>
      </c>
      <c r="G563" t="s">
        <v>59</v>
      </c>
      <c r="H563" t="s">
        <v>143</v>
      </c>
    </row>
    <row r="564" spans="1:8" customFormat="1" hidden="1" x14ac:dyDescent="0.25">
      <c r="A564" s="46">
        <v>31</v>
      </c>
      <c r="B564" s="52">
        <v>3</v>
      </c>
      <c r="C564" t="s">
        <v>51</v>
      </c>
      <c r="D564" s="48">
        <v>40374</v>
      </c>
      <c r="E564" s="46">
        <v>2</v>
      </c>
      <c r="G564" t="s">
        <v>52</v>
      </c>
      <c r="H564" t="s">
        <v>144</v>
      </c>
    </row>
    <row r="565" spans="1:8" customFormat="1" hidden="1" x14ac:dyDescent="0.25">
      <c r="A565" s="46">
        <v>31</v>
      </c>
      <c r="B565" s="52">
        <v>3</v>
      </c>
      <c r="C565" t="s">
        <v>51</v>
      </c>
      <c r="D565" s="48">
        <v>40378</v>
      </c>
      <c r="E565" s="49">
        <v>2</v>
      </c>
      <c r="G565" t="s">
        <v>54</v>
      </c>
      <c r="H565" t="s">
        <v>144</v>
      </c>
    </row>
    <row r="566" spans="1:8" customFormat="1" hidden="1" x14ac:dyDescent="0.25">
      <c r="A566" s="46">
        <v>31</v>
      </c>
      <c r="B566" s="52">
        <v>3</v>
      </c>
      <c r="C566" t="s">
        <v>51</v>
      </c>
      <c r="D566" s="48">
        <v>40378</v>
      </c>
      <c r="E566" s="49">
        <v>2</v>
      </c>
      <c r="F566" t="s">
        <v>55</v>
      </c>
      <c r="G566" t="s">
        <v>56</v>
      </c>
      <c r="H566" t="s">
        <v>144</v>
      </c>
    </row>
    <row r="567" spans="1:8" customFormat="1" hidden="1" x14ac:dyDescent="0.25">
      <c r="A567" s="46">
        <v>31</v>
      </c>
      <c r="B567" s="47">
        <v>3</v>
      </c>
      <c r="C567" t="s">
        <v>51</v>
      </c>
      <c r="D567" s="48">
        <v>40380</v>
      </c>
      <c r="E567" s="46">
        <v>3</v>
      </c>
      <c r="G567" t="s">
        <v>57</v>
      </c>
      <c r="H567" t="s">
        <v>144</v>
      </c>
    </row>
    <row r="568" spans="1:8" customFormat="1" hidden="1" x14ac:dyDescent="0.25">
      <c r="A568" s="46">
        <v>31</v>
      </c>
      <c r="B568" s="47">
        <v>3</v>
      </c>
      <c r="C568" t="s">
        <v>51</v>
      </c>
      <c r="D568" s="48">
        <v>40383</v>
      </c>
      <c r="E568" s="49">
        <v>3</v>
      </c>
      <c r="G568" t="s">
        <v>58</v>
      </c>
      <c r="H568" t="s">
        <v>144</v>
      </c>
    </row>
    <row r="569" spans="1:8" customFormat="1" hidden="1" x14ac:dyDescent="0.25">
      <c r="A569" s="46">
        <v>31</v>
      </c>
      <c r="B569" s="47">
        <v>3</v>
      </c>
      <c r="C569" t="s">
        <v>51</v>
      </c>
      <c r="D569" s="48">
        <v>40383</v>
      </c>
      <c r="E569" s="46">
        <v>4</v>
      </c>
      <c r="G569" t="s">
        <v>59</v>
      </c>
      <c r="H569" t="s">
        <v>144</v>
      </c>
    </row>
    <row r="570" spans="1:8" customFormat="1" hidden="1" x14ac:dyDescent="0.25">
      <c r="A570" s="46">
        <v>31</v>
      </c>
      <c r="B570" s="47">
        <v>3</v>
      </c>
      <c r="C570" t="s">
        <v>51</v>
      </c>
      <c r="D570" s="48">
        <v>40383</v>
      </c>
      <c r="E570" s="46">
        <v>5</v>
      </c>
      <c r="G570" t="s">
        <v>59</v>
      </c>
      <c r="H570" t="s">
        <v>144</v>
      </c>
    </row>
    <row r="571" spans="1:8" customFormat="1" hidden="1" x14ac:dyDescent="0.25">
      <c r="A571" s="46">
        <v>31</v>
      </c>
      <c r="B571" s="47">
        <v>3</v>
      </c>
      <c r="C571" t="s">
        <v>51</v>
      </c>
      <c r="D571" s="48">
        <v>40383</v>
      </c>
      <c r="E571" s="46">
        <v>6</v>
      </c>
      <c r="G571" t="s">
        <v>59</v>
      </c>
      <c r="H571" t="s">
        <v>144</v>
      </c>
    </row>
    <row r="572" spans="1:8" customFormat="1" x14ac:dyDescent="0.25">
      <c r="A572" s="46">
        <v>31</v>
      </c>
      <c r="B572" s="47">
        <v>3</v>
      </c>
      <c r="C572" t="s">
        <v>51</v>
      </c>
      <c r="D572" s="48">
        <v>40383</v>
      </c>
      <c r="E572" s="46">
        <v>7</v>
      </c>
      <c r="G572" t="s">
        <v>59</v>
      </c>
      <c r="H572" t="s">
        <v>144</v>
      </c>
    </row>
    <row r="573" spans="1:8" customFormat="1" hidden="1" x14ac:dyDescent="0.25">
      <c r="A573" s="46">
        <v>34</v>
      </c>
      <c r="B573" s="52">
        <v>3</v>
      </c>
      <c r="C573" t="s">
        <v>51</v>
      </c>
      <c r="D573" s="48">
        <v>40375</v>
      </c>
      <c r="E573" s="46">
        <v>2</v>
      </c>
      <c r="G573" t="s">
        <v>52</v>
      </c>
      <c r="H573" t="s">
        <v>145</v>
      </c>
    </row>
    <row r="574" spans="1:8" customFormat="1" hidden="1" x14ac:dyDescent="0.25">
      <c r="A574" s="46">
        <v>34</v>
      </c>
      <c r="B574" s="52">
        <v>3</v>
      </c>
      <c r="C574" t="s">
        <v>51</v>
      </c>
      <c r="D574" s="48">
        <v>40378</v>
      </c>
      <c r="E574" s="49">
        <v>2</v>
      </c>
      <c r="G574" t="s">
        <v>54</v>
      </c>
      <c r="H574" t="s">
        <v>145</v>
      </c>
    </row>
    <row r="575" spans="1:8" customFormat="1" hidden="1" x14ac:dyDescent="0.25">
      <c r="A575" s="46">
        <v>34</v>
      </c>
      <c r="B575" s="52">
        <v>3</v>
      </c>
      <c r="C575" t="s">
        <v>51</v>
      </c>
      <c r="D575" s="48">
        <v>40378</v>
      </c>
      <c r="E575" s="49">
        <v>2</v>
      </c>
      <c r="F575" t="s">
        <v>62</v>
      </c>
      <c r="G575" t="s">
        <v>56</v>
      </c>
      <c r="H575" t="s">
        <v>145</v>
      </c>
    </row>
    <row r="576" spans="1:8" customFormat="1" hidden="1" x14ac:dyDescent="0.25">
      <c r="A576" s="46">
        <v>34</v>
      </c>
      <c r="B576" s="47">
        <v>3</v>
      </c>
      <c r="C576" t="s">
        <v>51</v>
      </c>
      <c r="D576" s="48">
        <v>40380</v>
      </c>
      <c r="E576" s="46">
        <v>3</v>
      </c>
      <c r="G576" t="s">
        <v>57</v>
      </c>
      <c r="H576" t="s">
        <v>145</v>
      </c>
    </row>
    <row r="577" spans="1:8" customFormat="1" hidden="1" x14ac:dyDescent="0.25">
      <c r="A577" s="46">
        <v>34</v>
      </c>
      <c r="B577" s="47">
        <v>3</v>
      </c>
      <c r="C577" t="s">
        <v>51</v>
      </c>
      <c r="D577" s="48">
        <v>40383</v>
      </c>
      <c r="E577" s="49">
        <v>3</v>
      </c>
      <c r="G577" t="s">
        <v>58</v>
      </c>
      <c r="H577" t="s">
        <v>145</v>
      </c>
    </row>
    <row r="578" spans="1:8" customFormat="1" hidden="1" x14ac:dyDescent="0.25">
      <c r="A578" s="46">
        <v>34</v>
      </c>
      <c r="B578" s="47">
        <v>3</v>
      </c>
      <c r="C578" t="s">
        <v>51</v>
      </c>
      <c r="D578" s="48">
        <v>40383</v>
      </c>
      <c r="E578" s="46">
        <v>4</v>
      </c>
      <c r="G578" t="s">
        <v>59</v>
      </c>
      <c r="H578" t="s">
        <v>145</v>
      </c>
    </row>
    <row r="579" spans="1:8" customFormat="1" hidden="1" x14ac:dyDescent="0.25">
      <c r="A579" s="46">
        <v>34</v>
      </c>
      <c r="B579" s="47">
        <v>3</v>
      </c>
      <c r="C579" t="s">
        <v>51</v>
      </c>
      <c r="D579" s="48">
        <v>40383</v>
      </c>
      <c r="E579" s="46">
        <v>5</v>
      </c>
      <c r="G579" t="s">
        <v>59</v>
      </c>
      <c r="H579" t="s">
        <v>145</v>
      </c>
    </row>
    <row r="580" spans="1:8" customFormat="1" hidden="1" x14ac:dyDescent="0.25">
      <c r="A580" s="46">
        <v>34</v>
      </c>
      <c r="B580" s="47">
        <v>3</v>
      </c>
      <c r="C580" t="s">
        <v>51</v>
      </c>
      <c r="D580" s="48">
        <v>40383</v>
      </c>
      <c r="E580" s="46">
        <v>6</v>
      </c>
      <c r="G580" t="s">
        <v>59</v>
      </c>
      <c r="H580" t="s">
        <v>145</v>
      </c>
    </row>
    <row r="581" spans="1:8" customFormat="1" x14ac:dyDescent="0.25">
      <c r="A581" s="46">
        <v>34</v>
      </c>
      <c r="B581" s="47">
        <v>3</v>
      </c>
      <c r="C581" t="s">
        <v>51</v>
      </c>
      <c r="D581" s="48">
        <v>40383</v>
      </c>
      <c r="E581" s="46">
        <v>7</v>
      </c>
      <c r="G581" t="s">
        <v>59</v>
      </c>
      <c r="H581" t="s">
        <v>145</v>
      </c>
    </row>
    <row r="582" spans="1:8" customFormat="1" hidden="1" x14ac:dyDescent="0.25">
      <c r="A582" s="46">
        <v>35</v>
      </c>
      <c r="B582" s="52">
        <v>3</v>
      </c>
      <c r="C582" t="s">
        <v>51</v>
      </c>
      <c r="D582" s="48">
        <v>40375</v>
      </c>
      <c r="E582" s="46">
        <v>2</v>
      </c>
      <c r="G582" t="s">
        <v>52</v>
      </c>
      <c r="H582" t="s">
        <v>146</v>
      </c>
    </row>
    <row r="583" spans="1:8" customFormat="1" hidden="1" x14ac:dyDescent="0.25">
      <c r="A583" s="46">
        <v>35</v>
      </c>
      <c r="B583" s="52">
        <v>3</v>
      </c>
      <c r="C583" t="s">
        <v>51</v>
      </c>
      <c r="D583" s="48">
        <v>40378</v>
      </c>
      <c r="E583" s="49">
        <v>2</v>
      </c>
      <c r="G583" t="s">
        <v>54</v>
      </c>
      <c r="H583" t="s">
        <v>146</v>
      </c>
    </row>
    <row r="584" spans="1:8" customFormat="1" hidden="1" x14ac:dyDescent="0.25">
      <c r="A584" s="46">
        <v>35</v>
      </c>
      <c r="B584" s="52">
        <v>3</v>
      </c>
      <c r="C584" t="s">
        <v>51</v>
      </c>
      <c r="D584" s="48">
        <v>40378</v>
      </c>
      <c r="E584" s="49">
        <v>2</v>
      </c>
      <c r="F584" t="s">
        <v>55</v>
      </c>
      <c r="G584" t="s">
        <v>56</v>
      </c>
      <c r="H584" t="s">
        <v>146</v>
      </c>
    </row>
    <row r="585" spans="1:8" customFormat="1" hidden="1" x14ac:dyDescent="0.25">
      <c r="A585" s="46">
        <v>35</v>
      </c>
      <c r="B585" s="47">
        <v>3</v>
      </c>
      <c r="C585" t="s">
        <v>51</v>
      </c>
      <c r="D585" s="48">
        <v>40380</v>
      </c>
      <c r="E585" s="46">
        <v>3</v>
      </c>
      <c r="G585" t="s">
        <v>57</v>
      </c>
      <c r="H585" t="s">
        <v>146</v>
      </c>
    </row>
    <row r="586" spans="1:8" customFormat="1" hidden="1" x14ac:dyDescent="0.25">
      <c r="A586" s="46">
        <v>35</v>
      </c>
      <c r="B586" s="47">
        <v>3</v>
      </c>
      <c r="C586" t="s">
        <v>51</v>
      </c>
      <c r="D586" s="48">
        <v>40383</v>
      </c>
      <c r="E586" s="49">
        <v>3</v>
      </c>
      <c r="G586" t="s">
        <v>58</v>
      </c>
      <c r="H586" t="s">
        <v>146</v>
      </c>
    </row>
    <row r="587" spans="1:8" customFormat="1" hidden="1" x14ac:dyDescent="0.25">
      <c r="A587" s="46">
        <v>35</v>
      </c>
      <c r="B587" s="47">
        <v>3</v>
      </c>
      <c r="C587" t="s">
        <v>51</v>
      </c>
      <c r="D587" s="48">
        <v>40383</v>
      </c>
      <c r="E587" s="46">
        <v>4</v>
      </c>
      <c r="G587" t="s">
        <v>59</v>
      </c>
      <c r="H587" t="s">
        <v>146</v>
      </c>
    </row>
    <row r="588" spans="1:8" customFormat="1" hidden="1" x14ac:dyDescent="0.25">
      <c r="A588" s="46">
        <v>35</v>
      </c>
      <c r="B588" s="47">
        <v>3</v>
      </c>
      <c r="C588" t="s">
        <v>51</v>
      </c>
      <c r="D588" s="48">
        <v>40383</v>
      </c>
      <c r="E588" s="46">
        <v>5</v>
      </c>
      <c r="G588" t="s">
        <v>59</v>
      </c>
      <c r="H588" t="s">
        <v>146</v>
      </c>
    </row>
    <row r="589" spans="1:8" customFormat="1" hidden="1" x14ac:dyDescent="0.25">
      <c r="A589" s="46">
        <v>35</v>
      </c>
      <c r="B589" s="47">
        <v>3</v>
      </c>
      <c r="C589" t="s">
        <v>51</v>
      </c>
      <c r="D589" s="48">
        <v>40383</v>
      </c>
      <c r="E589" s="46">
        <v>6</v>
      </c>
      <c r="G589" t="s">
        <v>59</v>
      </c>
      <c r="H589" t="s">
        <v>146</v>
      </c>
    </row>
    <row r="590" spans="1:8" customFormat="1" x14ac:dyDescent="0.25">
      <c r="A590" s="46">
        <v>35</v>
      </c>
      <c r="B590" s="47">
        <v>3</v>
      </c>
      <c r="C590" t="s">
        <v>51</v>
      </c>
      <c r="D590" s="48">
        <v>40383</v>
      </c>
      <c r="E590" s="46">
        <v>7</v>
      </c>
      <c r="G590" t="s">
        <v>59</v>
      </c>
      <c r="H590" t="s">
        <v>146</v>
      </c>
    </row>
    <row r="591" spans="1:8" customFormat="1" hidden="1" x14ac:dyDescent="0.25">
      <c r="A591" s="46">
        <v>43</v>
      </c>
      <c r="B591" s="47">
        <v>3</v>
      </c>
      <c r="C591" t="s">
        <v>51</v>
      </c>
      <c r="D591" s="48">
        <v>40379</v>
      </c>
      <c r="E591" s="46">
        <v>3</v>
      </c>
      <c r="G591" t="s">
        <v>52</v>
      </c>
      <c r="H591" t="s">
        <v>147</v>
      </c>
    </row>
    <row r="592" spans="1:8" customFormat="1" hidden="1" x14ac:dyDescent="0.25">
      <c r="A592" s="46">
        <v>43</v>
      </c>
      <c r="B592" s="47">
        <v>3</v>
      </c>
      <c r="C592" t="s">
        <v>51</v>
      </c>
      <c r="D592" s="48">
        <v>40385</v>
      </c>
      <c r="E592" s="49">
        <v>3</v>
      </c>
      <c r="G592" t="s">
        <v>54</v>
      </c>
      <c r="H592" t="s">
        <v>147</v>
      </c>
    </row>
    <row r="593" spans="1:8" customFormat="1" hidden="1" x14ac:dyDescent="0.25">
      <c r="A593" s="46">
        <v>43</v>
      </c>
      <c r="B593" s="47">
        <v>3</v>
      </c>
      <c r="C593" t="s">
        <v>51</v>
      </c>
      <c r="D593" s="48">
        <v>40385</v>
      </c>
      <c r="E593" s="49">
        <v>3</v>
      </c>
      <c r="F593" t="s">
        <v>55</v>
      </c>
      <c r="G593" t="s">
        <v>56</v>
      </c>
      <c r="H593" t="s">
        <v>147</v>
      </c>
    </row>
    <row r="594" spans="1:8" customFormat="1" hidden="1" x14ac:dyDescent="0.25">
      <c r="A594" s="46">
        <v>43</v>
      </c>
      <c r="B594" s="47">
        <v>3</v>
      </c>
      <c r="C594" t="s">
        <v>51</v>
      </c>
      <c r="D594" s="48">
        <v>40386</v>
      </c>
      <c r="E594" s="49">
        <v>3</v>
      </c>
      <c r="G594" t="s">
        <v>57</v>
      </c>
      <c r="H594" t="s">
        <v>147</v>
      </c>
    </row>
    <row r="595" spans="1:8" customFormat="1" hidden="1" x14ac:dyDescent="0.25">
      <c r="A595" s="46">
        <v>43</v>
      </c>
      <c r="B595" s="47">
        <v>3</v>
      </c>
      <c r="C595" t="s">
        <v>51</v>
      </c>
      <c r="D595" s="48">
        <v>40388</v>
      </c>
      <c r="E595" s="49">
        <v>3</v>
      </c>
      <c r="G595" t="s">
        <v>58</v>
      </c>
      <c r="H595" t="s">
        <v>147</v>
      </c>
    </row>
    <row r="596" spans="1:8" customFormat="1" hidden="1" x14ac:dyDescent="0.25">
      <c r="A596" s="46">
        <v>43</v>
      </c>
      <c r="B596" s="47">
        <v>3</v>
      </c>
      <c r="C596" t="s">
        <v>51</v>
      </c>
      <c r="D596" s="48">
        <v>40389</v>
      </c>
      <c r="E596" s="46">
        <v>4</v>
      </c>
      <c r="G596" t="s">
        <v>59</v>
      </c>
      <c r="H596" t="s">
        <v>147</v>
      </c>
    </row>
    <row r="597" spans="1:8" customFormat="1" hidden="1" x14ac:dyDescent="0.25">
      <c r="A597" s="46">
        <v>43</v>
      </c>
      <c r="B597" s="47">
        <v>3</v>
      </c>
      <c r="C597" t="s">
        <v>51</v>
      </c>
      <c r="D597" s="48">
        <v>40389</v>
      </c>
      <c r="E597" s="46">
        <v>5</v>
      </c>
      <c r="G597" t="s">
        <v>59</v>
      </c>
      <c r="H597" t="s">
        <v>147</v>
      </c>
    </row>
    <row r="598" spans="1:8" customFormat="1" hidden="1" x14ac:dyDescent="0.25">
      <c r="A598" s="46">
        <v>43</v>
      </c>
      <c r="B598" s="47">
        <v>3</v>
      </c>
      <c r="C598" t="s">
        <v>51</v>
      </c>
      <c r="D598" s="48">
        <v>40389</v>
      </c>
      <c r="E598" s="46">
        <v>6</v>
      </c>
      <c r="G598" t="s">
        <v>59</v>
      </c>
      <c r="H598" t="s">
        <v>147</v>
      </c>
    </row>
    <row r="599" spans="1:8" customFormat="1" x14ac:dyDescent="0.25">
      <c r="A599" s="46">
        <v>43</v>
      </c>
      <c r="B599" s="47">
        <v>3</v>
      </c>
      <c r="C599" t="s">
        <v>51</v>
      </c>
      <c r="D599" s="48">
        <v>40389</v>
      </c>
      <c r="E599" s="46">
        <v>7</v>
      </c>
      <c r="G599" t="s">
        <v>59</v>
      </c>
      <c r="H599" t="s">
        <v>147</v>
      </c>
    </row>
    <row r="600" spans="1:8" customFormat="1" hidden="1" x14ac:dyDescent="0.25">
      <c r="A600" s="46">
        <v>45</v>
      </c>
      <c r="B600" s="47">
        <v>3</v>
      </c>
      <c r="C600" t="s">
        <v>51</v>
      </c>
      <c r="D600" s="48">
        <v>40385</v>
      </c>
      <c r="E600" s="46">
        <v>4</v>
      </c>
      <c r="G600" t="s">
        <v>52</v>
      </c>
      <c r="H600" t="s">
        <v>148</v>
      </c>
    </row>
    <row r="601" spans="1:8" customFormat="1" hidden="1" x14ac:dyDescent="0.25">
      <c r="A601" s="46">
        <v>45</v>
      </c>
      <c r="B601" s="47">
        <v>3</v>
      </c>
      <c r="C601" t="s">
        <v>51</v>
      </c>
      <c r="D601" s="48">
        <v>40392</v>
      </c>
      <c r="E601" s="49">
        <v>4</v>
      </c>
      <c r="G601" t="s">
        <v>54</v>
      </c>
      <c r="H601" t="s">
        <v>148</v>
      </c>
    </row>
    <row r="602" spans="1:8" customFormat="1" hidden="1" x14ac:dyDescent="0.25">
      <c r="A602" s="46">
        <v>45</v>
      </c>
      <c r="B602" s="47">
        <v>3</v>
      </c>
      <c r="C602" t="s">
        <v>51</v>
      </c>
      <c r="D602" s="48">
        <v>40392</v>
      </c>
      <c r="E602" s="49">
        <v>4</v>
      </c>
      <c r="F602" t="s">
        <v>62</v>
      </c>
      <c r="G602" t="s">
        <v>56</v>
      </c>
      <c r="H602" t="s">
        <v>148</v>
      </c>
    </row>
    <row r="603" spans="1:8" customFormat="1" hidden="1" x14ac:dyDescent="0.25">
      <c r="A603" s="46">
        <v>45</v>
      </c>
      <c r="B603" s="47">
        <v>3</v>
      </c>
      <c r="C603" t="s">
        <v>51</v>
      </c>
      <c r="D603" s="48">
        <v>40394</v>
      </c>
      <c r="E603" s="49">
        <v>4</v>
      </c>
      <c r="G603" t="s">
        <v>57</v>
      </c>
      <c r="H603" t="s">
        <v>148</v>
      </c>
    </row>
    <row r="604" spans="1:8" customFormat="1" hidden="1" x14ac:dyDescent="0.25">
      <c r="A604" s="46">
        <v>45</v>
      </c>
      <c r="B604" s="47">
        <v>3</v>
      </c>
      <c r="C604" t="s">
        <v>51</v>
      </c>
      <c r="D604" s="48">
        <v>40394</v>
      </c>
      <c r="E604" s="49">
        <v>4</v>
      </c>
      <c r="G604" t="s">
        <v>58</v>
      </c>
      <c r="H604" t="s">
        <v>148</v>
      </c>
    </row>
    <row r="605" spans="1:8" customFormat="1" hidden="1" x14ac:dyDescent="0.25">
      <c r="A605" s="46">
        <v>45</v>
      </c>
      <c r="B605" s="47">
        <v>3</v>
      </c>
      <c r="C605" t="s">
        <v>51</v>
      </c>
      <c r="D605" s="48">
        <v>40394</v>
      </c>
      <c r="E605" s="46">
        <v>5</v>
      </c>
      <c r="G605" t="s">
        <v>59</v>
      </c>
      <c r="H605" t="s">
        <v>148</v>
      </c>
    </row>
    <row r="606" spans="1:8" customFormat="1" hidden="1" x14ac:dyDescent="0.25">
      <c r="A606" s="46">
        <v>45</v>
      </c>
      <c r="B606" s="47">
        <v>3</v>
      </c>
      <c r="C606" t="s">
        <v>51</v>
      </c>
      <c r="D606" s="48">
        <v>40394</v>
      </c>
      <c r="E606" s="46">
        <v>6</v>
      </c>
      <c r="G606" t="s">
        <v>59</v>
      </c>
      <c r="H606" t="s">
        <v>148</v>
      </c>
    </row>
    <row r="607" spans="1:8" customFormat="1" x14ac:dyDescent="0.25">
      <c r="A607" s="46">
        <v>45</v>
      </c>
      <c r="B607" s="47">
        <v>3</v>
      </c>
      <c r="C607" t="s">
        <v>51</v>
      </c>
      <c r="D607" s="48">
        <v>40394</v>
      </c>
      <c r="E607" s="46">
        <v>7</v>
      </c>
      <c r="G607" t="s">
        <v>59</v>
      </c>
      <c r="H607" t="s">
        <v>148</v>
      </c>
    </row>
    <row r="608" spans="1:8" customFormat="1" hidden="1" x14ac:dyDescent="0.25">
      <c r="A608" s="46">
        <v>53</v>
      </c>
      <c r="B608" s="47">
        <v>3</v>
      </c>
      <c r="C608" t="s">
        <v>51</v>
      </c>
      <c r="D608" s="48">
        <v>40385</v>
      </c>
      <c r="E608" s="46">
        <v>4</v>
      </c>
      <c r="G608" t="s">
        <v>52</v>
      </c>
      <c r="H608" t="s">
        <v>149</v>
      </c>
    </row>
    <row r="609" spans="1:8" customFormat="1" hidden="1" x14ac:dyDescent="0.25">
      <c r="A609" s="46">
        <v>53</v>
      </c>
      <c r="B609" s="47">
        <v>3</v>
      </c>
      <c r="C609" t="s">
        <v>51</v>
      </c>
      <c r="D609" s="48">
        <v>40392</v>
      </c>
      <c r="E609" s="49">
        <v>4</v>
      </c>
      <c r="G609" t="s">
        <v>54</v>
      </c>
      <c r="H609" t="s">
        <v>149</v>
      </c>
    </row>
    <row r="610" spans="1:8" customFormat="1" hidden="1" x14ac:dyDescent="0.25">
      <c r="A610" s="46">
        <v>53</v>
      </c>
      <c r="B610" s="47">
        <v>3</v>
      </c>
      <c r="C610" t="s">
        <v>51</v>
      </c>
      <c r="D610" s="48">
        <v>40392</v>
      </c>
      <c r="E610" s="49">
        <v>4</v>
      </c>
      <c r="F610" t="s">
        <v>55</v>
      </c>
      <c r="G610" t="s">
        <v>56</v>
      </c>
      <c r="H610" t="s">
        <v>149</v>
      </c>
    </row>
    <row r="611" spans="1:8" customFormat="1" hidden="1" x14ac:dyDescent="0.25">
      <c r="A611" s="46">
        <v>53</v>
      </c>
      <c r="B611" s="47">
        <v>3</v>
      </c>
      <c r="C611" t="s">
        <v>51</v>
      </c>
      <c r="D611" s="48">
        <v>40394</v>
      </c>
      <c r="E611" s="49">
        <v>4</v>
      </c>
      <c r="G611" t="s">
        <v>57</v>
      </c>
      <c r="H611" t="s">
        <v>149</v>
      </c>
    </row>
    <row r="612" spans="1:8" customFormat="1" hidden="1" x14ac:dyDescent="0.25">
      <c r="A612" s="46">
        <v>53</v>
      </c>
      <c r="B612" s="47">
        <v>3</v>
      </c>
      <c r="C612" t="s">
        <v>51</v>
      </c>
      <c r="D612" s="48">
        <v>40394</v>
      </c>
      <c r="E612" s="49">
        <v>4</v>
      </c>
      <c r="G612" t="s">
        <v>58</v>
      </c>
      <c r="H612" t="s">
        <v>149</v>
      </c>
    </row>
    <row r="613" spans="1:8" customFormat="1" hidden="1" x14ac:dyDescent="0.25">
      <c r="A613" s="46">
        <v>53</v>
      </c>
      <c r="B613" s="47">
        <v>3</v>
      </c>
      <c r="C613" t="s">
        <v>51</v>
      </c>
      <c r="D613" s="48">
        <v>40394</v>
      </c>
      <c r="E613" s="46">
        <v>5</v>
      </c>
      <c r="G613" t="s">
        <v>59</v>
      </c>
      <c r="H613" t="s">
        <v>149</v>
      </c>
    </row>
    <row r="614" spans="1:8" customFormat="1" hidden="1" x14ac:dyDescent="0.25">
      <c r="A614" s="46">
        <v>53</v>
      </c>
      <c r="B614" s="47">
        <v>3</v>
      </c>
      <c r="C614" t="s">
        <v>51</v>
      </c>
      <c r="D614" s="48">
        <v>40394</v>
      </c>
      <c r="E614" s="46">
        <v>6</v>
      </c>
      <c r="G614" t="s">
        <v>59</v>
      </c>
      <c r="H614" t="s">
        <v>149</v>
      </c>
    </row>
    <row r="615" spans="1:8" customFormat="1" x14ac:dyDescent="0.25">
      <c r="A615" s="46">
        <v>53</v>
      </c>
      <c r="B615" s="47">
        <v>3</v>
      </c>
      <c r="C615" t="s">
        <v>51</v>
      </c>
      <c r="D615" s="48">
        <v>40394</v>
      </c>
      <c r="E615" s="46">
        <v>7</v>
      </c>
      <c r="G615" t="s">
        <v>59</v>
      </c>
      <c r="H615" t="s">
        <v>149</v>
      </c>
    </row>
    <row r="616" spans="1:8" customFormat="1" hidden="1" x14ac:dyDescent="0.25">
      <c r="A616" s="46">
        <v>54</v>
      </c>
      <c r="B616" s="47">
        <v>3</v>
      </c>
      <c r="C616" t="s">
        <v>51</v>
      </c>
      <c r="D616" s="48">
        <v>40386</v>
      </c>
      <c r="E616" s="46">
        <v>4</v>
      </c>
      <c r="G616" t="s">
        <v>52</v>
      </c>
      <c r="H616" t="s">
        <v>150</v>
      </c>
    </row>
    <row r="617" spans="1:8" customFormat="1" hidden="1" x14ac:dyDescent="0.25">
      <c r="A617" s="46">
        <v>54</v>
      </c>
      <c r="B617" s="47">
        <v>3</v>
      </c>
      <c r="C617" t="s">
        <v>51</v>
      </c>
      <c r="D617" s="48">
        <v>40392</v>
      </c>
      <c r="E617" s="49">
        <v>4</v>
      </c>
      <c r="G617" t="s">
        <v>54</v>
      </c>
      <c r="H617" t="s">
        <v>150</v>
      </c>
    </row>
    <row r="618" spans="1:8" customFormat="1" hidden="1" x14ac:dyDescent="0.25">
      <c r="A618" s="46">
        <v>54</v>
      </c>
      <c r="B618" s="47">
        <v>3</v>
      </c>
      <c r="C618" t="s">
        <v>51</v>
      </c>
      <c r="D618" s="48">
        <v>40392</v>
      </c>
      <c r="E618" s="49">
        <v>4</v>
      </c>
      <c r="F618" t="s">
        <v>62</v>
      </c>
      <c r="G618" t="s">
        <v>56</v>
      </c>
      <c r="H618" t="s">
        <v>150</v>
      </c>
    </row>
    <row r="619" spans="1:8" customFormat="1" hidden="1" x14ac:dyDescent="0.25">
      <c r="A619" s="46">
        <v>54</v>
      </c>
      <c r="B619" s="47">
        <v>3</v>
      </c>
      <c r="C619" t="s">
        <v>51</v>
      </c>
      <c r="D619" s="48">
        <v>40394</v>
      </c>
      <c r="E619" s="49">
        <v>4</v>
      </c>
      <c r="G619" t="s">
        <v>57</v>
      </c>
      <c r="H619" t="s">
        <v>150</v>
      </c>
    </row>
    <row r="620" spans="1:8" customFormat="1" hidden="1" x14ac:dyDescent="0.25">
      <c r="A620" s="46">
        <v>54</v>
      </c>
      <c r="B620" s="47">
        <v>3</v>
      </c>
      <c r="C620" t="s">
        <v>51</v>
      </c>
      <c r="D620" s="48">
        <v>40394</v>
      </c>
      <c r="E620" s="49">
        <v>4</v>
      </c>
      <c r="G620" t="s">
        <v>58</v>
      </c>
      <c r="H620" t="s">
        <v>150</v>
      </c>
    </row>
    <row r="621" spans="1:8" customFormat="1" hidden="1" x14ac:dyDescent="0.25">
      <c r="A621" s="46">
        <v>54</v>
      </c>
      <c r="B621" s="47">
        <v>3</v>
      </c>
      <c r="C621" t="s">
        <v>51</v>
      </c>
      <c r="D621" s="48">
        <v>40394</v>
      </c>
      <c r="E621" s="46">
        <v>5</v>
      </c>
      <c r="G621" t="s">
        <v>59</v>
      </c>
      <c r="H621" t="s">
        <v>150</v>
      </c>
    </row>
    <row r="622" spans="1:8" customFormat="1" hidden="1" x14ac:dyDescent="0.25">
      <c r="A622" s="46">
        <v>54</v>
      </c>
      <c r="B622" s="47">
        <v>3</v>
      </c>
      <c r="C622" t="s">
        <v>51</v>
      </c>
      <c r="D622" s="48">
        <v>40394</v>
      </c>
      <c r="E622" s="46">
        <v>6</v>
      </c>
      <c r="G622" t="s">
        <v>59</v>
      </c>
      <c r="H622" t="s">
        <v>150</v>
      </c>
    </row>
    <row r="623" spans="1:8" customFormat="1" x14ac:dyDescent="0.25">
      <c r="A623" s="46">
        <v>54</v>
      </c>
      <c r="B623" s="47">
        <v>3</v>
      </c>
      <c r="C623" t="s">
        <v>51</v>
      </c>
      <c r="D623" s="48">
        <v>40394</v>
      </c>
      <c r="E623" s="46">
        <v>7</v>
      </c>
      <c r="G623" t="s">
        <v>59</v>
      </c>
      <c r="H623" t="s">
        <v>150</v>
      </c>
    </row>
    <row r="624" spans="1:8" customFormat="1" hidden="1" x14ac:dyDescent="0.25">
      <c r="A624" s="46">
        <v>61</v>
      </c>
      <c r="B624" s="47">
        <v>3</v>
      </c>
      <c r="C624" t="s">
        <v>51</v>
      </c>
      <c r="D624" s="48">
        <v>40388</v>
      </c>
      <c r="E624" s="46">
        <v>4</v>
      </c>
      <c r="G624" t="s">
        <v>52</v>
      </c>
      <c r="H624" t="s">
        <v>151</v>
      </c>
    </row>
    <row r="625" spans="1:8" customFormat="1" hidden="1" x14ac:dyDescent="0.25">
      <c r="A625" s="46">
        <v>61</v>
      </c>
      <c r="B625" s="47">
        <v>3</v>
      </c>
      <c r="C625" t="s">
        <v>51</v>
      </c>
      <c r="D625" s="48">
        <v>40392</v>
      </c>
      <c r="E625" s="49">
        <v>4</v>
      </c>
      <c r="G625" t="s">
        <v>54</v>
      </c>
      <c r="H625" t="s">
        <v>151</v>
      </c>
    </row>
    <row r="626" spans="1:8" customFormat="1" hidden="1" x14ac:dyDescent="0.25">
      <c r="A626" s="46">
        <v>61</v>
      </c>
      <c r="B626" s="47">
        <v>3</v>
      </c>
      <c r="C626" t="s">
        <v>51</v>
      </c>
      <c r="D626" s="48">
        <v>40392</v>
      </c>
      <c r="E626" s="49">
        <v>4</v>
      </c>
      <c r="F626" t="s">
        <v>55</v>
      </c>
      <c r="G626" t="s">
        <v>56</v>
      </c>
      <c r="H626" t="s">
        <v>151</v>
      </c>
    </row>
    <row r="627" spans="1:8" customFormat="1" hidden="1" x14ac:dyDescent="0.25">
      <c r="A627" s="46">
        <v>61</v>
      </c>
      <c r="B627" s="47">
        <v>3</v>
      </c>
      <c r="C627" t="s">
        <v>51</v>
      </c>
      <c r="D627" s="48">
        <v>40394</v>
      </c>
      <c r="E627" s="49">
        <v>4</v>
      </c>
      <c r="G627" t="s">
        <v>57</v>
      </c>
      <c r="H627" t="s">
        <v>151</v>
      </c>
    </row>
    <row r="628" spans="1:8" customFormat="1" hidden="1" x14ac:dyDescent="0.25">
      <c r="A628" s="46">
        <v>61</v>
      </c>
      <c r="B628" s="47">
        <v>3</v>
      </c>
      <c r="C628" t="s">
        <v>51</v>
      </c>
      <c r="D628" s="48">
        <v>40394</v>
      </c>
      <c r="E628" s="49">
        <v>4</v>
      </c>
      <c r="G628" t="s">
        <v>58</v>
      </c>
      <c r="H628" t="s">
        <v>151</v>
      </c>
    </row>
    <row r="629" spans="1:8" customFormat="1" hidden="1" x14ac:dyDescent="0.25">
      <c r="A629" s="46">
        <v>61</v>
      </c>
      <c r="B629" s="47">
        <v>3</v>
      </c>
      <c r="C629" t="s">
        <v>51</v>
      </c>
      <c r="D629" s="48">
        <v>40394</v>
      </c>
      <c r="E629" s="46">
        <v>5</v>
      </c>
      <c r="G629" t="s">
        <v>59</v>
      </c>
      <c r="H629" t="s">
        <v>151</v>
      </c>
    </row>
    <row r="630" spans="1:8" customFormat="1" hidden="1" x14ac:dyDescent="0.25">
      <c r="A630" s="46">
        <v>61</v>
      </c>
      <c r="B630" s="47">
        <v>3</v>
      </c>
      <c r="C630" t="s">
        <v>51</v>
      </c>
      <c r="D630" s="48">
        <v>40394</v>
      </c>
      <c r="E630" s="46">
        <v>6</v>
      </c>
      <c r="G630" t="s">
        <v>59</v>
      </c>
      <c r="H630" t="s">
        <v>151</v>
      </c>
    </row>
    <row r="631" spans="1:8" customFormat="1" x14ac:dyDescent="0.25">
      <c r="A631" s="46">
        <v>61</v>
      </c>
      <c r="B631" s="47">
        <v>3</v>
      </c>
      <c r="C631" t="s">
        <v>51</v>
      </c>
      <c r="D631" s="48">
        <v>40394</v>
      </c>
      <c r="E631" s="46">
        <v>7</v>
      </c>
      <c r="G631" t="s">
        <v>59</v>
      </c>
      <c r="H631" t="s">
        <v>151</v>
      </c>
    </row>
    <row r="632" spans="1:8" customFormat="1" hidden="1" x14ac:dyDescent="0.25">
      <c r="A632" s="46">
        <v>62</v>
      </c>
      <c r="B632" s="47">
        <v>3</v>
      </c>
      <c r="C632" t="s">
        <v>51</v>
      </c>
      <c r="D632" s="48">
        <v>40388</v>
      </c>
      <c r="E632" s="46">
        <v>4</v>
      </c>
      <c r="G632" t="s">
        <v>52</v>
      </c>
      <c r="H632" t="s">
        <v>152</v>
      </c>
    </row>
    <row r="633" spans="1:8" customFormat="1" hidden="1" x14ac:dyDescent="0.25">
      <c r="A633" s="46">
        <v>62</v>
      </c>
      <c r="B633" s="47">
        <v>3</v>
      </c>
      <c r="C633" t="s">
        <v>51</v>
      </c>
      <c r="D633" s="48">
        <v>40392</v>
      </c>
      <c r="E633" s="49">
        <v>4</v>
      </c>
      <c r="G633" t="s">
        <v>54</v>
      </c>
      <c r="H633" t="s">
        <v>152</v>
      </c>
    </row>
    <row r="634" spans="1:8" customFormat="1" hidden="1" x14ac:dyDescent="0.25">
      <c r="A634" s="46">
        <v>62</v>
      </c>
      <c r="B634" s="47">
        <v>3</v>
      </c>
      <c r="C634" t="s">
        <v>51</v>
      </c>
      <c r="D634" s="48">
        <v>40392</v>
      </c>
      <c r="E634" s="49">
        <v>4</v>
      </c>
      <c r="F634" t="s">
        <v>62</v>
      </c>
      <c r="G634" t="s">
        <v>56</v>
      </c>
      <c r="H634" t="s">
        <v>152</v>
      </c>
    </row>
    <row r="635" spans="1:8" customFormat="1" hidden="1" x14ac:dyDescent="0.25">
      <c r="A635" s="46">
        <v>62</v>
      </c>
      <c r="B635" s="47">
        <v>3</v>
      </c>
      <c r="C635" t="s">
        <v>51</v>
      </c>
      <c r="D635" s="48">
        <v>40394</v>
      </c>
      <c r="E635" s="49">
        <v>4</v>
      </c>
      <c r="G635" t="s">
        <v>57</v>
      </c>
      <c r="H635" t="s">
        <v>152</v>
      </c>
    </row>
    <row r="636" spans="1:8" customFormat="1" ht="13.9" hidden="1" customHeight="1" x14ac:dyDescent="0.25">
      <c r="A636" s="46">
        <v>62</v>
      </c>
      <c r="B636" s="47">
        <v>3</v>
      </c>
      <c r="C636" t="s">
        <v>51</v>
      </c>
      <c r="D636" s="48">
        <v>40394</v>
      </c>
      <c r="E636" s="49">
        <v>4</v>
      </c>
      <c r="G636" t="s">
        <v>58</v>
      </c>
      <c r="H636" t="s">
        <v>152</v>
      </c>
    </row>
    <row r="637" spans="1:8" customFormat="1" hidden="1" x14ac:dyDescent="0.25">
      <c r="A637" s="46">
        <v>62</v>
      </c>
      <c r="B637" s="47">
        <v>3</v>
      </c>
      <c r="C637" t="s">
        <v>51</v>
      </c>
      <c r="D637" s="48">
        <v>40394</v>
      </c>
      <c r="E637" s="46">
        <v>5</v>
      </c>
      <c r="G637" t="s">
        <v>59</v>
      </c>
      <c r="H637" t="s">
        <v>152</v>
      </c>
    </row>
    <row r="638" spans="1:8" customFormat="1" hidden="1" x14ac:dyDescent="0.25">
      <c r="A638" s="46">
        <v>62</v>
      </c>
      <c r="B638" s="47">
        <v>3</v>
      </c>
      <c r="C638" t="s">
        <v>51</v>
      </c>
      <c r="D638" s="48">
        <v>40394</v>
      </c>
      <c r="E638" s="46">
        <v>6</v>
      </c>
      <c r="G638" t="s">
        <v>59</v>
      </c>
      <c r="H638" t="s">
        <v>152</v>
      </c>
    </row>
    <row r="639" spans="1:8" customFormat="1" x14ac:dyDescent="0.25">
      <c r="A639" s="46">
        <v>62</v>
      </c>
      <c r="B639" s="47">
        <v>3</v>
      </c>
      <c r="C639" t="s">
        <v>51</v>
      </c>
      <c r="D639" s="48">
        <v>40394</v>
      </c>
      <c r="E639" s="46">
        <v>7</v>
      </c>
      <c r="G639" t="s">
        <v>59</v>
      </c>
      <c r="H639" t="s">
        <v>152</v>
      </c>
    </row>
    <row r="640" spans="1:8" customFormat="1" hidden="1" x14ac:dyDescent="0.25">
      <c r="A640" s="46">
        <v>66</v>
      </c>
      <c r="B640" s="47">
        <v>3</v>
      </c>
      <c r="C640" t="s">
        <v>51</v>
      </c>
      <c r="D640" s="48">
        <v>40393</v>
      </c>
      <c r="E640" s="46">
        <v>5</v>
      </c>
      <c r="G640" t="s">
        <v>52</v>
      </c>
      <c r="H640" t="s">
        <v>153</v>
      </c>
    </row>
    <row r="641" spans="1:8" customFormat="1" hidden="1" x14ac:dyDescent="0.25">
      <c r="A641" s="46">
        <v>66</v>
      </c>
      <c r="B641" s="47">
        <v>3</v>
      </c>
      <c r="C641" t="s">
        <v>51</v>
      </c>
      <c r="D641" s="48">
        <v>40399</v>
      </c>
      <c r="E641" s="49">
        <v>5</v>
      </c>
      <c r="G641" t="s">
        <v>54</v>
      </c>
      <c r="H641" t="s">
        <v>153</v>
      </c>
    </row>
    <row r="642" spans="1:8" customFormat="1" hidden="1" x14ac:dyDescent="0.25">
      <c r="A642" s="46">
        <v>66</v>
      </c>
      <c r="B642" s="47">
        <v>3</v>
      </c>
      <c r="C642" t="s">
        <v>51</v>
      </c>
      <c r="D642" s="48">
        <v>40399</v>
      </c>
      <c r="E642" s="49">
        <v>5</v>
      </c>
      <c r="F642" t="s">
        <v>62</v>
      </c>
      <c r="G642" t="s">
        <v>56</v>
      </c>
      <c r="H642" t="s">
        <v>153</v>
      </c>
    </row>
    <row r="643" spans="1:8" customFormat="1" hidden="1" x14ac:dyDescent="0.25">
      <c r="A643" s="46">
        <v>66</v>
      </c>
      <c r="B643" s="47">
        <v>3</v>
      </c>
      <c r="C643" t="s">
        <v>51</v>
      </c>
      <c r="D643" s="48">
        <v>40401</v>
      </c>
      <c r="E643" s="49">
        <v>5</v>
      </c>
      <c r="G643" t="s">
        <v>57</v>
      </c>
      <c r="H643" t="s">
        <v>153</v>
      </c>
    </row>
    <row r="644" spans="1:8" customFormat="1" hidden="1" x14ac:dyDescent="0.25">
      <c r="A644" s="46">
        <v>66</v>
      </c>
      <c r="B644" s="47">
        <v>3</v>
      </c>
      <c r="C644" t="s">
        <v>51</v>
      </c>
      <c r="D644" s="48">
        <v>40402</v>
      </c>
      <c r="E644" s="49">
        <v>5</v>
      </c>
      <c r="G644" t="s">
        <v>58</v>
      </c>
      <c r="H644" t="s">
        <v>153</v>
      </c>
    </row>
    <row r="645" spans="1:8" customFormat="1" hidden="1" x14ac:dyDescent="0.25">
      <c r="A645" s="46">
        <v>66</v>
      </c>
      <c r="B645" s="47">
        <v>3</v>
      </c>
      <c r="C645" t="s">
        <v>51</v>
      </c>
      <c r="D645" s="48">
        <v>40402</v>
      </c>
      <c r="E645" s="46">
        <v>6</v>
      </c>
      <c r="G645" t="s">
        <v>59</v>
      </c>
      <c r="H645" t="s">
        <v>153</v>
      </c>
    </row>
    <row r="646" spans="1:8" customFormat="1" x14ac:dyDescent="0.25">
      <c r="A646" s="46">
        <v>66</v>
      </c>
      <c r="B646" s="47">
        <v>3</v>
      </c>
      <c r="C646" t="s">
        <v>51</v>
      </c>
      <c r="D646" s="48">
        <v>40402</v>
      </c>
      <c r="E646" s="46">
        <v>7</v>
      </c>
      <c r="G646" t="s">
        <v>59</v>
      </c>
      <c r="H646" t="s">
        <v>153</v>
      </c>
    </row>
    <row r="647" spans="1:8" customFormat="1" hidden="1" x14ac:dyDescent="0.25">
      <c r="A647" s="46">
        <v>73</v>
      </c>
      <c r="B647" s="47">
        <v>3</v>
      </c>
      <c r="C647" t="s">
        <v>51</v>
      </c>
      <c r="D647" s="48">
        <v>40402</v>
      </c>
      <c r="E647" s="46">
        <v>6</v>
      </c>
      <c r="G647" t="s">
        <v>52</v>
      </c>
      <c r="H647" t="s">
        <v>154</v>
      </c>
    </row>
    <row r="648" spans="1:8" customFormat="1" hidden="1" x14ac:dyDescent="0.25">
      <c r="A648" s="46">
        <v>73</v>
      </c>
      <c r="B648" s="47">
        <v>3</v>
      </c>
      <c r="C648" t="s">
        <v>51</v>
      </c>
      <c r="D648" s="48">
        <v>40409</v>
      </c>
      <c r="E648" s="49">
        <v>6</v>
      </c>
      <c r="G648" t="s">
        <v>54</v>
      </c>
      <c r="H648" t="s">
        <v>154</v>
      </c>
    </row>
    <row r="649" spans="1:8" customFormat="1" x14ac:dyDescent="0.25">
      <c r="A649" s="46">
        <v>73</v>
      </c>
      <c r="B649" s="47">
        <v>3</v>
      </c>
      <c r="C649" t="s">
        <v>51</v>
      </c>
      <c r="D649" s="48">
        <v>40409</v>
      </c>
      <c r="E649" s="46">
        <v>7</v>
      </c>
      <c r="F649" t="s">
        <v>55</v>
      </c>
      <c r="G649" t="s">
        <v>56</v>
      </c>
      <c r="H649" t="s">
        <v>154</v>
      </c>
    </row>
    <row r="650" spans="1:8" customFormat="1" hidden="1" x14ac:dyDescent="0.25">
      <c r="A650" s="46">
        <v>78</v>
      </c>
      <c r="B650" s="47">
        <v>3</v>
      </c>
      <c r="C650" t="s">
        <v>51</v>
      </c>
      <c r="D650" s="48">
        <v>40402</v>
      </c>
      <c r="E650" s="46">
        <v>6</v>
      </c>
      <c r="G650" t="s">
        <v>52</v>
      </c>
      <c r="H650" t="s">
        <v>155</v>
      </c>
    </row>
    <row r="651" spans="1:8" customFormat="1" hidden="1" x14ac:dyDescent="0.25">
      <c r="A651" s="46">
        <v>78</v>
      </c>
      <c r="B651" s="47">
        <v>3</v>
      </c>
      <c r="C651" t="s">
        <v>51</v>
      </c>
      <c r="D651" s="48">
        <v>40409</v>
      </c>
      <c r="E651" s="49">
        <v>6</v>
      </c>
      <c r="G651" t="s">
        <v>54</v>
      </c>
      <c r="H651" t="s">
        <v>155</v>
      </c>
    </row>
    <row r="652" spans="1:8" customFormat="1" x14ac:dyDescent="0.25">
      <c r="A652" s="46">
        <v>78</v>
      </c>
      <c r="B652" s="47">
        <v>3</v>
      </c>
      <c r="C652" t="s">
        <v>51</v>
      </c>
      <c r="D652" s="48">
        <v>40409</v>
      </c>
      <c r="E652" s="46">
        <v>7</v>
      </c>
      <c r="F652" t="s">
        <v>62</v>
      </c>
      <c r="G652" t="s">
        <v>56</v>
      </c>
      <c r="H652" t="s">
        <v>155</v>
      </c>
    </row>
    <row r="653" spans="1:8" customFormat="1" x14ac:dyDescent="0.25">
      <c r="A653" s="46">
        <v>83</v>
      </c>
      <c r="B653" s="47">
        <v>3</v>
      </c>
      <c r="C653" t="s">
        <v>51</v>
      </c>
      <c r="D653" s="48">
        <v>40406</v>
      </c>
      <c r="E653" s="49">
        <v>7</v>
      </c>
      <c r="G653" t="s">
        <v>52</v>
      </c>
      <c r="H653" t="s">
        <v>156</v>
      </c>
    </row>
    <row r="654" spans="1:8" customFormat="1" x14ac:dyDescent="0.25">
      <c r="A654" s="46">
        <v>83</v>
      </c>
      <c r="B654" s="47">
        <v>3</v>
      </c>
      <c r="C654" t="s">
        <v>51</v>
      </c>
      <c r="D654" s="48">
        <v>40409</v>
      </c>
      <c r="E654" s="46">
        <v>7</v>
      </c>
      <c r="G654" t="s">
        <v>54</v>
      </c>
      <c r="H654" t="s">
        <v>156</v>
      </c>
    </row>
    <row r="655" spans="1:8" customFormat="1" x14ac:dyDescent="0.25">
      <c r="A655" s="46">
        <v>94</v>
      </c>
      <c r="B655" s="47">
        <v>3</v>
      </c>
      <c r="C655" t="s">
        <v>51</v>
      </c>
      <c r="D655" s="48">
        <v>40409</v>
      </c>
      <c r="E655" s="46">
        <v>7</v>
      </c>
      <c r="G655" t="s">
        <v>52</v>
      </c>
      <c r="H655" t="s">
        <v>157</v>
      </c>
    </row>
    <row r="656" spans="1:8" customFormat="1" x14ac:dyDescent="0.25">
      <c r="A656" s="46">
        <v>95</v>
      </c>
      <c r="B656" s="47">
        <v>3</v>
      </c>
      <c r="C656" t="s">
        <v>51</v>
      </c>
      <c r="D656" s="48">
        <v>40409</v>
      </c>
      <c r="E656" s="46">
        <v>7</v>
      </c>
      <c r="G656" t="s">
        <v>52</v>
      </c>
      <c r="H656" t="s">
        <v>158</v>
      </c>
    </row>
    <row r="657" spans="1:8" customFormat="1" hidden="1" x14ac:dyDescent="0.25">
      <c r="A657" s="46">
        <v>26</v>
      </c>
      <c r="B657" s="53">
        <v>4</v>
      </c>
      <c r="C657" t="s">
        <v>51</v>
      </c>
      <c r="D657" s="48">
        <v>40373</v>
      </c>
      <c r="E657" s="46">
        <v>2</v>
      </c>
      <c r="G657" t="s">
        <v>52</v>
      </c>
      <c r="H657" t="s">
        <v>159</v>
      </c>
    </row>
    <row r="658" spans="1:8" customFormat="1" hidden="1" x14ac:dyDescent="0.25">
      <c r="A658" s="46">
        <v>26</v>
      </c>
      <c r="B658" s="53">
        <v>4</v>
      </c>
      <c r="C658" t="s">
        <v>51</v>
      </c>
      <c r="D658" s="48">
        <v>40378</v>
      </c>
      <c r="E658" s="49">
        <v>2</v>
      </c>
      <c r="G658" t="s">
        <v>54</v>
      </c>
      <c r="H658" t="s">
        <v>159</v>
      </c>
    </row>
    <row r="659" spans="1:8" customFormat="1" hidden="1" x14ac:dyDescent="0.25">
      <c r="A659" s="46">
        <v>26</v>
      </c>
      <c r="B659" s="53">
        <v>4</v>
      </c>
      <c r="C659" t="s">
        <v>51</v>
      </c>
      <c r="D659" s="48">
        <v>40378</v>
      </c>
      <c r="E659" s="49">
        <v>2</v>
      </c>
      <c r="F659" t="s">
        <v>55</v>
      </c>
      <c r="G659" t="s">
        <v>56</v>
      </c>
      <c r="H659" t="s">
        <v>159</v>
      </c>
    </row>
    <row r="660" spans="1:8" customFormat="1" hidden="1" x14ac:dyDescent="0.25">
      <c r="A660" s="46">
        <v>26</v>
      </c>
      <c r="B660" s="47">
        <v>4</v>
      </c>
      <c r="C660" t="s">
        <v>51</v>
      </c>
      <c r="D660" s="48">
        <v>40380</v>
      </c>
      <c r="E660" s="46">
        <v>3</v>
      </c>
      <c r="G660" t="s">
        <v>57</v>
      </c>
      <c r="H660" t="s">
        <v>159</v>
      </c>
    </row>
    <row r="661" spans="1:8" customFormat="1" hidden="1" x14ac:dyDescent="0.25">
      <c r="A661" s="46">
        <v>26</v>
      </c>
      <c r="B661" s="47">
        <v>4</v>
      </c>
      <c r="C661" t="s">
        <v>51</v>
      </c>
      <c r="D661" s="48">
        <v>40383</v>
      </c>
      <c r="E661" s="49">
        <v>3</v>
      </c>
      <c r="G661" t="s">
        <v>58</v>
      </c>
      <c r="H661" t="s">
        <v>159</v>
      </c>
    </row>
    <row r="662" spans="1:8" customFormat="1" hidden="1" x14ac:dyDescent="0.25">
      <c r="A662" s="46">
        <v>26</v>
      </c>
      <c r="B662" s="47">
        <v>4</v>
      </c>
      <c r="C662" t="s">
        <v>51</v>
      </c>
      <c r="D662" s="48">
        <v>40383</v>
      </c>
      <c r="E662" s="46">
        <v>4</v>
      </c>
      <c r="G662" t="s">
        <v>59</v>
      </c>
      <c r="H662" t="s">
        <v>159</v>
      </c>
    </row>
    <row r="663" spans="1:8" customFormat="1" hidden="1" x14ac:dyDescent="0.25">
      <c r="A663" s="46">
        <v>26</v>
      </c>
      <c r="B663" s="47">
        <v>4</v>
      </c>
      <c r="C663" t="s">
        <v>51</v>
      </c>
      <c r="D663" s="48">
        <v>40383</v>
      </c>
      <c r="E663" s="46">
        <v>5</v>
      </c>
      <c r="G663" t="s">
        <v>59</v>
      </c>
      <c r="H663" t="s">
        <v>159</v>
      </c>
    </row>
    <row r="664" spans="1:8" customFormat="1" hidden="1" x14ac:dyDescent="0.25">
      <c r="A664" s="46">
        <v>26</v>
      </c>
      <c r="B664" s="47">
        <v>4</v>
      </c>
      <c r="C664" t="s">
        <v>51</v>
      </c>
      <c r="D664" s="48">
        <v>40383</v>
      </c>
      <c r="E664" s="46">
        <v>6</v>
      </c>
      <c r="G664" t="s">
        <v>59</v>
      </c>
      <c r="H664" t="s">
        <v>159</v>
      </c>
    </row>
    <row r="665" spans="1:8" customFormat="1" x14ac:dyDescent="0.25">
      <c r="A665" s="46">
        <v>26</v>
      </c>
      <c r="B665" s="47">
        <v>4</v>
      </c>
      <c r="C665" t="s">
        <v>51</v>
      </c>
      <c r="D665" s="48">
        <v>40383</v>
      </c>
      <c r="E665" s="46">
        <v>7</v>
      </c>
      <c r="G665" t="s">
        <v>59</v>
      </c>
      <c r="H665" t="s">
        <v>159</v>
      </c>
    </row>
    <row r="666" spans="1:8" customFormat="1" hidden="1" x14ac:dyDescent="0.25">
      <c r="A666" s="46">
        <v>27</v>
      </c>
      <c r="B666" s="53">
        <v>4</v>
      </c>
      <c r="C666" t="s">
        <v>51</v>
      </c>
      <c r="D666" s="48">
        <v>40373</v>
      </c>
      <c r="E666" s="46">
        <v>2</v>
      </c>
      <c r="G666" t="s">
        <v>52</v>
      </c>
      <c r="H666" t="s">
        <v>160</v>
      </c>
    </row>
    <row r="667" spans="1:8" customFormat="1" hidden="1" x14ac:dyDescent="0.25">
      <c r="A667" s="46">
        <v>27</v>
      </c>
      <c r="B667" s="53">
        <v>4</v>
      </c>
      <c r="C667" t="s">
        <v>51</v>
      </c>
      <c r="D667" s="48">
        <v>40378</v>
      </c>
      <c r="E667" s="49">
        <v>2</v>
      </c>
      <c r="G667" t="s">
        <v>54</v>
      </c>
      <c r="H667" t="s">
        <v>160</v>
      </c>
    </row>
    <row r="668" spans="1:8" customFormat="1" hidden="1" x14ac:dyDescent="0.25">
      <c r="A668" s="46">
        <v>27</v>
      </c>
      <c r="B668" s="53">
        <v>4</v>
      </c>
      <c r="C668" t="s">
        <v>51</v>
      </c>
      <c r="D668" s="48">
        <v>40378</v>
      </c>
      <c r="E668" s="49">
        <v>2</v>
      </c>
      <c r="F668" t="s">
        <v>62</v>
      </c>
      <c r="G668" t="s">
        <v>56</v>
      </c>
      <c r="H668" t="s">
        <v>160</v>
      </c>
    </row>
    <row r="669" spans="1:8" customFormat="1" hidden="1" x14ac:dyDescent="0.25">
      <c r="A669" s="46">
        <v>27</v>
      </c>
      <c r="B669" s="47">
        <v>4</v>
      </c>
      <c r="C669" t="s">
        <v>51</v>
      </c>
      <c r="D669" s="48">
        <v>40380</v>
      </c>
      <c r="E669" s="46">
        <v>3</v>
      </c>
      <c r="G669" t="s">
        <v>57</v>
      </c>
      <c r="H669" t="s">
        <v>160</v>
      </c>
    </row>
    <row r="670" spans="1:8" customFormat="1" hidden="1" x14ac:dyDescent="0.25">
      <c r="A670" s="46">
        <v>27</v>
      </c>
      <c r="B670" s="47">
        <v>4</v>
      </c>
      <c r="C670" t="s">
        <v>51</v>
      </c>
      <c r="D670" s="48">
        <v>40383</v>
      </c>
      <c r="E670" s="49">
        <v>3</v>
      </c>
      <c r="G670" t="s">
        <v>58</v>
      </c>
      <c r="H670" t="s">
        <v>160</v>
      </c>
    </row>
    <row r="671" spans="1:8" customFormat="1" hidden="1" x14ac:dyDescent="0.25">
      <c r="A671" s="46">
        <v>27</v>
      </c>
      <c r="B671" s="47">
        <v>4</v>
      </c>
      <c r="C671" t="s">
        <v>51</v>
      </c>
      <c r="D671" s="48">
        <v>40383</v>
      </c>
      <c r="E671" s="46">
        <v>4</v>
      </c>
      <c r="G671" t="s">
        <v>59</v>
      </c>
      <c r="H671" t="s">
        <v>160</v>
      </c>
    </row>
    <row r="672" spans="1:8" customFormat="1" hidden="1" x14ac:dyDescent="0.25">
      <c r="A672" s="46">
        <v>27</v>
      </c>
      <c r="B672" s="47">
        <v>4</v>
      </c>
      <c r="C672" t="s">
        <v>51</v>
      </c>
      <c r="D672" s="48">
        <v>40383</v>
      </c>
      <c r="E672" s="46">
        <v>5</v>
      </c>
      <c r="G672" t="s">
        <v>59</v>
      </c>
      <c r="H672" t="s">
        <v>160</v>
      </c>
    </row>
    <row r="673" spans="1:8" customFormat="1" hidden="1" x14ac:dyDescent="0.25">
      <c r="A673" s="46">
        <v>27</v>
      </c>
      <c r="B673" s="47">
        <v>4</v>
      </c>
      <c r="C673" t="s">
        <v>51</v>
      </c>
      <c r="D673" s="48">
        <v>40383</v>
      </c>
      <c r="E673" s="46">
        <v>6</v>
      </c>
      <c r="G673" t="s">
        <v>59</v>
      </c>
      <c r="H673" t="s">
        <v>160</v>
      </c>
    </row>
    <row r="674" spans="1:8" customFormat="1" x14ac:dyDescent="0.25">
      <c r="A674" s="46">
        <v>27</v>
      </c>
      <c r="B674" s="47">
        <v>4</v>
      </c>
      <c r="C674" t="s">
        <v>51</v>
      </c>
      <c r="D674" s="48">
        <v>40383</v>
      </c>
      <c r="E674" s="46">
        <v>7</v>
      </c>
      <c r="G674" t="s">
        <v>59</v>
      </c>
      <c r="H674" t="s">
        <v>160</v>
      </c>
    </row>
  </sheetData>
  <autoFilter ref="A1:H674">
    <filterColumn colId="4">
      <filters>
        <filter val="7"/>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D18" sqref="D18"/>
    </sheetView>
  </sheetViews>
  <sheetFormatPr defaultRowHeight="15" x14ac:dyDescent="0.25"/>
  <cols>
    <col min="1" max="1" width="17.28515625" bestFit="1" customWidth="1"/>
    <col min="2" max="2" width="62.42578125" customWidth="1"/>
    <col min="3" max="3" width="11.140625" customWidth="1"/>
    <col min="4" max="4" width="10.140625" bestFit="1" customWidth="1"/>
    <col min="5" max="5" width="8.42578125" bestFit="1" customWidth="1"/>
    <col min="6" max="6" width="7" bestFit="1" customWidth="1"/>
    <col min="7" max="7" width="9.42578125" bestFit="1" customWidth="1"/>
    <col min="10" max="10" width="64.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2.42578125" customWidth="1"/>
    <col min="259" max="259" width="11.140625" customWidth="1"/>
    <col min="260" max="260" width="10.140625" bestFit="1" customWidth="1"/>
    <col min="261" max="261" width="8.42578125" bestFit="1" customWidth="1"/>
    <col min="262" max="262" width="7" bestFit="1" customWidth="1"/>
    <col min="263" max="263" width="9.42578125" bestFit="1" customWidth="1"/>
    <col min="266" max="266" width="64.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2.42578125" customWidth="1"/>
    <col min="515" max="515" width="11.140625" customWidth="1"/>
    <col min="516" max="516" width="10.140625" bestFit="1" customWidth="1"/>
    <col min="517" max="517" width="8.42578125" bestFit="1" customWidth="1"/>
    <col min="518" max="518" width="7" bestFit="1" customWidth="1"/>
    <col min="519" max="519" width="9.42578125" bestFit="1" customWidth="1"/>
    <col min="522" max="522" width="64.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2.42578125" customWidth="1"/>
    <col min="771" max="771" width="11.140625" customWidth="1"/>
    <col min="772" max="772" width="10.140625" bestFit="1" customWidth="1"/>
    <col min="773" max="773" width="8.42578125" bestFit="1" customWidth="1"/>
    <col min="774" max="774" width="7" bestFit="1" customWidth="1"/>
    <col min="775" max="775" width="9.42578125" bestFit="1" customWidth="1"/>
    <col min="778" max="778" width="64.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2.42578125" customWidth="1"/>
    <col min="1027" max="1027" width="11.140625" customWidth="1"/>
    <col min="1028" max="1028" width="10.140625" bestFit="1" customWidth="1"/>
    <col min="1029" max="1029" width="8.42578125" bestFit="1" customWidth="1"/>
    <col min="1030" max="1030" width="7" bestFit="1" customWidth="1"/>
    <col min="1031" max="1031" width="9.42578125" bestFit="1" customWidth="1"/>
    <col min="1034" max="1034" width="64.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2.42578125" customWidth="1"/>
    <col min="1283" max="1283" width="11.140625" customWidth="1"/>
    <col min="1284" max="1284" width="10.140625" bestFit="1" customWidth="1"/>
    <col min="1285" max="1285" width="8.42578125" bestFit="1" customWidth="1"/>
    <col min="1286" max="1286" width="7" bestFit="1" customWidth="1"/>
    <col min="1287" max="1287" width="9.42578125" bestFit="1" customWidth="1"/>
    <col min="1290" max="1290" width="64.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2.42578125" customWidth="1"/>
    <col min="1539" max="1539" width="11.140625" customWidth="1"/>
    <col min="1540" max="1540" width="10.140625" bestFit="1" customWidth="1"/>
    <col min="1541" max="1541" width="8.42578125" bestFit="1" customWidth="1"/>
    <col min="1542" max="1542" width="7" bestFit="1" customWidth="1"/>
    <col min="1543" max="1543" width="9.42578125" bestFit="1" customWidth="1"/>
    <col min="1546" max="1546" width="64.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2.42578125" customWidth="1"/>
    <col min="1795" max="1795" width="11.140625" customWidth="1"/>
    <col min="1796" max="1796" width="10.140625" bestFit="1" customWidth="1"/>
    <col min="1797" max="1797" width="8.42578125" bestFit="1" customWidth="1"/>
    <col min="1798" max="1798" width="7" bestFit="1" customWidth="1"/>
    <col min="1799" max="1799" width="9.42578125" bestFit="1" customWidth="1"/>
    <col min="1802" max="1802" width="64.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2.42578125" customWidth="1"/>
    <col min="2051" max="2051" width="11.140625" customWidth="1"/>
    <col min="2052" max="2052" width="10.140625" bestFit="1" customWidth="1"/>
    <col min="2053" max="2053" width="8.42578125" bestFit="1" customWidth="1"/>
    <col min="2054" max="2054" width="7" bestFit="1" customWidth="1"/>
    <col min="2055" max="2055" width="9.42578125" bestFit="1" customWidth="1"/>
    <col min="2058" max="2058" width="64.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2.42578125" customWidth="1"/>
    <col min="2307" max="2307" width="11.140625" customWidth="1"/>
    <col min="2308" max="2308" width="10.140625" bestFit="1" customWidth="1"/>
    <col min="2309" max="2309" width="8.42578125" bestFit="1" customWidth="1"/>
    <col min="2310" max="2310" width="7" bestFit="1" customWidth="1"/>
    <col min="2311" max="2311" width="9.42578125" bestFit="1" customWidth="1"/>
    <col min="2314" max="2314" width="64.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2.42578125" customWidth="1"/>
    <col min="2563" max="2563" width="11.140625" customWidth="1"/>
    <col min="2564" max="2564" width="10.140625" bestFit="1" customWidth="1"/>
    <col min="2565" max="2565" width="8.42578125" bestFit="1" customWidth="1"/>
    <col min="2566" max="2566" width="7" bestFit="1" customWidth="1"/>
    <col min="2567" max="2567" width="9.42578125" bestFit="1" customWidth="1"/>
    <col min="2570" max="2570" width="64.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2.42578125" customWidth="1"/>
    <col min="2819" max="2819" width="11.140625" customWidth="1"/>
    <col min="2820" max="2820" width="10.140625" bestFit="1" customWidth="1"/>
    <col min="2821" max="2821" width="8.42578125" bestFit="1" customWidth="1"/>
    <col min="2822" max="2822" width="7" bestFit="1" customWidth="1"/>
    <col min="2823" max="2823" width="9.42578125" bestFit="1" customWidth="1"/>
    <col min="2826" max="2826" width="64.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2.42578125" customWidth="1"/>
    <col min="3075" max="3075" width="11.140625" customWidth="1"/>
    <col min="3076" max="3076" width="10.140625" bestFit="1" customWidth="1"/>
    <col min="3077" max="3077" width="8.42578125" bestFit="1" customWidth="1"/>
    <col min="3078" max="3078" width="7" bestFit="1" customWidth="1"/>
    <col min="3079" max="3079" width="9.42578125" bestFit="1" customWidth="1"/>
    <col min="3082" max="3082" width="64.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2.42578125" customWidth="1"/>
    <col min="3331" max="3331" width="11.140625" customWidth="1"/>
    <col min="3332" max="3332" width="10.140625" bestFit="1" customWidth="1"/>
    <col min="3333" max="3333" width="8.42578125" bestFit="1" customWidth="1"/>
    <col min="3334" max="3334" width="7" bestFit="1" customWidth="1"/>
    <col min="3335" max="3335" width="9.42578125" bestFit="1" customWidth="1"/>
    <col min="3338" max="3338" width="64.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2.42578125" customWidth="1"/>
    <col min="3587" max="3587" width="11.140625" customWidth="1"/>
    <col min="3588" max="3588" width="10.140625" bestFit="1" customWidth="1"/>
    <col min="3589" max="3589" width="8.42578125" bestFit="1" customWidth="1"/>
    <col min="3590" max="3590" width="7" bestFit="1" customWidth="1"/>
    <col min="3591" max="3591" width="9.42578125" bestFit="1" customWidth="1"/>
    <col min="3594" max="3594" width="64.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2.42578125" customWidth="1"/>
    <col min="3843" max="3843" width="11.140625" customWidth="1"/>
    <col min="3844" max="3844" width="10.140625" bestFit="1" customWidth="1"/>
    <col min="3845" max="3845" width="8.42578125" bestFit="1" customWidth="1"/>
    <col min="3846" max="3846" width="7" bestFit="1" customWidth="1"/>
    <col min="3847" max="3847" width="9.42578125" bestFit="1" customWidth="1"/>
    <col min="3850" max="3850" width="64.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2.42578125" customWidth="1"/>
    <col min="4099" max="4099" width="11.140625" customWidth="1"/>
    <col min="4100" max="4100" width="10.140625" bestFit="1" customWidth="1"/>
    <col min="4101" max="4101" width="8.42578125" bestFit="1" customWidth="1"/>
    <col min="4102" max="4102" width="7" bestFit="1" customWidth="1"/>
    <col min="4103" max="4103" width="9.42578125" bestFit="1" customWidth="1"/>
    <col min="4106" max="4106" width="64.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2.42578125" customWidth="1"/>
    <col min="4355" max="4355" width="11.140625" customWidth="1"/>
    <col min="4356" max="4356" width="10.140625" bestFit="1" customWidth="1"/>
    <col min="4357" max="4357" width="8.42578125" bestFit="1" customWidth="1"/>
    <col min="4358" max="4358" width="7" bestFit="1" customWidth="1"/>
    <col min="4359" max="4359" width="9.42578125" bestFit="1" customWidth="1"/>
    <col min="4362" max="4362" width="64.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2.42578125" customWidth="1"/>
    <col min="4611" max="4611" width="11.140625" customWidth="1"/>
    <col min="4612" max="4612" width="10.140625" bestFit="1" customWidth="1"/>
    <col min="4613" max="4613" width="8.42578125" bestFit="1" customWidth="1"/>
    <col min="4614" max="4614" width="7" bestFit="1" customWidth="1"/>
    <col min="4615" max="4615" width="9.42578125" bestFit="1" customWidth="1"/>
    <col min="4618" max="4618" width="64.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2.42578125" customWidth="1"/>
    <col min="4867" max="4867" width="11.140625" customWidth="1"/>
    <col min="4868" max="4868" width="10.140625" bestFit="1" customWidth="1"/>
    <col min="4869" max="4869" width="8.42578125" bestFit="1" customWidth="1"/>
    <col min="4870" max="4870" width="7" bestFit="1" customWidth="1"/>
    <col min="4871" max="4871" width="9.42578125" bestFit="1" customWidth="1"/>
    <col min="4874" max="4874" width="64.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2.42578125" customWidth="1"/>
    <col min="5123" max="5123" width="11.140625" customWidth="1"/>
    <col min="5124" max="5124" width="10.140625" bestFit="1" customWidth="1"/>
    <col min="5125" max="5125" width="8.42578125" bestFit="1" customWidth="1"/>
    <col min="5126" max="5126" width="7" bestFit="1" customWidth="1"/>
    <col min="5127" max="5127" width="9.42578125" bestFit="1" customWidth="1"/>
    <col min="5130" max="5130" width="64.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2.42578125" customWidth="1"/>
    <col min="5379" max="5379" width="11.140625" customWidth="1"/>
    <col min="5380" max="5380" width="10.140625" bestFit="1" customWidth="1"/>
    <col min="5381" max="5381" width="8.42578125" bestFit="1" customWidth="1"/>
    <col min="5382" max="5382" width="7" bestFit="1" customWidth="1"/>
    <col min="5383" max="5383" width="9.42578125" bestFit="1" customWidth="1"/>
    <col min="5386" max="5386" width="64.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2.42578125" customWidth="1"/>
    <col min="5635" max="5635" width="11.140625" customWidth="1"/>
    <col min="5636" max="5636" width="10.140625" bestFit="1" customWidth="1"/>
    <col min="5637" max="5637" width="8.42578125" bestFit="1" customWidth="1"/>
    <col min="5638" max="5638" width="7" bestFit="1" customWidth="1"/>
    <col min="5639" max="5639" width="9.42578125" bestFit="1" customWidth="1"/>
    <col min="5642" max="5642" width="64.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2.42578125" customWidth="1"/>
    <col min="5891" max="5891" width="11.140625" customWidth="1"/>
    <col min="5892" max="5892" width="10.140625" bestFit="1" customWidth="1"/>
    <col min="5893" max="5893" width="8.42578125" bestFit="1" customWidth="1"/>
    <col min="5894" max="5894" width="7" bestFit="1" customWidth="1"/>
    <col min="5895" max="5895" width="9.42578125" bestFit="1" customWidth="1"/>
    <col min="5898" max="5898" width="64.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2.42578125" customWidth="1"/>
    <col min="6147" max="6147" width="11.140625" customWidth="1"/>
    <col min="6148" max="6148" width="10.140625" bestFit="1" customWidth="1"/>
    <col min="6149" max="6149" width="8.42578125" bestFit="1" customWidth="1"/>
    <col min="6150" max="6150" width="7" bestFit="1" customWidth="1"/>
    <col min="6151" max="6151" width="9.42578125" bestFit="1" customWidth="1"/>
    <col min="6154" max="6154" width="64.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2.42578125" customWidth="1"/>
    <col min="6403" max="6403" width="11.140625" customWidth="1"/>
    <col min="6404" max="6404" width="10.140625" bestFit="1" customWidth="1"/>
    <col min="6405" max="6405" width="8.42578125" bestFit="1" customWidth="1"/>
    <col min="6406" max="6406" width="7" bestFit="1" customWidth="1"/>
    <col min="6407" max="6407" width="9.42578125" bestFit="1" customWidth="1"/>
    <col min="6410" max="6410" width="64.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2.42578125" customWidth="1"/>
    <col min="6659" max="6659" width="11.140625" customWidth="1"/>
    <col min="6660" max="6660" width="10.140625" bestFit="1" customWidth="1"/>
    <col min="6661" max="6661" width="8.42578125" bestFit="1" customWidth="1"/>
    <col min="6662" max="6662" width="7" bestFit="1" customWidth="1"/>
    <col min="6663" max="6663" width="9.42578125" bestFit="1" customWidth="1"/>
    <col min="6666" max="6666" width="64.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2.42578125" customWidth="1"/>
    <col min="6915" max="6915" width="11.140625" customWidth="1"/>
    <col min="6916" max="6916" width="10.140625" bestFit="1" customWidth="1"/>
    <col min="6917" max="6917" width="8.42578125" bestFit="1" customWidth="1"/>
    <col min="6918" max="6918" width="7" bestFit="1" customWidth="1"/>
    <col min="6919" max="6919" width="9.42578125" bestFit="1" customWidth="1"/>
    <col min="6922" max="6922" width="64.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2.42578125" customWidth="1"/>
    <col min="7171" max="7171" width="11.140625" customWidth="1"/>
    <col min="7172" max="7172" width="10.140625" bestFit="1" customWidth="1"/>
    <col min="7173" max="7173" width="8.42578125" bestFit="1" customWidth="1"/>
    <col min="7174" max="7174" width="7" bestFit="1" customWidth="1"/>
    <col min="7175" max="7175" width="9.42578125" bestFit="1" customWidth="1"/>
    <col min="7178" max="7178" width="64.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2.42578125" customWidth="1"/>
    <col min="7427" max="7427" width="11.140625" customWidth="1"/>
    <col min="7428" max="7428" width="10.140625" bestFit="1" customWidth="1"/>
    <col min="7429" max="7429" width="8.42578125" bestFit="1" customWidth="1"/>
    <col min="7430" max="7430" width="7" bestFit="1" customWidth="1"/>
    <col min="7431" max="7431" width="9.42578125" bestFit="1" customWidth="1"/>
    <col min="7434" max="7434" width="64.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2.42578125" customWidth="1"/>
    <col min="7683" max="7683" width="11.140625" customWidth="1"/>
    <col min="7684" max="7684" width="10.140625" bestFit="1" customWidth="1"/>
    <col min="7685" max="7685" width="8.42578125" bestFit="1" customWidth="1"/>
    <col min="7686" max="7686" width="7" bestFit="1" customWidth="1"/>
    <col min="7687" max="7687" width="9.42578125" bestFit="1" customWidth="1"/>
    <col min="7690" max="7690" width="64.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2.42578125" customWidth="1"/>
    <col min="7939" max="7939" width="11.140625" customWidth="1"/>
    <col min="7940" max="7940" width="10.140625" bestFit="1" customWidth="1"/>
    <col min="7941" max="7941" width="8.42578125" bestFit="1" customWidth="1"/>
    <col min="7942" max="7942" width="7" bestFit="1" customWidth="1"/>
    <col min="7943" max="7943" width="9.42578125" bestFit="1" customWidth="1"/>
    <col min="7946" max="7946" width="64.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2.42578125" customWidth="1"/>
    <col min="8195" max="8195" width="11.140625" customWidth="1"/>
    <col min="8196" max="8196" width="10.140625" bestFit="1" customWidth="1"/>
    <col min="8197" max="8197" width="8.42578125" bestFit="1" customWidth="1"/>
    <col min="8198" max="8198" width="7" bestFit="1" customWidth="1"/>
    <col min="8199" max="8199" width="9.42578125" bestFit="1" customWidth="1"/>
    <col min="8202" max="8202" width="64.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2.42578125" customWidth="1"/>
    <col min="8451" max="8451" width="11.140625" customWidth="1"/>
    <col min="8452" max="8452" width="10.140625" bestFit="1" customWidth="1"/>
    <col min="8453" max="8453" width="8.42578125" bestFit="1" customWidth="1"/>
    <col min="8454" max="8454" width="7" bestFit="1" customWidth="1"/>
    <col min="8455" max="8455" width="9.42578125" bestFit="1" customWidth="1"/>
    <col min="8458" max="8458" width="64.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2.42578125" customWidth="1"/>
    <col min="8707" max="8707" width="11.140625" customWidth="1"/>
    <col min="8708" max="8708" width="10.140625" bestFit="1" customWidth="1"/>
    <col min="8709" max="8709" width="8.42578125" bestFit="1" customWidth="1"/>
    <col min="8710" max="8710" width="7" bestFit="1" customWidth="1"/>
    <col min="8711" max="8711" width="9.42578125" bestFit="1" customWidth="1"/>
    <col min="8714" max="8714" width="64.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2.42578125" customWidth="1"/>
    <col min="8963" max="8963" width="11.140625" customWidth="1"/>
    <col min="8964" max="8964" width="10.140625" bestFit="1" customWidth="1"/>
    <col min="8965" max="8965" width="8.42578125" bestFit="1" customWidth="1"/>
    <col min="8966" max="8966" width="7" bestFit="1" customWidth="1"/>
    <col min="8967" max="8967" width="9.42578125" bestFit="1" customWidth="1"/>
    <col min="8970" max="8970" width="64.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2.42578125" customWidth="1"/>
    <col min="9219" max="9219" width="11.140625" customWidth="1"/>
    <col min="9220" max="9220" width="10.140625" bestFit="1" customWidth="1"/>
    <col min="9221" max="9221" width="8.42578125" bestFit="1" customWidth="1"/>
    <col min="9222" max="9222" width="7" bestFit="1" customWidth="1"/>
    <col min="9223" max="9223" width="9.42578125" bestFit="1" customWidth="1"/>
    <col min="9226" max="9226" width="64.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2.42578125" customWidth="1"/>
    <col min="9475" max="9475" width="11.140625" customWidth="1"/>
    <col min="9476" max="9476" width="10.140625" bestFit="1" customWidth="1"/>
    <col min="9477" max="9477" width="8.42578125" bestFit="1" customWidth="1"/>
    <col min="9478" max="9478" width="7" bestFit="1" customWidth="1"/>
    <col min="9479" max="9479" width="9.42578125" bestFit="1" customWidth="1"/>
    <col min="9482" max="9482" width="64.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2.42578125" customWidth="1"/>
    <col min="9731" max="9731" width="11.140625" customWidth="1"/>
    <col min="9732" max="9732" width="10.140625" bestFit="1" customWidth="1"/>
    <col min="9733" max="9733" width="8.42578125" bestFit="1" customWidth="1"/>
    <col min="9734" max="9734" width="7" bestFit="1" customWidth="1"/>
    <col min="9735" max="9735" width="9.42578125" bestFit="1" customWidth="1"/>
    <col min="9738" max="9738" width="64.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2.42578125" customWidth="1"/>
    <col min="9987" max="9987" width="11.140625" customWidth="1"/>
    <col min="9988" max="9988" width="10.140625" bestFit="1" customWidth="1"/>
    <col min="9989" max="9989" width="8.42578125" bestFit="1" customWidth="1"/>
    <col min="9990" max="9990" width="7" bestFit="1" customWidth="1"/>
    <col min="9991" max="9991" width="9.42578125" bestFit="1" customWidth="1"/>
    <col min="9994" max="9994" width="64.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2.42578125" customWidth="1"/>
    <col min="10243" max="10243" width="11.140625" customWidth="1"/>
    <col min="10244" max="10244" width="10.140625" bestFit="1" customWidth="1"/>
    <col min="10245" max="10245" width="8.42578125" bestFit="1" customWidth="1"/>
    <col min="10246" max="10246" width="7" bestFit="1" customWidth="1"/>
    <col min="10247" max="10247" width="9.42578125" bestFit="1" customWidth="1"/>
    <col min="10250" max="10250" width="64.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2.42578125" customWidth="1"/>
    <col min="10499" max="10499" width="11.140625" customWidth="1"/>
    <col min="10500" max="10500" width="10.140625" bestFit="1" customWidth="1"/>
    <col min="10501" max="10501" width="8.42578125" bestFit="1" customWidth="1"/>
    <col min="10502" max="10502" width="7" bestFit="1" customWidth="1"/>
    <col min="10503" max="10503" width="9.42578125" bestFit="1" customWidth="1"/>
    <col min="10506" max="10506" width="64.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2.42578125" customWidth="1"/>
    <col min="10755" max="10755" width="11.140625" customWidth="1"/>
    <col min="10756" max="10756" width="10.140625" bestFit="1" customWidth="1"/>
    <col min="10757" max="10757" width="8.42578125" bestFit="1" customWidth="1"/>
    <col min="10758" max="10758" width="7" bestFit="1" customWidth="1"/>
    <col min="10759" max="10759" width="9.42578125" bestFit="1" customWidth="1"/>
    <col min="10762" max="10762" width="64.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2.42578125" customWidth="1"/>
    <col min="11011" max="11011" width="11.140625" customWidth="1"/>
    <col min="11012" max="11012" width="10.140625" bestFit="1" customWidth="1"/>
    <col min="11013" max="11013" width="8.42578125" bestFit="1" customWidth="1"/>
    <col min="11014" max="11014" width="7" bestFit="1" customWidth="1"/>
    <col min="11015" max="11015" width="9.42578125" bestFit="1" customWidth="1"/>
    <col min="11018" max="11018" width="64.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2.42578125" customWidth="1"/>
    <col min="11267" max="11267" width="11.140625" customWidth="1"/>
    <col min="11268" max="11268" width="10.140625" bestFit="1" customWidth="1"/>
    <col min="11269" max="11269" width="8.42578125" bestFit="1" customWidth="1"/>
    <col min="11270" max="11270" width="7" bestFit="1" customWidth="1"/>
    <col min="11271" max="11271" width="9.42578125" bestFit="1" customWidth="1"/>
    <col min="11274" max="11274" width="64.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2.42578125" customWidth="1"/>
    <col min="11523" max="11523" width="11.140625" customWidth="1"/>
    <col min="11524" max="11524" width="10.140625" bestFit="1" customWidth="1"/>
    <col min="11525" max="11525" width="8.42578125" bestFit="1" customWidth="1"/>
    <col min="11526" max="11526" width="7" bestFit="1" customWidth="1"/>
    <col min="11527" max="11527" width="9.42578125" bestFit="1" customWidth="1"/>
    <col min="11530" max="11530" width="64.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2.42578125" customWidth="1"/>
    <col min="11779" max="11779" width="11.140625" customWidth="1"/>
    <col min="11780" max="11780" width="10.140625" bestFit="1" customWidth="1"/>
    <col min="11781" max="11781" width="8.42578125" bestFit="1" customWidth="1"/>
    <col min="11782" max="11782" width="7" bestFit="1" customWidth="1"/>
    <col min="11783" max="11783" width="9.42578125" bestFit="1" customWidth="1"/>
    <col min="11786" max="11786" width="64.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2.42578125" customWidth="1"/>
    <col min="12035" max="12035" width="11.140625" customWidth="1"/>
    <col min="12036" max="12036" width="10.140625" bestFit="1" customWidth="1"/>
    <col min="12037" max="12037" width="8.42578125" bestFit="1" customWidth="1"/>
    <col min="12038" max="12038" width="7" bestFit="1" customWidth="1"/>
    <col min="12039" max="12039" width="9.42578125" bestFit="1" customWidth="1"/>
    <col min="12042" max="12042" width="64.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2.42578125" customWidth="1"/>
    <col min="12291" max="12291" width="11.140625" customWidth="1"/>
    <col min="12292" max="12292" width="10.140625" bestFit="1" customWidth="1"/>
    <col min="12293" max="12293" width="8.42578125" bestFit="1" customWidth="1"/>
    <col min="12294" max="12294" width="7" bestFit="1" customWidth="1"/>
    <col min="12295" max="12295" width="9.42578125" bestFit="1" customWidth="1"/>
    <col min="12298" max="12298" width="64.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2.42578125" customWidth="1"/>
    <col min="12547" max="12547" width="11.140625" customWidth="1"/>
    <col min="12548" max="12548" width="10.140625" bestFit="1" customWidth="1"/>
    <col min="12549" max="12549" width="8.42578125" bestFit="1" customWidth="1"/>
    <col min="12550" max="12550" width="7" bestFit="1" customWidth="1"/>
    <col min="12551" max="12551" width="9.42578125" bestFit="1" customWidth="1"/>
    <col min="12554" max="12554" width="64.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2.42578125" customWidth="1"/>
    <col min="12803" max="12803" width="11.140625" customWidth="1"/>
    <col min="12804" max="12804" width="10.140625" bestFit="1" customWidth="1"/>
    <col min="12805" max="12805" width="8.42578125" bestFit="1" customWidth="1"/>
    <col min="12806" max="12806" width="7" bestFit="1" customWidth="1"/>
    <col min="12807" max="12807" width="9.42578125" bestFit="1" customWidth="1"/>
    <col min="12810" max="12810" width="64.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2.42578125" customWidth="1"/>
    <col min="13059" max="13059" width="11.140625" customWidth="1"/>
    <col min="13060" max="13060" width="10.140625" bestFit="1" customWidth="1"/>
    <col min="13061" max="13061" width="8.42578125" bestFit="1" customWidth="1"/>
    <col min="13062" max="13062" width="7" bestFit="1" customWidth="1"/>
    <col min="13063" max="13063" width="9.42578125" bestFit="1" customWidth="1"/>
    <col min="13066" max="13066" width="64.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2.42578125" customWidth="1"/>
    <col min="13315" max="13315" width="11.140625" customWidth="1"/>
    <col min="13316" max="13316" width="10.140625" bestFit="1" customWidth="1"/>
    <col min="13317" max="13317" width="8.42578125" bestFit="1" customWidth="1"/>
    <col min="13318" max="13318" width="7" bestFit="1" customWidth="1"/>
    <col min="13319" max="13319" width="9.42578125" bestFit="1" customWidth="1"/>
    <col min="13322" max="13322" width="64.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2.42578125" customWidth="1"/>
    <col min="13571" max="13571" width="11.140625" customWidth="1"/>
    <col min="13572" max="13572" width="10.140625" bestFit="1" customWidth="1"/>
    <col min="13573" max="13573" width="8.42578125" bestFit="1" customWidth="1"/>
    <col min="13574" max="13574" width="7" bestFit="1" customWidth="1"/>
    <col min="13575" max="13575" width="9.42578125" bestFit="1" customWidth="1"/>
    <col min="13578" max="13578" width="64.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2.42578125" customWidth="1"/>
    <col min="13827" max="13827" width="11.140625" customWidth="1"/>
    <col min="13828" max="13828" width="10.140625" bestFit="1" customWidth="1"/>
    <col min="13829" max="13829" width="8.42578125" bestFit="1" customWidth="1"/>
    <col min="13830" max="13830" width="7" bestFit="1" customWidth="1"/>
    <col min="13831" max="13831" width="9.42578125" bestFit="1" customWidth="1"/>
    <col min="13834" max="13834" width="64.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2.42578125" customWidth="1"/>
    <col min="14083" max="14083" width="11.140625" customWidth="1"/>
    <col min="14084" max="14084" width="10.140625" bestFit="1" customWidth="1"/>
    <col min="14085" max="14085" width="8.42578125" bestFit="1" customWidth="1"/>
    <col min="14086" max="14086" width="7" bestFit="1" customWidth="1"/>
    <col min="14087" max="14087" width="9.42578125" bestFit="1" customWidth="1"/>
    <col min="14090" max="14090" width="64.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2.42578125" customWidth="1"/>
    <col min="14339" max="14339" width="11.140625" customWidth="1"/>
    <col min="14340" max="14340" width="10.140625" bestFit="1" customWidth="1"/>
    <col min="14341" max="14341" width="8.42578125" bestFit="1" customWidth="1"/>
    <col min="14342" max="14342" width="7" bestFit="1" customWidth="1"/>
    <col min="14343" max="14343" width="9.42578125" bestFit="1" customWidth="1"/>
    <col min="14346" max="14346" width="64.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2.42578125" customWidth="1"/>
    <col min="14595" max="14595" width="11.140625" customWidth="1"/>
    <col min="14596" max="14596" width="10.140625" bestFit="1" customWidth="1"/>
    <col min="14597" max="14597" width="8.42578125" bestFit="1" customWidth="1"/>
    <col min="14598" max="14598" width="7" bestFit="1" customWidth="1"/>
    <col min="14599" max="14599" width="9.42578125" bestFit="1" customWidth="1"/>
    <col min="14602" max="14602" width="64.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2.42578125" customWidth="1"/>
    <col min="14851" max="14851" width="11.140625" customWidth="1"/>
    <col min="14852" max="14852" width="10.140625" bestFit="1" customWidth="1"/>
    <col min="14853" max="14853" width="8.42578125" bestFit="1" customWidth="1"/>
    <col min="14854" max="14854" width="7" bestFit="1" customWidth="1"/>
    <col min="14855" max="14855" width="9.42578125" bestFit="1" customWidth="1"/>
    <col min="14858" max="14858" width="64.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2.42578125" customWidth="1"/>
    <col min="15107" max="15107" width="11.140625" customWidth="1"/>
    <col min="15108" max="15108" width="10.140625" bestFit="1" customWidth="1"/>
    <col min="15109" max="15109" width="8.42578125" bestFit="1" customWidth="1"/>
    <col min="15110" max="15110" width="7" bestFit="1" customWidth="1"/>
    <col min="15111" max="15111" width="9.42578125" bestFit="1" customWidth="1"/>
    <col min="15114" max="15114" width="64.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2.42578125" customWidth="1"/>
    <col min="15363" max="15363" width="11.140625" customWidth="1"/>
    <col min="15364" max="15364" width="10.140625" bestFit="1" customWidth="1"/>
    <col min="15365" max="15365" width="8.42578125" bestFit="1" customWidth="1"/>
    <col min="15366" max="15366" width="7" bestFit="1" customWidth="1"/>
    <col min="15367" max="15367" width="9.42578125" bestFit="1" customWidth="1"/>
    <col min="15370" max="15370" width="64.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2.42578125" customWidth="1"/>
    <col min="15619" max="15619" width="11.140625" customWidth="1"/>
    <col min="15620" max="15620" width="10.140625" bestFit="1" customWidth="1"/>
    <col min="15621" max="15621" width="8.42578125" bestFit="1" customWidth="1"/>
    <col min="15622" max="15622" width="7" bestFit="1" customWidth="1"/>
    <col min="15623" max="15623" width="9.42578125" bestFit="1" customWidth="1"/>
    <col min="15626" max="15626" width="64.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2.42578125" customWidth="1"/>
    <col min="15875" max="15875" width="11.140625" customWidth="1"/>
    <col min="15876" max="15876" width="10.140625" bestFit="1" customWidth="1"/>
    <col min="15877" max="15877" width="8.42578125" bestFit="1" customWidth="1"/>
    <col min="15878" max="15878" width="7" bestFit="1" customWidth="1"/>
    <col min="15879" max="15879" width="9.42578125" bestFit="1" customWidth="1"/>
    <col min="15882" max="15882" width="64.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2.42578125" customWidth="1"/>
    <col min="16131" max="16131" width="11.140625" customWidth="1"/>
    <col min="16132" max="16132" width="10.140625" bestFit="1" customWidth="1"/>
    <col min="16133" max="16133" width="8.42578125" bestFit="1" customWidth="1"/>
    <col min="16134" max="16134" width="7" bestFit="1" customWidth="1"/>
    <col min="16135" max="16135" width="9.42578125" bestFit="1" customWidth="1"/>
    <col min="16138" max="16138" width="64.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54">
        <v>2009</v>
      </c>
      <c r="B1" s="54"/>
      <c r="C1" s="54"/>
      <c r="D1" s="54"/>
      <c r="E1" s="54"/>
      <c r="F1" s="54"/>
      <c r="G1" s="54"/>
      <c r="I1" s="55">
        <v>2010</v>
      </c>
      <c r="J1" s="55"/>
      <c r="K1" s="55"/>
      <c r="L1" s="55"/>
      <c r="M1" s="55"/>
      <c r="N1" s="55"/>
      <c r="O1" s="55"/>
    </row>
    <row r="2" spans="1:15" s="59" customFormat="1" ht="30" x14ac:dyDescent="0.25">
      <c r="A2" s="56" t="s">
        <v>43</v>
      </c>
      <c r="B2" s="56" t="s">
        <v>161</v>
      </c>
      <c r="C2" s="56" t="s">
        <v>162</v>
      </c>
      <c r="D2" s="56" t="s">
        <v>163</v>
      </c>
      <c r="E2" s="56" t="s">
        <v>164</v>
      </c>
      <c r="F2" s="56" t="s">
        <v>165</v>
      </c>
      <c r="G2" s="56" t="s">
        <v>166</v>
      </c>
      <c r="H2" s="57"/>
      <c r="I2" s="58" t="s">
        <v>43</v>
      </c>
      <c r="J2" s="58" t="s">
        <v>161</v>
      </c>
      <c r="K2" s="58" t="s">
        <v>162</v>
      </c>
      <c r="L2" s="58" t="s">
        <v>163</v>
      </c>
      <c r="M2" s="58" t="s">
        <v>164</v>
      </c>
      <c r="N2" s="58" t="s">
        <v>165</v>
      </c>
      <c r="O2" s="58" t="s">
        <v>166</v>
      </c>
    </row>
    <row r="3" spans="1:15" s="59" customFormat="1" ht="28.5" x14ac:dyDescent="0.25">
      <c r="A3" s="60">
        <v>3</v>
      </c>
      <c r="B3" s="60" t="s">
        <v>167</v>
      </c>
      <c r="C3" s="60">
        <v>22</v>
      </c>
      <c r="D3" s="60">
        <v>20</v>
      </c>
      <c r="E3" s="60">
        <v>32</v>
      </c>
      <c r="F3" s="60">
        <v>12</v>
      </c>
      <c r="G3" s="60">
        <v>14</v>
      </c>
      <c r="H3" s="57"/>
      <c r="I3" s="61">
        <v>3</v>
      </c>
      <c r="J3" s="61" t="s">
        <v>167</v>
      </c>
      <c r="K3" s="62">
        <v>28</v>
      </c>
      <c r="L3" s="62">
        <v>34</v>
      </c>
      <c r="M3" s="62">
        <v>42</v>
      </c>
      <c r="N3" s="62">
        <v>24</v>
      </c>
      <c r="O3" s="62">
        <v>22</v>
      </c>
    </row>
    <row r="4" spans="1:15" s="59" customFormat="1" x14ac:dyDescent="0.25">
      <c r="A4" s="60">
        <v>8</v>
      </c>
      <c r="B4" s="60" t="s">
        <v>168</v>
      </c>
      <c r="C4" s="60">
        <v>18</v>
      </c>
      <c r="D4" s="60">
        <v>21</v>
      </c>
      <c r="E4" s="60">
        <v>19</v>
      </c>
      <c r="F4" s="60">
        <v>18</v>
      </c>
      <c r="G4" s="60">
        <v>24</v>
      </c>
      <c r="H4" s="57"/>
      <c r="I4" s="61">
        <v>8</v>
      </c>
      <c r="J4" s="61" t="s">
        <v>168</v>
      </c>
      <c r="K4" s="62">
        <v>28</v>
      </c>
      <c r="L4" s="62">
        <v>30</v>
      </c>
      <c r="M4" s="62">
        <v>30</v>
      </c>
      <c r="N4" s="62">
        <v>32</v>
      </c>
      <c r="O4" s="62">
        <v>30</v>
      </c>
    </row>
    <row r="5" spans="1:15" s="59" customFormat="1" x14ac:dyDescent="0.25">
      <c r="A5" s="60">
        <v>14</v>
      </c>
      <c r="B5" s="60" t="s">
        <v>169</v>
      </c>
      <c r="C5" s="60">
        <v>6</v>
      </c>
      <c r="D5" s="60">
        <v>7</v>
      </c>
      <c r="E5" s="60">
        <v>40</v>
      </c>
      <c r="F5" s="60">
        <v>24</v>
      </c>
      <c r="G5" s="60">
        <v>23</v>
      </c>
      <c r="H5" s="57"/>
      <c r="I5" s="61">
        <v>14</v>
      </c>
      <c r="J5" s="61" t="s">
        <v>169</v>
      </c>
      <c r="K5" s="62">
        <v>14</v>
      </c>
      <c r="L5" s="62">
        <v>15</v>
      </c>
      <c r="M5" s="62">
        <v>55</v>
      </c>
      <c r="N5" s="62">
        <v>34</v>
      </c>
      <c r="O5" s="62">
        <v>32</v>
      </c>
    </row>
    <row r="6" spans="1:15" s="59" customFormat="1" ht="28.5" x14ac:dyDescent="0.25">
      <c r="A6" s="60">
        <v>15</v>
      </c>
      <c r="B6" s="60" t="s">
        <v>170</v>
      </c>
      <c r="C6" s="60">
        <v>8</v>
      </c>
      <c r="D6" s="60">
        <v>13</v>
      </c>
      <c r="E6" s="60">
        <v>17</v>
      </c>
      <c r="F6" s="60">
        <v>36</v>
      </c>
      <c r="G6" s="60">
        <v>26</v>
      </c>
      <c r="H6" s="57"/>
      <c r="I6" s="61">
        <v>15</v>
      </c>
      <c r="J6" s="61" t="s">
        <v>170</v>
      </c>
      <c r="K6" s="62">
        <v>13</v>
      </c>
      <c r="L6" s="62">
        <v>28</v>
      </c>
      <c r="M6" s="62">
        <v>33</v>
      </c>
      <c r="N6" s="62">
        <v>44</v>
      </c>
      <c r="O6" s="62">
        <v>32</v>
      </c>
    </row>
    <row r="7" spans="1:15" x14ac:dyDescent="0.25">
      <c r="A7" s="60"/>
      <c r="B7" s="63" t="s">
        <v>171</v>
      </c>
      <c r="C7" s="60">
        <f>SUM(C3:C6)</f>
        <v>54</v>
      </c>
      <c r="D7" s="60">
        <f>SUM(D3:D6)</f>
        <v>61</v>
      </c>
      <c r="E7" s="60">
        <f>SUM(E3:E6)</f>
        <v>108</v>
      </c>
      <c r="F7" s="60">
        <f>SUM(F3:F6)</f>
        <v>90</v>
      </c>
      <c r="G7" s="60">
        <f>SUM(G3:G6)</f>
        <v>87</v>
      </c>
      <c r="H7" s="3"/>
      <c r="I7" s="61"/>
      <c r="J7" s="64" t="s">
        <v>171</v>
      </c>
      <c r="K7" s="61">
        <f>SUM(K3:K6)</f>
        <v>83</v>
      </c>
      <c r="L7" s="61">
        <f>SUM(L3:L6)</f>
        <v>107</v>
      </c>
      <c r="M7" s="61">
        <f>SUM(M3:M6)</f>
        <v>160</v>
      </c>
      <c r="N7" s="61">
        <f>SUM(N3:N6)</f>
        <v>134</v>
      </c>
      <c r="O7" s="61">
        <f>SUM(O3:O6)</f>
        <v>116</v>
      </c>
    </row>
    <row r="8" spans="1:15" x14ac:dyDescent="0.25">
      <c r="A8" s="60"/>
      <c r="B8" s="63" t="s">
        <v>172</v>
      </c>
      <c r="C8" s="60">
        <f>(C7/400)*100</f>
        <v>13.5</v>
      </c>
      <c r="D8" s="60">
        <f>(D7/400)*100</f>
        <v>15.25</v>
      </c>
      <c r="E8" s="60">
        <f>(E7/400)*100</f>
        <v>27</v>
      </c>
      <c r="F8" s="60">
        <f>(F7/400)*100</f>
        <v>22.5</v>
      </c>
      <c r="G8" s="60">
        <f>(G7/400)*100</f>
        <v>21.75</v>
      </c>
      <c r="I8" s="61"/>
      <c r="J8" s="64" t="s">
        <v>172</v>
      </c>
      <c r="K8" s="65">
        <f>(K7/600)*100</f>
        <v>13.833333333333334</v>
      </c>
      <c r="L8" s="65">
        <f>(L7/600)*100</f>
        <v>17.833333333333336</v>
      </c>
      <c r="M8" s="65">
        <f>(M7/600)*100</f>
        <v>26.666666666666668</v>
      </c>
      <c r="N8" s="65">
        <f>(N7/600)*100</f>
        <v>22.333333333333332</v>
      </c>
      <c r="O8" s="65">
        <f>(O7/600)*100</f>
        <v>19.333333333333332</v>
      </c>
    </row>
    <row r="10" spans="1:15" ht="60" x14ac:dyDescent="0.25">
      <c r="A10" s="66"/>
      <c r="B10" s="66" t="s">
        <v>173</v>
      </c>
      <c r="C10" s="66" t="s">
        <v>174</v>
      </c>
      <c r="D10" s="66" t="s">
        <v>175</v>
      </c>
      <c r="E10" s="66" t="s">
        <v>176</v>
      </c>
      <c r="F10" s="66" t="s">
        <v>177</v>
      </c>
      <c r="G10" s="66" t="s">
        <v>178</v>
      </c>
    </row>
    <row r="11" spans="1:15" x14ac:dyDescent="0.25">
      <c r="A11" s="67">
        <v>2009</v>
      </c>
      <c r="B11" s="67">
        <f>C8</f>
        <v>13.5</v>
      </c>
      <c r="C11" s="67">
        <f>D8</f>
        <v>15.25</v>
      </c>
      <c r="D11" s="67">
        <f>E8</f>
        <v>27</v>
      </c>
      <c r="E11" s="67">
        <f>F8</f>
        <v>22.5</v>
      </c>
      <c r="F11" s="67">
        <f>G8</f>
        <v>21.75</v>
      </c>
      <c r="G11" s="67">
        <f>(B11*$B$15+C11*$B$16+D11*$B$17+E11*$B$18+F11*$B$19)/5</f>
        <v>4.75</v>
      </c>
    </row>
    <row r="12" spans="1:15" x14ac:dyDescent="0.25">
      <c r="A12" s="67">
        <v>2010</v>
      </c>
      <c r="B12" s="68">
        <f>K8</f>
        <v>13.833333333333334</v>
      </c>
      <c r="C12" s="68">
        <f>L8</f>
        <v>17.833333333333336</v>
      </c>
      <c r="D12" s="68">
        <f>M8</f>
        <v>26.666666666666668</v>
      </c>
      <c r="E12" s="68">
        <f>N8</f>
        <v>22.333333333333332</v>
      </c>
      <c r="F12" s="68">
        <f>O8</f>
        <v>19.333333333333332</v>
      </c>
      <c r="G12" s="68">
        <f>(B12*$B$15+C12*$B$16+D12*$B$17+E12*$B$18+F12*$B$19)/5</f>
        <v>3.0999999999999992</v>
      </c>
    </row>
    <row r="14" spans="1:15" ht="15.75" thickBot="1" x14ac:dyDescent="0.3"/>
    <row r="15" spans="1:15" x14ac:dyDescent="0.25">
      <c r="A15" s="69" t="s">
        <v>162</v>
      </c>
      <c r="B15" s="70">
        <v>-2</v>
      </c>
    </row>
    <row r="16" spans="1:15" x14ac:dyDescent="0.25">
      <c r="A16" s="71" t="s">
        <v>163</v>
      </c>
      <c r="B16" s="72">
        <v>-1</v>
      </c>
    </row>
    <row r="17" spans="1:2" x14ac:dyDescent="0.25">
      <c r="A17" s="71" t="s">
        <v>164</v>
      </c>
      <c r="B17" s="72">
        <v>0</v>
      </c>
    </row>
    <row r="18" spans="1:2" x14ac:dyDescent="0.25">
      <c r="A18" s="71" t="s">
        <v>165</v>
      </c>
      <c r="B18" s="72">
        <v>1</v>
      </c>
    </row>
    <row r="19" spans="1:2" ht="15.75" thickBot="1" x14ac:dyDescent="0.3">
      <c r="A19" s="73" t="s">
        <v>166</v>
      </c>
      <c r="B19" s="74">
        <v>2</v>
      </c>
    </row>
  </sheetData>
  <mergeCells count="2">
    <mergeCell ref="A1:G1"/>
    <mergeCell ref="I1:O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topLeftCell="A3" workbookViewId="0">
      <selection activeCell="E5" sqref="E5:E10"/>
    </sheetView>
  </sheetViews>
  <sheetFormatPr defaultRowHeight="15" x14ac:dyDescent="0.2"/>
  <cols>
    <col min="1" max="1" width="9.140625" style="3"/>
    <col min="2" max="2" width="12.140625" style="15" customWidth="1"/>
    <col min="3" max="3" width="42.140625" style="16" customWidth="1"/>
    <col min="4" max="4" width="29.28515625" style="16" customWidth="1"/>
    <col min="5" max="5" width="9.140625" style="16"/>
    <col min="6" max="16384" width="9.140625" style="3"/>
  </cols>
  <sheetData>
    <row r="1" spans="2:5" x14ac:dyDescent="0.2">
      <c r="B1" s="1"/>
      <c r="C1" s="2"/>
      <c r="D1" s="2"/>
      <c r="E1" s="2"/>
    </row>
    <row r="2" spans="2:5" ht="33.75" x14ac:dyDescent="0.2">
      <c r="B2" s="4" t="s">
        <v>0</v>
      </c>
      <c r="C2" s="4"/>
      <c r="D2" s="4"/>
      <c r="E2" s="4"/>
    </row>
    <row r="3" spans="2:5" x14ac:dyDescent="0.2">
      <c r="B3" s="1"/>
      <c r="C3" s="2"/>
      <c r="D3" s="2"/>
      <c r="E3" s="2"/>
    </row>
    <row r="4" spans="2:5" x14ac:dyDescent="0.2">
      <c r="B4" s="5" t="s">
        <v>1</v>
      </c>
      <c r="C4" s="6" t="s">
        <v>2</v>
      </c>
      <c r="D4" s="6" t="s">
        <v>3</v>
      </c>
      <c r="E4" s="6" t="s">
        <v>5</v>
      </c>
    </row>
    <row r="5" spans="2:5" ht="14.25" customHeight="1" x14ac:dyDescent="0.25">
      <c r="B5" s="7" t="s">
        <v>6</v>
      </c>
      <c r="C5" s="9" t="s">
        <v>7</v>
      </c>
      <c r="D5">
        <v>345760</v>
      </c>
      <c r="E5" s="7">
        <f>SUM(D5:D10)</f>
        <v>575760</v>
      </c>
    </row>
    <row r="6" spans="2:5" x14ac:dyDescent="0.2">
      <c r="B6" s="7"/>
      <c r="C6" s="9" t="s">
        <v>13</v>
      </c>
      <c r="D6" s="8">
        <v>60000</v>
      </c>
      <c r="E6" s="7"/>
    </row>
    <row r="7" spans="2:5" x14ac:dyDescent="0.2">
      <c r="B7" s="7"/>
      <c r="C7" s="9" t="s">
        <v>14</v>
      </c>
      <c r="D7" s="8">
        <v>60000</v>
      </c>
      <c r="E7" s="7"/>
    </row>
    <row r="8" spans="2:5" x14ac:dyDescent="0.2">
      <c r="B8" s="7"/>
      <c r="C8" s="9" t="s">
        <v>15</v>
      </c>
      <c r="D8" s="8">
        <v>20000</v>
      </c>
      <c r="E8" s="7"/>
    </row>
    <row r="9" spans="2:5" x14ac:dyDescent="0.2">
      <c r="B9" s="7"/>
      <c r="C9" s="9" t="s">
        <v>17</v>
      </c>
      <c r="D9" s="8">
        <v>20000</v>
      </c>
      <c r="E9" s="7"/>
    </row>
    <row r="10" spans="2:5" x14ac:dyDescent="0.2">
      <c r="B10" s="7"/>
      <c r="C10" s="9" t="s">
        <v>19</v>
      </c>
      <c r="D10" s="8">
        <v>70000</v>
      </c>
      <c r="E10" s="7"/>
    </row>
    <row r="11" spans="2:5" x14ac:dyDescent="0.2">
      <c r="B11" s="7" t="s">
        <v>16</v>
      </c>
      <c r="C11" s="9" t="s">
        <v>20</v>
      </c>
      <c r="D11" s="8">
        <v>54000</v>
      </c>
      <c r="E11" s="11">
        <f>SUM(D11:D12)</f>
        <v>121500</v>
      </c>
    </row>
    <row r="12" spans="2:5" ht="33.75" customHeight="1" x14ac:dyDescent="0.2">
      <c r="B12" s="7"/>
      <c r="C12" s="12" t="s">
        <v>22</v>
      </c>
      <c r="D12" s="13">
        <v>67500</v>
      </c>
      <c r="E12" s="11"/>
    </row>
    <row r="13" spans="2:5" x14ac:dyDescent="0.2">
      <c r="B13" s="11" t="s">
        <v>18</v>
      </c>
      <c r="C13" s="9" t="s">
        <v>20</v>
      </c>
      <c r="D13" s="13">
        <v>27000</v>
      </c>
      <c r="E13" s="11">
        <f>SUM(D13:D19)</f>
        <v>269170</v>
      </c>
    </row>
    <row r="14" spans="2:5" ht="15" customHeight="1" x14ac:dyDescent="0.2">
      <c r="B14" s="11"/>
      <c r="C14" s="78" t="s">
        <v>7</v>
      </c>
      <c r="D14" s="77">
        <v>102170</v>
      </c>
      <c r="E14" s="11"/>
    </row>
    <row r="15" spans="2:5" x14ac:dyDescent="0.2">
      <c r="B15" s="11"/>
      <c r="C15" s="9" t="s">
        <v>13</v>
      </c>
      <c r="D15" s="13">
        <v>20000</v>
      </c>
      <c r="E15" s="11"/>
    </row>
    <row r="16" spans="2:5" x14ac:dyDescent="0.2">
      <c r="B16" s="11"/>
      <c r="C16" s="9" t="s">
        <v>14</v>
      </c>
      <c r="D16" s="8">
        <v>20000</v>
      </c>
      <c r="E16" s="11"/>
    </row>
    <row r="17" spans="2:5" x14ac:dyDescent="0.2">
      <c r="B17" s="11"/>
      <c r="C17" s="9" t="s">
        <v>15</v>
      </c>
      <c r="D17" s="13">
        <v>20000</v>
      </c>
      <c r="E17" s="11"/>
    </row>
    <row r="18" spans="2:5" x14ac:dyDescent="0.2">
      <c r="B18" s="11"/>
      <c r="C18" s="9" t="s">
        <v>17</v>
      </c>
      <c r="D18" s="13">
        <v>20000</v>
      </c>
      <c r="E18" s="11"/>
    </row>
    <row r="19" spans="2:5" x14ac:dyDescent="0.2">
      <c r="B19" s="11"/>
      <c r="C19" s="9" t="s">
        <v>19</v>
      </c>
      <c r="D19" s="13">
        <v>60000</v>
      </c>
      <c r="E19" s="11"/>
    </row>
  </sheetData>
  <mergeCells count="7">
    <mergeCell ref="B13:B19"/>
    <mergeCell ref="E13:E19"/>
    <mergeCell ref="B2:E2"/>
    <mergeCell ref="B5:B10"/>
    <mergeCell ref="E5:E10"/>
    <mergeCell ref="B11:B12"/>
    <mergeCell ref="E11:E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7" zoomScaleNormal="100" workbookViewId="0">
      <selection activeCell="C30" sqref="C30"/>
    </sheetView>
  </sheetViews>
  <sheetFormatPr defaultRowHeight="15" x14ac:dyDescent="0.25"/>
  <cols>
    <col min="1" max="1" width="5.7109375" customWidth="1"/>
    <col min="2" max="2" width="80.28515625" customWidth="1"/>
    <col min="3" max="7" width="14.140625" customWidth="1"/>
    <col min="8" max="8" width="8.85546875" style="47" customWidth="1"/>
    <col min="257" max="257" width="5.7109375" customWidth="1"/>
    <col min="258" max="258" width="80.28515625" customWidth="1"/>
    <col min="259" max="263" width="14.140625" customWidth="1"/>
    <col min="264" max="264" width="8.85546875" customWidth="1"/>
    <col min="513" max="513" width="5.7109375" customWidth="1"/>
    <col min="514" max="514" width="80.28515625" customWidth="1"/>
    <col min="515" max="519" width="14.140625" customWidth="1"/>
    <col min="520" max="520" width="8.85546875" customWidth="1"/>
    <col min="769" max="769" width="5.7109375" customWidth="1"/>
    <col min="770" max="770" width="80.28515625" customWidth="1"/>
    <col min="771" max="775" width="14.140625" customWidth="1"/>
    <col min="776" max="776" width="8.85546875" customWidth="1"/>
    <col min="1025" max="1025" width="5.7109375" customWidth="1"/>
    <col min="1026" max="1026" width="80.28515625" customWidth="1"/>
    <col min="1027" max="1031" width="14.140625" customWidth="1"/>
    <col min="1032" max="1032" width="8.85546875" customWidth="1"/>
    <col min="1281" max="1281" width="5.7109375" customWidth="1"/>
    <col min="1282" max="1282" width="80.28515625" customWidth="1"/>
    <col min="1283" max="1287" width="14.140625" customWidth="1"/>
    <col min="1288" max="1288" width="8.85546875" customWidth="1"/>
    <col min="1537" max="1537" width="5.7109375" customWidth="1"/>
    <col min="1538" max="1538" width="80.28515625" customWidth="1"/>
    <col min="1539" max="1543" width="14.140625" customWidth="1"/>
    <col min="1544" max="1544" width="8.85546875" customWidth="1"/>
    <col min="1793" max="1793" width="5.7109375" customWidth="1"/>
    <col min="1794" max="1794" width="80.28515625" customWidth="1"/>
    <col min="1795" max="1799" width="14.140625" customWidth="1"/>
    <col min="1800" max="1800" width="8.85546875" customWidth="1"/>
    <col min="2049" max="2049" width="5.7109375" customWidth="1"/>
    <col min="2050" max="2050" width="80.28515625" customWidth="1"/>
    <col min="2051" max="2055" width="14.140625" customWidth="1"/>
    <col min="2056" max="2056" width="8.85546875" customWidth="1"/>
    <col min="2305" max="2305" width="5.7109375" customWidth="1"/>
    <col min="2306" max="2306" width="80.28515625" customWidth="1"/>
    <col min="2307" max="2311" width="14.140625" customWidth="1"/>
    <col min="2312" max="2312" width="8.85546875" customWidth="1"/>
    <col min="2561" max="2561" width="5.7109375" customWidth="1"/>
    <col min="2562" max="2562" width="80.28515625" customWidth="1"/>
    <col min="2563" max="2567" width="14.140625" customWidth="1"/>
    <col min="2568" max="2568" width="8.85546875" customWidth="1"/>
    <col min="2817" max="2817" width="5.7109375" customWidth="1"/>
    <col min="2818" max="2818" width="80.28515625" customWidth="1"/>
    <col min="2819" max="2823" width="14.140625" customWidth="1"/>
    <col min="2824" max="2824" width="8.85546875" customWidth="1"/>
    <col min="3073" max="3073" width="5.7109375" customWidth="1"/>
    <col min="3074" max="3074" width="80.28515625" customWidth="1"/>
    <col min="3075" max="3079" width="14.140625" customWidth="1"/>
    <col min="3080" max="3080" width="8.85546875" customWidth="1"/>
    <col min="3329" max="3329" width="5.7109375" customWidth="1"/>
    <col min="3330" max="3330" width="80.28515625" customWidth="1"/>
    <col min="3331" max="3335" width="14.140625" customWidth="1"/>
    <col min="3336" max="3336" width="8.85546875" customWidth="1"/>
    <col min="3585" max="3585" width="5.7109375" customWidth="1"/>
    <col min="3586" max="3586" width="80.28515625" customWidth="1"/>
    <col min="3587" max="3591" width="14.140625" customWidth="1"/>
    <col min="3592" max="3592" width="8.85546875" customWidth="1"/>
    <col min="3841" max="3841" width="5.7109375" customWidth="1"/>
    <col min="3842" max="3842" width="80.28515625" customWidth="1"/>
    <col min="3843" max="3847" width="14.140625" customWidth="1"/>
    <col min="3848" max="3848" width="8.85546875" customWidth="1"/>
    <col min="4097" max="4097" width="5.7109375" customWidth="1"/>
    <col min="4098" max="4098" width="80.28515625" customWidth="1"/>
    <col min="4099" max="4103" width="14.140625" customWidth="1"/>
    <col min="4104" max="4104" width="8.85546875" customWidth="1"/>
    <col min="4353" max="4353" width="5.7109375" customWidth="1"/>
    <col min="4354" max="4354" width="80.28515625" customWidth="1"/>
    <col min="4355" max="4359" width="14.140625" customWidth="1"/>
    <col min="4360" max="4360" width="8.85546875" customWidth="1"/>
    <col min="4609" max="4609" width="5.7109375" customWidth="1"/>
    <col min="4610" max="4610" width="80.28515625" customWidth="1"/>
    <col min="4611" max="4615" width="14.140625" customWidth="1"/>
    <col min="4616" max="4616" width="8.85546875" customWidth="1"/>
    <col min="4865" max="4865" width="5.7109375" customWidth="1"/>
    <col min="4866" max="4866" width="80.28515625" customWidth="1"/>
    <col min="4867" max="4871" width="14.140625" customWidth="1"/>
    <col min="4872" max="4872" width="8.85546875" customWidth="1"/>
    <col min="5121" max="5121" width="5.7109375" customWidth="1"/>
    <col min="5122" max="5122" width="80.28515625" customWidth="1"/>
    <col min="5123" max="5127" width="14.140625" customWidth="1"/>
    <col min="5128" max="5128" width="8.85546875" customWidth="1"/>
    <col min="5377" max="5377" width="5.7109375" customWidth="1"/>
    <col min="5378" max="5378" width="80.28515625" customWidth="1"/>
    <col min="5379" max="5383" width="14.140625" customWidth="1"/>
    <col min="5384" max="5384" width="8.85546875" customWidth="1"/>
    <col min="5633" max="5633" width="5.7109375" customWidth="1"/>
    <col min="5634" max="5634" width="80.28515625" customWidth="1"/>
    <col min="5635" max="5639" width="14.140625" customWidth="1"/>
    <col min="5640" max="5640" width="8.85546875" customWidth="1"/>
    <col min="5889" max="5889" width="5.7109375" customWidth="1"/>
    <col min="5890" max="5890" width="80.28515625" customWidth="1"/>
    <col min="5891" max="5895" width="14.140625" customWidth="1"/>
    <col min="5896" max="5896" width="8.85546875" customWidth="1"/>
    <col min="6145" max="6145" width="5.7109375" customWidth="1"/>
    <col min="6146" max="6146" width="80.28515625" customWidth="1"/>
    <col min="6147" max="6151" width="14.140625" customWidth="1"/>
    <col min="6152" max="6152" width="8.85546875" customWidth="1"/>
    <col min="6401" max="6401" width="5.7109375" customWidth="1"/>
    <col min="6402" max="6402" width="80.28515625" customWidth="1"/>
    <col min="6403" max="6407" width="14.140625" customWidth="1"/>
    <col min="6408" max="6408" width="8.85546875" customWidth="1"/>
    <col min="6657" max="6657" width="5.7109375" customWidth="1"/>
    <col min="6658" max="6658" width="80.28515625" customWidth="1"/>
    <col min="6659" max="6663" width="14.140625" customWidth="1"/>
    <col min="6664" max="6664" width="8.85546875" customWidth="1"/>
    <col min="6913" max="6913" width="5.7109375" customWidth="1"/>
    <col min="6914" max="6914" width="80.28515625" customWidth="1"/>
    <col min="6915" max="6919" width="14.140625" customWidth="1"/>
    <col min="6920" max="6920" width="8.85546875" customWidth="1"/>
    <col min="7169" max="7169" width="5.7109375" customWidth="1"/>
    <col min="7170" max="7170" width="80.28515625" customWidth="1"/>
    <col min="7171" max="7175" width="14.140625" customWidth="1"/>
    <col min="7176" max="7176" width="8.85546875" customWidth="1"/>
    <col min="7425" max="7425" width="5.7109375" customWidth="1"/>
    <col min="7426" max="7426" width="80.28515625" customWidth="1"/>
    <col min="7427" max="7431" width="14.140625" customWidth="1"/>
    <col min="7432" max="7432" width="8.85546875" customWidth="1"/>
    <col min="7681" max="7681" width="5.7109375" customWidth="1"/>
    <col min="7682" max="7682" width="80.28515625" customWidth="1"/>
    <col min="7683" max="7687" width="14.140625" customWidth="1"/>
    <col min="7688" max="7688" width="8.85546875" customWidth="1"/>
    <col min="7937" max="7937" width="5.7109375" customWidth="1"/>
    <col min="7938" max="7938" width="80.28515625" customWidth="1"/>
    <col min="7939" max="7943" width="14.140625" customWidth="1"/>
    <col min="7944" max="7944" width="8.85546875" customWidth="1"/>
    <col min="8193" max="8193" width="5.7109375" customWidth="1"/>
    <col min="8194" max="8194" width="80.28515625" customWidth="1"/>
    <col min="8195" max="8199" width="14.140625" customWidth="1"/>
    <col min="8200" max="8200" width="8.85546875" customWidth="1"/>
    <col min="8449" max="8449" width="5.7109375" customWidth="1"/>
    <col min="8450" max="8450" width="80.28515625" customWidth="1"/>
    <col min="8451" max="8455" width="14.140625" customWidth="1"/>
    <col min="8456" max="8456" width="8.85546875" customWidth="1"/>
    <col min="8705" max="8705" width="5.7109375" customWidth="1"/>
    <col min="8706" max="8706" width="80.28515625" customWidth="1"/>
    <col min="8707" max="8711" width="14.140625" customWidth="1"/>
    <col min="8712" max="8712" width="8.85546875" customWidth="1"/>
    <col min="8961" max="8961" width="5.7109375" customWidth="1"/>
    <col min="8962" max="8962" width="80.28515625" customWidth="1"/>
    <col min="8963" max="8967" width="14.140625" customWidth="1"/>
    <col min="8968" max="8968" width="8.85546875" customWidth="1"/>
    <col min="9217" max="9217" width="5.7109375" customWidth="1"/>
    <col min="9218" max="9218" width="80.28515625" customWidth="1"/>
    <col min="9219" max="9223" width="14.140625" customWidth="1"/>
    <col min="9224" max="9224" width="8.85546875" customWidth="1"/>
    <col min="9473" max="9473" width="5.7109375" customWidth="1"/>
    <col min="9474" max="9474" width="80.28515625" customWidth="1"/>
    <col min="9475" max="9479" width="14.140625" customWidth="1"/>
    <col min="9480" max="9480" width="8.85546875" customWidth="1"/>
    <col min="9729" max="9729" width="5.7109375" customWidth="1"/>
    <col min="9730" max="9730" width="80.28515625" customWidth="1"/>
    <col min="9731" max="9735" width="14.140625" customWidth="1"/>
    <col min="9736" max="9736" width="8.85546875" customWidth="1"/>
    <col min="9985" max="9985" width="5.7109375" customWidth="1"/>
    <col min="9986" max="9986" width="80.28515625" customWidth="1"/>
    <col min="9987" max="9991" width="14.140625" customWidth="1"/>
    <col min="9992" max="9992" width="8.85546875" customWidth="1"/>
    <col min="10241" max="10241" width="5.7109375" customWidth="1"/>
    <col min="10242" max="10242" width="80.28515625" customWidth="1"/>
    <col min="10243" max="10247" width="14.140625" customWidth="1"/>
    <col min="10248" max="10248" width="8.85546875" customWidth="1"/>
    <col min="10497" max="10497" width="5.7109375" customWidth="1"/>
    <col min="10498" max="10498" width="80.28515625" customWidth="1"/>
    <col min="10499" max="10503" width="14.140625" customWidth="1"/>
    <col min="10504" max="10504" width="8.85546875" customWidth="1"/>
    <col min="10753" max="10753" width="5.7109375" customWidth="1"/>
    <col min="10754" max="10754" width="80.28515625" customWidth="1"/>
    <col min="10755" max="10759" width="14.140625" customWidth="1"/>
    <col min="10760" max="10760" width="8.85546875" customWidth="1"/>
    <col min="11009" max="11009" width="5.7109375" customWidth="1"/>
    <col min="11010" max="11010" width="80.28515625" customWidth="1"/>
    <col min="11011" max="11015" width="14.140625" customWidth="1"/>
    <col min="11016" max="11016" width="8.85546875" customWidth="1"/>
    <col min="11265" max="11265" width="5.7109375" customWidth="1"/>
    <col min="11266" max="11266" width="80.28515625" customWidth="1"/>
    <col min="11267" max="11271" width="14.140625" customWidth="1"/>
    <col min="11272" max="11272" width="8.85546875" customWidth="1"/>
    <col min="11521" max="11521" width="5.7109375" customWidth="1"/>
    <col min="11522" max="11522" width="80.28515625" customWidth="1"/>
    <col min="11523" max="11527" width="14.140625" customWidth="1"/>
    <col min="11528" max="11528" width="8.85546875" customWidth="1"/>
    <col min="11777" max="11777" width="5.7109375" customWidth="1"/>
    <col min="11778" max="11778" width="80.28515625" customWidth="1"/>
    <col min="11779" max="11783" width="14.140625" customWidth="1"/>
    <col min="11784" max="11784" width="8.85546875" customWidth="1"/>
    <col min="12033" max="12033" width="5.7109375" customWidth="1"/>
    <col min="12034" max="12034" width="80.28515625" customWidth="1"/>
    <col min="12035" max="12039" width="14.140625" customWidth="1"/>
    <col min="12040" max="12040" width="8.85546875" customWidth="1"/>
    <col min="12289" max="12289" width="5.7109375" customWidth="1"/>
    <col min="12290" max="12290" width="80.28515625" customWidth="1"/>
    <col min="12291" max="12295" width="14.140625" customWidth="1"/>
    <col min="12296" max="12296" width="8.85546875" customWidth="1"/>
    <col min="12545" max="12545" width="5.7109375" customWidth="1"/>
    <col min="12546" max="12546" width="80.28515625" customWidth="1"/>
    <col min="12547" max="12551" width="14.140625" customWidth="1"/>
    <col min="12552" max="12552" width="8.85546875" customWidth="1"/>
    <col min="12801" max="12801" width="5.7109375" customWidth="1"/>
    <col min="12802" max="12802" width="80.28515625" customWidth="1"/>
    <col min="12803" max="12807" width="14.140625" customWidth="1"/>
    <col min="12808" max="12808" width="8.85546875" customWidth="1"/>
    <col min="13057" max="13057" width="5.7109375" customWidth="1"/>
    <col min="13058" max="13058" width="80.28515625" customWidth="1"/>
    <col min="13059" max="13063" width="14.140625" customWidth="1"/>
    <col min="13064" max="13064" width="8.85546875" customWidth="1"/>
    <col min="13313" max="13313" width="5.7109375" customWidth="1"/>
    <col min="13314" max="13314" width="80.28515625" customWidth="1"/>
    <col min="13315" max="13319" width="14.140625" customWidth="1"/>
    <col min="13320" max="13320" width="8.85546875" customWidth="1"/>
    <col min="13569" max="13569" width="5.7109375" customWidth="1"/>
    <col min="13570" max="13570" width="80.28515625" customWidth="1"/>
    <col min="13571" max="13575" width="14.140625" customWidth="1"/>
    <col min="13576" max="13576" width="8.85546875" customWidth="1"/>
    <col min="13825" max="13825" width="5.7109375" customWidth="1"/>
    <col min="13826" max="13826" width="80.28515625" customWidth="1"/>
    <col min="13827" max="13831" width="14.140625" customWidth="1"/>
    <col min="13832" max="13832" width="8.85546875" customWidth="1"/>
    <col min="14081" max="14081" width="5.7109375" customWidth="1"/>
    <col min="14082" max="14082" width="80.28515625" customWidth="1"/>
    <col min="14083" max="14087" width="14.140625" customWidth="1"/>
    <col min="14088" max="14088" width="8.85546875" customWidth="1"/>
    <col min="14337" max="14337" width="5.7109375" customWidth="1"/>
    <col min="14338" max="14338" width="80.28515625" customWidth="1"/>
    <col min="14339" max="14343" width="14.140625" customWidth="1"/>
    <col min="14344" max="14344" width="8.85546875" customWidth="1"/>
    <col min="14593" max="14593" width="5.7109375" customWidth="1"/>
    <col min="14594" max="14594" width="80.28515625" customWidth="1"/>
    <col min="14595" max="14599" width="14.140625" customWidth="1"/>
    <col min="14600" max="14600" width="8.85546875" customWidth="1"/>
    <col min="14849" max="14849" width="5.7109375" customWidth="1"/>
    <col min="14850" max="14850" width="80.28515625" customWidth="1"/>
    <col min="14851" max="14855" width="14.140625" customWidth="1"/>
    <col min="14856" max="14856" width="8.85546875" customWidth="1"/>
    <col min="15105" max="15105" width="5.7109375" customWidth="1"/>
    <col min="15106" max="15106" width="80.28515625" customWidth="1"/>
    <col min="15107" max="15111" width="14.140625" customWidth="1"/>
    <col min="15112" max="15112" width="8.85546875" customWidth="1"/>
    <col min="15361" max="15361" width="5.7109375" customWidth="1"/>
    <col min="15362" max="15362" width="80.28515625" customWidth="1"/>
    <col min="15363" max="15367" width="14.140625" customWidth="1"/>
    <col min="15368" max="15368" width="8.85546875" customWidth="1"/>
    <col min="15617" max="15617" width="5.7109375" customWidth="1"/>
    <col min="15618" max="15618" width="80.28515625" customWidth="1"/>
    <col min="15619" max="15623" width="14.140625" customWidth="1"/>
    <col min="15624" max="15624" width="8.85546875" customWidth="1"/>
    <col min="15873" max="15873" width="5.7109375" customWidth="1"/>
    <col min="15874" max="15874" width="80.28515625" customWidth="1"/>
    <col min="15875" max="15879" width="14.140625" customWidth="1"/>
    <col min="15880" max="15880" width="8.85546875" customWidth="1"/>
    <col min="16129" max="16129" width="5.7109375" customWidth="1"/>
    <col min="16130" max="16130" width="80.28515625" customWidth="1"/>
    <col min="16131" max="16135" width="14.140625" customWidth="1"/>
    <col min="16136" max="16136" width="8.85546875" customWidth="1"/>
  </cols>
  <sheetData>
    <row r="1" spans="1:7" ht="54.75" customHeight="1" x14ac:dyDescent="0.25">
      <c r="A1" s="79" t="s">
        <v>179</v>
      </c>
      <c r="B1" s="79"/>
      <c r="C1" s="79"/>
      <c r="D1" s="79"/>
      <c r="E1" s="79"/>
      <c r="F1" s="79"/>
      <c r="G1" s="79"/>
    </row>
    <row r="2" spans="1:7" ht="15" customHeight="1" x14ac:dyDescent="0.25">
      <c r="A2" s="80"/>
      <c r="B2" s="80"/>
      <c r="C2" s="80"/>
      <c r="D2" s="80"/>
      <c r="E2" s="80"/>
      <c r="F2" s="80"/>
      <c r="G2" s="80"/>
    </row>
    <row r="3" spans="1:7" x14ac:dyDescent="0.25">
      <c r="A3" s="3" t="s">
        <v>180</v>
      </c>
      <c r="B3" s="3"/>
      <c r="C3" s="3"/>
      <c r="D3" s="3"/>
      <c r="E3" s="3"/>
      <c r="F3" s="3"/>
      <c r="G3" s="3"/>
    </row>
    <row r="4" spans="1:7" x14ac:dyDescent="0.25">
      <c r="A4" s="3" t="s">
        <v>181</v>
      </c>
      <c r="B4" s="3"/>
      <c r="C4" s="3"/>
      <c r="D4" s="3"/>
      <c r="E4" s="3"/>
      <c r="F4" s="3"/>
      <c r="G4" s="3"/>
    </row>
    <row r="6" spans="1:7" x14ac:dyDescent="0.25">
      <c r="A6" s="3" t="s">
        <v>182</v>
      </c>
    </row>
    <row r="8" spans="1:7" ht="37.9" customHeight="1" x14ac:dyDescent="0.25">
      <c r="A8" s="56" t="s">
        <v>43</v>
      </c>
      <c r="B8" s="56" t="s">
        <v>183</v>
      </c>
      <c r="C8" s="56" t="s">
        <v>162</v>
      </c>
      <c r="D8" s="56" t="s">
        <v>163</v>
      </c>
      <c r="E8" s="56" t="s">
        <v>164</v>
      </c>
      <c r="F8" s="56" t="s">
        <v>165</v>
      </c>
      <c r="G8" s="56" t="s">
        <v>166</v>
      </c>
    </row>
    <row r="9" spans="1:7" ht="15" customHeight="1" x14ac:dyDescent="0.25">
      <c r="A9" s="81">
        <v>1</v>
      </c>
      <c r="B9" s="82" t="s">
        <v>184</v>
      </c>
      <c r="C9" s="83">
        <v>12</v>
      </c>
      <c r="D9" s="83">
        <v>25</v>
      </c>
      <c r="E9" s="83">
        <v>20</v>
      </c>
      <c r="F9" s="83">
        <v>26</v>
      </c>
      <c r="G9" s="83">
        <v>17</v>
      </c>
    </row>
    <row r="10" spans="1:7" ht="15" customHeight="1" x14ac:dyDescent="0.25">
      <c r="A10" s="81">
        <v>2</v>
      </c>
      <c r="B10" s="82" t="s">
        <v>185</v>
      </c>
      <c r="C10" s="83">
        <v>14</v>
      </c>
      <c r="D10" s="83">
        <v>18</v>
      </c>
      <c r="E10" s="83">
        <v>28</v>
      </c>
      <c r="F10" s="83">
        <v>24</v>
      </c>
      <c r="G10" s="83">
        <v>16</v>
      </c>
    </row>
    <row r="11" spans="1:7" ht="15" customHeight="1" x14ac:dyDescent="0.25">
      <c r="A11" s="81">
        <v>3</v>
      </c>
      <c r="B11" s="82" t="s">
        <v>167</v>
      </c>
      <c r="C11" s="83">
        <v>22</v>
      </c>
      <c r="D11" s="83">
        <v>20</v>
      </c>
      <c r="E11" s="83">
        <v>32</v>
      </c>
      <c r="F11" s="83">
        <v>12</v>
      </c>
      <c r="G11" s="83">
        <v>14</v>
      </c>
    </row>
    <row r="12" spans="1:7" ht="15" customHeight="1" x14ac:dyDescent="0.25">
      <c r="A12" s="81">
        <v>4</v>
      </c>
      <c r="B12" s="82" t="s">
        <v>186</v>
      </c>
      <c r="C12" s="83">
        <v>11</v>
      </c>
      <c r="D12" s="83">
        <v>17</v>
      </c>
      <c r="E12" s="83">
        <v>14</v>
      </c>
      <c r="F12" s="83">
        <v>36</v>
      </c>
      <c r="G12" s="83">
        <v>22</v>
      </c>
    </row>
    <row r="13" spans="1:7" ht="15" customHeight="1" x14ac:dyDescent="0.25">
      <c r="A13" s="81">
        <v>5</v>
      </c>
      <c r="B13" s="82" t="s">
        <v>187</v>
      </c>
      <c r="C13" s="83">
        <v>12</v>
      </c>
      <c r="D13" s="83">
        <v>18</v>
      </c>
      <c r="E13" s="83">
        <v>17</v>
      </c>
      <c r="F13" s="83">
        <v>31</v>
      </c>
      <c r="G13" s="83">
        <v>22</v>
      </c>
    </row>
    <row r="14" spans="1:7" x14ac:dyDescent="0.25">
      <c r="A14" s="81">
        <v>6</v>
      </c>
      <c r="B14" s="82" t="s">
        <v>188</v>
      </c>
      <c r="C14" s="83">
        <v>8</v>
      </c>
      <c r="D14" s="83">
        <v>13</v>
      </c>
      <c r="E14" s="83">
        <v>28</v>
      </c>
      <c r="F14" s="83">
        <v>25</v>
      </c>
      <c r="G14" s="83">
        <v>26</v>
      </c>
    </row>
    <row r="15" spans="1:7" x14ac:dyDescent="0.25">
      <c r="A15" s="81">
        <v>7</v>
      </c>
      <c r="B15" s="82" t="s">
        <v>189</v>
      </c>
      <c r="C15" s="83">
        <v>20</v>
      </c>
      <c r="D15" s="83">
        <v>25</v>
      </c>
      <c r="E15" s="83">
        <v>7</v>
      </c>
      <c r="F15" s="83">
        <v>33</v>
      </c>
      <c r="G15" s="83">
        <v>15</v>
      </c>
    </row>
    <row r="16" spans="1:7" x14ac:dyDescent="0.25">
      <c r="A16" s="81">
        <v>8</v>
      </c>
      <c r="B16" s="82" t="s">
        <v>168</v>
      </c>
      <c r="C16" s="83">
        <v>18</v>
      </c>
      <c r="D16" s="83">
        <v>21</v>
      </c>
      <c r="E16" s="83">
        <v>19</v>
      </c>
      <c r="F16" s="83">
        <v>18</v>
      </c>
      <c r="G16" s="83">
        <v>24</v>
      </c>
    </row>
    <row r="17" spans="1:7" x14ac:dyDescent="0.25">
      <c r="A17" s="81">
        <v>9</v>
      </c>
      <c r="B17" s="82" t="s">
        <v>190</v>
      </c>
      <c r="C17" s="83">
        <v>26</v>
      </c>
      <c r="D17" s="83">
        <v>22</v>
      </c>
      <c r="E17" s="83">
        <v>18</v>
      </c>
      <c r="F17" s="83">
        <v>19</v>
      </c>
      <c r="G17" s="83">
        <v>15</v>
      </c>
    </row>
    <row r="18" spans="1:7" x14ac:dyDescent="0.25">
      <c r="A18" s="81">
        <v>10</v>
      </c>
      <c r="B18" s="82" t="s">
        <v>191</v>
      </c>
      <c r="C18" s="83">
        <v>7</v>
      </c>
      <c r="D18" s="83">
        <v>12</v>
      </c>
      <c r="E18" s="83">
        <v>21</v>
      </c>
      <c r="F18" s="83">
        <v>32</v>
      </c>
      <c r="G18" s="83">
        <v>28</v>
      </c>
    </row>
    <row r="19" spans="1:7" x14ac:dyDescent="0.25">
      <c r="A19" s="81">
        <v>11</v>
      </c>
      <c r="B19" s="82" t="s">
        <v>192</v>
      </c>
      <c r="C19" s="83">
        <v>12</v>
      </c>
      <c r="D19" s="83">
        <v>16</v>
      </c>
      <c r="E19" s="83">
        <v>14</v>
      </c>
      <c r="F19" s="83">
        <v>33</v>
      </c>
      <c r="G19" s="83">
        <v>25</v>
      </c>
    </row>
    <row r="20" spans="1:7" x14ac:dyDescent="0.25">
      <c r="A20" s="81">
        <v>12</v>
      </c>
      <c r="B20" s="82" t="s">
        <v>193</v>
      </c>
      <c r="C20" s="83">
        <v>10</v>
      </c>
      <c r="D20" s="83">
        <v>23</v>
      </c>
      <c r="E20" s="83">
        <v>21</v>
      </c>
      <c r="F20" s="83">
        <v>28</v>
      </c>
      <c r="G20" s="83">
        <v>18</v>
      </c>
    </row>
    <row r="21" spans="1:7" x14ac:dyDescent="0.25">
      <c r="A21" s="81">
        <v>13</v>
      </c>
      <c r="B21" s="82" t="s">
        <v>194</v>
      </c>
      <c r="C21" s="83">
        <v>12</v>
      </c>
      <c r="D21" s="83">
        <v>15</v>
      </c>
      <c r="E21" s="83">
        <v>28</v>
      </c>
      <c r="F21" s="83">
        <v>23</v>
      </c>
      <c r="G21" s="83">
        <v>22</v>
      </c>
    </row>
    <row r="22" spans="1:7" x14ac:dyDescent="0.25">
      <c r="A22" s="81">
        <v>14</v>
      </c>
      <c r="B22" s="82" t="s">
        <v>169</v>
      </c>
      <c r="C22" s="83">
        <v>6</v>
      </c>
      <c r="D22" s="83">
        <v>7</v>
      </c>
      <c r="E22" s="83">
        <v>40</v>
      </c>
      <c r="F22" s="83">
        <v>24</v>
      </c>
      <c r="G22" s="83">
        <v>23</v>
      </c>
    </row>
    <row r="23" spans="1:7" x14ac:dyDescent="0.25">
      <c r="A23" s="81">
        <v>15</v>
      </c>
      <c r="B23" s="82" t="s">
        <v>170</v>
      </c>
      <c r="C23" s="83">
        <v>8</v>
      </c>
      <c r="D23" s="83">
        <v>13</v>
      </c>
      <c r="E23" s="83">
        <v>17</v>
      </c>
      <c r="F23" s="83">
        <v>36</v>
      </c>
      <c r="G23" s="83">
        <v>26</v>
      </c>
    </row>
    <row r="24" spans="1:7" x14ac:dyDescent="0.25">
      <c r="A24" s="81">
        <v>16</v>
      </c>
      <c r="B24" s="82" t="s">
        <v>195</v>
      </c>
      <c r="C24" s="83">
        <v>0</v>
      </c>
      <c r="D24" s="83">
        <v>5</v>
      </c>
      <c r="E24" s="83">
        <v>15</v>
      </c>
      <c r="F24" s="83">
        <v>15</v>
      </c>
      <c r="G24" s="83">
        <v>65</v>
      </c>
    </row>
    <row r="27" spans="1:7" x14ac:dyDescent="0.25">
      <c r="C27" s="47"/>
      <c r="D27" s="84"/>
    </row>
    <row r="28" spans="1:7" x14ac:dyDescent="0.25">
      <c r="C28" s="47"/>
      <c r="D28" s="84"/>
    </row>
    <row r="29" spans="1:7" x14ac:dyDescent="0.25">
      <c r="C29" s="47"/>
    </row>
    <row r="30" spans="1:7" x14ac:dyDescent="0.25">
      <c r="C30" s="47"/>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4" workbookViewId="0">
      <selection activeCell="P1" sqref="P1"/>
    </sheetView>
  </sheetViews>
  <sheetFormatPr defaultRowHeight="15" x14ac:dyDescent="0.25"/>
  <cols>
    <col min="1" max="1" width="5.7109375" customWidth="1"/>
    <col min="2" max="2" width="65.7109375" customWidth="1"/>
    <col min="3" max="7" width="14.140625" customWidth="1"/>
    <col min="257" max="257" width="5.7109375" customWidth="1"/>
    <col min="258" max="258" width="65.7109375" customWidth="1"/>
    <col min="259" max="263" width="14.140625" customWidth="1"/>
    <col min="513" max="513" width="5.7109375" customWidth="1"/>
    <col min="514" max="514" width="65.7109375" customWidth="1"/>
    <col min="515" max="519" width="14.140625" customWidth="1"/>
    <col min="769" max="769" width="5.7109375" customWidth="1"/>
    <col min="770" max="770" width="65.7109375" customWidth="1"/>
    <col min="771" max="775" width="14.140625" customWidth="1"/>
    <col min="1025" max="1025" width="5.7109375" customWidth="1"/>
    <col min="1026" max="1026" width="65.7109375" customWidth="1"/>
    <col min="1027" max="1031" width="14.140625" customWidth="1"/>
    <col min="1281" max="1281" width="5.7109375" customWidth="1"/>
    <col min="1282" max="1282" width="65.7109375" customWidth="1"/>
    <col min="1283" max="1287" width="14.140625" customWidth="1"/>
    <col min="1537" max="1537" width="5.7109375" customWidth="1"/>
    <col min="1538" max="1538" width="65.7109375" customWidth="1"/>
    <col min="1539" max="1543" width="14.140625" customWidth="1"/>
    <col min="1793" max="1793" width="5.7109375" customWidth="1"/>
    <col min="1794" max="1794" width="65.7109375" customWidth="1"/>
    <col min="1795" max="1799" width="14.140625" customWidth="1"/>
    <col min="2049" max="2049" width="5.7109375" customWidth="1"/>
    <col min="2050" max="2050" width="65.7109375" customWidth="1"/>
    <col min="2051" max="2055" width="14.140625" customWidth="1"/>
    <col min="2305" max="2305" width="5.7109375" customWidth="1"/>
    <col min="2306" max="2306" width="65.7109375" customWidth="1"/>
    <col min="2307" max="2311" width="14.140625" customWidth="1"/>
    <col min="2561" max="2561" width="5.7109375" customWidth="1"/>
    <col min="2562" max="2562" width="65.7109375" customWidth="1"/>
    <col min="2563" max="2567" width="14.140625" customWidth="1"/>
    <col min="2817" max="2817" width="5.7109375" customWidth="1"/>
    <col min="2818" max="2818" width="65.7109375" customWidth="1"/>
    <col min="2819" max="2823" width="14.140625" customWidth="1"/>
    <col min="3073" max="3073" width="5.7109375" customWidth="1"/>
    <col min="3074" max="3074" width="65.7109375" customWidth="1"/>
    <col min="3075" max="3079" width="14.140625" customWidth="1"/>
    <col min="3329" max="3329" width="5.7109375" customWidth="1"/>
    <col min="3330" max="3330" width="65.7109375" customWidth="1"/>
    <col min="3331" max="3335" width="14.140625" customWidth="1"/>
    <col min="3585" max="3585" width="5.7109375" customWidth="1"/>
    <col min="3586" max="3586" width="65.7109375" customWidth="1"/>
    <col min="3587" max="3591" width="14.140625" customWidth="1"/>
    <col min="3841" max="3841" width="5.7109375" customWidth="1"/>
    <col min="3842" max="3842" width="65.7109375" customWidth="1"/>
    <col min="3843" max="3847" width="14.140625" customWidth="1"/>
    <col min="4097" max="4097" width="5.7109375" customWidth="1"/>
    <col min="4098" max="4098" width="65.7109375" customWidth="1"/>
    <col min="4099" max="4103" width="14.140625" customWidth="1"/>
    <col min="4353" max="4353" width="5.7109375" customWidth="1"/>
    <col min="4354" max="4354" width="65.7109375" customWidth="1"/>
    <col min="4355" max="4359" width="14.140625" customWidth="1"/>
    <col min="4609" max="4609" width="5.7109375" customWidth="1"/>
    <col min="4610" max="4610" width="65.7109375" customWidth="1"/>
    <col min="4611" max="4615" width="14.140625" customWidth="1"/>
    <col min="4865" max="4865" width="5.7109375" customWidth="1"/>
    <col min="4866" max="4866" width="65.7109375" customWidth="1"/>
    <col min="4867" max="4871" width="14.140625" customWidth="1"/>
    <col min="5121" max="5121" width="5.7109375" customWidth="1"/>
    <col min="5122" max="5122" width="65.7109375" customWidth="1"/>
    <col min="5123" max="5127" width="14.140625" customWidth="1"/>
    <col min="5377" max="5377" width="5.7109375" customWidth="1"/>
    <col min="5378" max="5378" width="65.7109375" customWidth="1"/>
    <col min="5379" max="5383" width="14.140625" customWidth="1"/>
    <col min="5633" max="5633" width="5.7109375" customWidth="1"/>
    <col min="5634" max="5634" width="65.7109375" customWidth="1"/>
    <col min="5635" max="5639" width="14.140625" customWidth="1"/>
    <col min="5889" max="5889" width="5.7109375" customWidth="1"/>
    <col min="5890" max="5890" width="65.7109375" customWidth="1"/>
    <col min="5891" max="5895" width="14.140625" customWidth="1"/>
    <col min="6145" max="6145" width="5.7109375" customWidth="1"/>
    <col min="6146" max="6146" width="65.7109375" customWidth="1"/>
    <col min="6147" max="6151" width="14.140625" customWidth="1"/>
    <col min="6401" max="6401" width="5.7109375" customWidth="1"/>
    <col min="6402" max="6402" width="65.7109375" customWidth="1"/>
    <col min="6403" max="6407" width="14.140625" customWidth="1"/>
    <col min="6657" max="6657" width="5.7109375" customWidth="1"/>
    <col min="6658" max="6658" width="65.7109375" customWidth="1"/>
    <col min="6659" max="6663" width="14.140625" customWidth="1"/>
    <col min="6913" max="6913" width="5.7109375" customWidth="1"/>
    <col min="6914" max="6914" width="65.7109375" customWidth="1"/>
    <col min="6915" max="6919" width="14.140625" customWidth="1"/>
    <col min="7169" max="7169" width="5.7109375" customWidth="1"/>
    <col min="7170" max="7170" width="65.7109375" customWidth="1"/>
    <col min="7171" max="7175" width="14.140625" customWidth="1"/>
    <col min="7425" max="7425" width="5.7109375" customWidth="1"/>
    <col min="7426" max="7426" width="65.7109375" customWidth="1"/>
    <col min="7427" max="7431" width="14.140625" customWidth="1"/>
    <col min="7681" max="7681" width="5.7109375" customWidth="1"/>
    <col min="7682" max="7682" width="65.7109375" customWidth="1"/>
    <col min="7683" max="7687" width="14.140625" customWidth="1"/>
    <col min="7937" max="7937" width="5.7109375" customWidth="1"/>
    <col min="7938" max="7938" width="65.7109375" customWidth="1"/>
    <col min="7939" max="7943" width="14.140625" customWidth="1"/>
    <col min="8193" max="8193" width="5.7109375" customWidth="1"/>
    <col min="8194" max="8194" width="65.7109375" customWidth="1"/>
    <col min="8195" max="8199" width="14.140625" customWidth="1"/>
    <col min="8449" max="8449" width="5.7109375" customWidth="1"/>
    <col min="8450" max="8450" width="65.7109375" customWidth="1"/>
    <col min="8451" max="8455" width="14.140625" customWidth="1"/>
    <col min="8705" max="8705" width="5.7109375" customWidth="1"/>
    <col min="8706" max="8706" width="65.7109375" customWidth="1"/>
    <col min="8707" max="8711" width="14.140625" customWidth="1"/>
    <col min="8961" max="8961" width="5.7109375" customWidth="1"/>
    <col min="8962" max="8962" width="65.7109375" customWidth="1"/>
    <col min="8963" max="8967" width="14.140625" customWidth="1"/>
    <col min="9217" max="9217" width="5.7109375" customWidth="1"/>
    <col min="9218" max="9218" width="65.7109375" customWidth="1"/>
    <col min="9219" max="9223" width="14.140625" customWidth="1"/>
    <col min="9473" max="9473" width="5.7109375" customWidth="1"/>
    <col min="9474" max="9474" width="65.7109375" customWidth="1"/>
    <col min="9475" max="9479" width="14.140625" customWidth="1"/>
    <col min="9729" max="9729" width="5.7109375" customWidth="1"/>
    <col min="9730" max="9730" width="65.7109375" customWidth="1"/>
    <col min="9731" max="9735" width="14.140625" customWidth="1"/>
    <col min="9985" max="9985" width="5.7109375" customWidth="1"/>
    <col min="9986" max="9986" width="65.7109375" customWidth="1"/>
    <col min="9987" max="9991" width="14.140625" customWidth="1"/>
    <col min="10241" max="10241" width="5.7109375" customWidth="1"/>
    <col min="10242" max="10242" width="65.7109375" customWidth="1"/>
    <col min="10243" max="10247" width="14.140625" customWidth="1"/>
    <col min="10497" max="10497" width="5.7109375" customWidth="1"/>
    <col min="10498" max="10498" width="65.7109375" customWidth="1"/>
    <col min="10499" max="10503" width="14.140625" customWidth="1"/>
    <col min="10753" max="10753" width="5.7109375" customWidth="1"/>
    <col min="10754" max="10754" width="65.7109375" customWidth="1"/>
    <col min="10755" max="10759" width="14.140625" customWidth="1"/>
    <col min="11009" max="11009" width="5.7109375" customWidth="1"/>
    <col min="11010" max="11010" width="65.7109375" customWidth="1"/>
    <col min="11011" max="11015" width="14.140625" customWidth="1"/>
    <col min="11265" max="11265" width="5.7109375" customWidth="1"/>
    <col min="11266" max="11266" width="65.7109375" customWidth="1"/>
    <col min="11267" max="11271" width="14.140625" customWidth="1"/>
    <col min="11521" max="11521" width="5.7109375" customWidth="1"/>
    <col min="11522" max="11522" width="65.7109375" customWidth="1"/>
    <col min="11523" max="11527" width="14.140625" customWidth="1"/>
    <col min="11777" max="11777" width="5.7109375" customWidth="1"/>
    <col min="11778" max="11778" width="65.7109375" customWidth="1"/>
    <col min="11779" max="11783" width="14.140625" customWidth="1"/>
    <col min="12033" max="12033" width="5.7109375" customWidth="1"/>
    <col min="12034" max="12034" width="65.7109375" customWidth="1"/>
    <col min="12035" max="12039" width="14.140625" customWidth="1"/>
    <col min="12289" max="12289" width="5.7109375" customWidth="1"/>
    <col min="12290" max="12290" width="65.7109375" customWidth="1"/>
    <col min="12291" max="12295" width="14.140625" customWidth="1"/>
    <col min="12545" max="12545" width="5.7109375" customWidth="1"/>
    <col min="12546" max="12546" width="65.7109375" customWidth="1"/>
    <col min="12547" max="12551" width="14.140625" customWidth="1"/>
    <col min="12801" max="12801" width="5.7109375" customWidth="1"/>
    <col min="12802" max="12802" width="65.7109375" customWidth="1"/>
    <col min="12803" max="12807" width="14.140625" customWidth="1"/>
    <col min="13057" max="13057" width="5.7109375" customWidth="1"/>
    <col min="13058" max="13058" width="65.7109375" customWidth="1"/>
    <col min="13059" max="13063" width="14.140625" customWidth="1"/>
    <col min="13313" max="13313" width="5.7109375" customWidth="1"/>
    <col min="13314" max="13314" width="65.7109375" customWidth="1"/>
    <col min="13315" max="13319" width="14.140625" customWidth="1"/>
    <col min="13569" max="13569" width="5.7109375" customWidth="1"/>
    <col min="13570" max="13570" width="65.7109375" customWidth="1"/>
    <col min="13571" max="13575" width="14.140625" customWidth="1"/>
    <col min="13825" max="13825" width="5.7109375" customWidth="1"/>
    <col min="13826" max="13826" width="65.7109375" customWidth="1"/>
    <col min="13827" max="13831" width="14.140625" customWidth="1"/>
    <col min="14081" max="14081" width="5.7109375" customWidth="1"/>
    <col min="14082" max="14082" width="65.7109375" customWidth="1"/>
    <col min="14083" max="14087" width="14.140625" customWidth="1"/>
    <col min="14337" max="14337" width="5.7109375" customWidth="1"/>
    <col min="14338" max="14338" width="65.7109375" customWidth="1"/>
    <col min="14339" max="14343" width="14.140625" customWidth="1"/>
    <col min="14593" max="14593" width="5.7109375" customWidth="1"/>
    <col min="14594" max="14594" width="65.7109375" customWidth="1"/>
    <col min="14595" max="14599" width="14.140625" customWidth="1"/>
    <col min="14849" max="14849" width="5.7109375" customWidth="1"/>
    <col min="14850" max="14850" width="65.7109375" customWidth="1"/>
    <col min="14851" max="14855" width="14.140625" customWidth="1"/>
    <col min="15105" max="15105" width="5.7109375" customWidth="1"/>
    <col min="15106" max="15106" width="65.7109375" customWidth="1"/>
    <col min="15107" max="15111" width="14.140625" customWidth="1"/>
    <col min="15361" max="15361" width="5.7109375" customWidth="1"/>
    <col min="15362" max="15362" width="65.7109375" customWidth="1"/>
    <col min="15363" max="15367" width="14.140625" customWidth="1"/>
    <col min="15617" max="15617" width="5.7109375" customWidth="1"/>
    <col min="15618" max="15618" width="65.7109375" customWidth="1"/>
    <col min="15619" max="15623" width="14.140625" customWidth="1"/>
    <col min="15873" max="15873" width="5.7109375" customWidth="1"/>
    <col min="15874" max="15874" width="65.7109375" customWidth="1"/>
    <col min="15875" max="15879" width="14.140625" customWidth="1"/>
    <col min="16129" max="16129" width="5.7109375" customWidth="1"/>
    <col min="16130" max="16130" width="65.7109375" customWidth="1"/>
    <col min="16131" max="16135" width="14.140625" customWidth="1"/>
  </cols>
  <sheetData>
    <row r="1" spans="1:8" ht="51.75" customHeight="1" x14ac:dyDescent="0.25">
      <c r="A1" s="85" t="s">
        <v>196</v>
      </c>
      <c r="B1" s="86"/>
      <c r="C1" s="86"/>
      <c r="D1" s="86"/>
      <c r="E1" s="86"/>
      <c r="F1" s="86"/>
      <c r="G1" s="86"/>
      <c r="H1" s="47"/>
    </row>
    <row r="2" spans="1:8" x14ac:dyDescent="0.25">
      <c r="A2" s="3"/>
      <c r="B2" s="3"/>
      <c r="C2" s="3"/>
      <c r="D2" s="3"/>
      <c r="E2" s="3"/>
      <c r="F2" s="3"/>
      <c r="G2" s="3"/>
      <c r="H2" s="47"/>
    </row>
    <row r="3" spans="1:8" x14ac:dyDescent="0.25">
      <c r="A3" s="3" t="s">
        <v>197</v>
      </c>
      <c r="B3" s="3"/>
      <c r="C3" s="3"/>
      <c r="D3" s="3"/>
      <c r="E3" s="3"/>
      <c r="F3" s="3"/>
      <c r="G3" s="3"/>
      <c r="H3" s="47"/>
    </row>
    <row r="4" spans="1:8" x14ac:dyDescent="0.25">
      <c r="A4" s="3" t="s">
        <v>198</v>
      </c>
      <c r="B4" s="3"/>
      <c r="C4" s="3"/>
      <c r="D4" s="3"/>
      <c r="E4" s="3"/>
      <c r="F4" s="3"/>
      <c r="G4" s="3"/>
      <c r="H4" s="47"/>
    </row>
    <row r="5" spans="1:8" x14ac:dyDescent="0.25">
      <c r="A5" s="3"/>
      <c r="B5" s="3"/>
      <c r="C5" s="3"/>
      <c r="D5" s="3"/>
      <c r="E5" s="3"/>
      <c r="F5" s="3"/>
      <c r="G5" s="3"/>
      <c r="H5" s="47"/>
    </row>
    <row r="6" spans="1:8" x14ac:dyDescent="0.25">
      <c r="A6" s="3" t="s">
        <v>182</v>
      </c>
      <c r="B6" s="3"/>
      <c r="C6" s="3"/>
      <c r="D6" s="3"/>
      <c r="E6" s="3"/>
      <c r="F6" s="3"/>
      <c r="G6" s="3"/>
      <c r="H6" s="47"/>
    </row>
    <row r="7" spans="1:8" x14ac:dyDescent="0.25">
      <c r="A7" s="3"/>
      <c r="B7" s="3"/>
      <c r="C7" s="3"/>
      <c r="D7" s="3"/>
      <c r="E7" s="3"/>
      <c r="F7" s="3"/>
      <c r="G7" s="3"/>
      <c r="H7" s="47"/>
    </row>
    <row r="8" spans="1:8" ht="37.9" customHeight="1" x14ac:dyDescent="0.25">
      <c r="A8" s="58" t="s">
        <v>43</v>
      </c>
      <c r="B8" s="58" t="s">
        <v>183</v>
      </c>
      <c r="C8" s="58" t="s">
        <v>162</v>
      </c>
      <c r="D8" s="58" t="s">
        <v>163</v>
      </c>
      <c r="E8" s="58" t="s">
        <v>164</v>
      </c>
      <c r="F8" s="58" t="s">
        <v>165</v>
      </c>
      <c r="G8" s="58" t="s">
        <v>166</v>
      </c>
      <c r="H8" s="47"/>
    </row>
    <row r="9" spans="1:8" x14ac:dyDescent="0.25">
      <c r="A9" s="87">
        <v>1</v>
      </c>
      <c r="B9" s="88" t="s">
        <v>184</v>
      </c>
      <c r="C9" s="62">
        <v>18</v>
      </c>
      <c r="D9" s="62">
        <v>35</v>
      </c>
      <c r="E9" s="62">
        <v>28</v>
      </c>
      <c r="F9" s="62">
        <v>38</v>
      </c>
      <c r="G9" s="62">
        <v>31</v>
      </c>
      <c r="H9" s="47"/>
    </row>
    <row r="10" spans="1:8" x14ac:dyDescent="0.25">
      <c r="A10" s="87">
        <v>2</v>
      </c>
      <c r="B10" s="88" t="s">
        <v>185</v>
      </c>
      <c r="C10" s="62">
        <v>26</v>
      </c>
      <c r="D10" s="62">
        <v>28</v>
      </c>
      <c r="E10" s="62">
        <v>40</v>
      </c>
      <c r="F10" s="62">
        <v>36</v>
      </c>
      <c r="G10" s="62">
        <v>20</v>
      </c>
      <c r="H10" s="47"/>
    </row>
    <row r="11" spans="1:8" x14ac:dyDescent="0.25">
      <c r="A11" s="87">
        <v>3</v>
      </c>
      <c r="B11" s="88" t="s">
        <v>167</v>
      </c>
      <c r="C11" s="62">
        <v>28</v>
      </c>
      <c r="D11" s="62">
        <v>34</v>
      </c>
      <c r="E11" s="62">
        <v>42</v>
      </c>
      <c r="F11" s="62">
        <v>24</v>
      </c>
      <c r="G11" s="62">
        <v>22</v>
      </c>
      <c r="H11" s="47"/>
    </row>
    <row r="12" spans="1:8" x14ac:dyDescent="0.25">
      <c r="A12" s="87">
        <v>4</v>
      </c>
      <c r="B12" s="88" t="s">
        <v>186</v>
      </c>
      <c r="C12" s="62">
        <v>20</v>
      </c>
      <c r="D12" s="62">
        <v>26</v>
      </c>
      <c r="E12" s="62">
        <v>26</v>
      </c>
      <c r="F12" s="62">
        <v>47</v>
      </c>
      <c r="G12" s="62">
        <v>31</v>
      </c>
      <c r="H12" s="47"/>
    </row>
    <row r="13" spans="1:8" x14ac:dyDescent="0.25">
      <c r="A13" s="87">
        <v>5</v>
      </c>
      <c r="B13" s="88" t="s">
        <v>187</v>
      </c>
      <c r="C13" s="62">
        <v>19</v>
      </c>
      <c r="D13" s="62">
        <v>27</v>
      </c>
      <c r="E13" s="62">
        <v>34</v>
      </c>
      <c r="F13" s="62">
        <v>40</v>
      </c>
      <c r="G13" s="62">
        <v>30</v>
      </c>
      <c r="H13" s="47"/>
    </row>
    <row r="14" spans="1:8" x14ac:dyDescent="0.25">
      <c r="A14" s="87">
        <v>6</v>
      </c>
      <c r="B14" s="88" t="s">
        <v>188</v>
      </c>
      <c r="C14" s="62">
        <v>16</v>
      </c>
      <c r="D14" s="62">
        <v>24</v>
      </c>
      <c r="E14" s="62">
        <v>40</v>
      </c>
      <c r="F14" s="62">
        <v>36</v>
      </c>
      <c r="G14" s="62">
        <v>34</v>
      </c>
      <c r="H14" s="47"/>
    </row>
    <row r="15" spans="1:8" x14ac:dyDescent="0.25">
      <c r="A15" s="87">
        <v>7</v>
      </c>
      <c r="B15" s="88" t="s">
        <v>189</v>
      </c>
      <c r="C15" s="62">
        <v>31</v>
      </c>
      <c r="D15" s="62">
        <v>34</v>
      </c>
      <c r="E15" s="62">
        <v>15</v>
      </c>
      <c r="F15" s="62">
        <v>46</v>
      </c>
      <c r="G15" s="62">
        <v>24</v>
      </c>
      <c r="H15" s="47"/>
    </row>
    <row r="16" spans="1:8" x14ac:dyDescent="0.25">
      <c r="A16" s="87">
        <v>8</v>
      </c>
      <c r="B16" s="88" t="s">
        <v>168</v>
      </c>
      <c r="C16" s="62">
        <v>28</v>
      </c>
      <c r="D16" s="62">
        <v>30</v>
      </c>
      <c r="E16" s="62">
        <v>30</v>
      </c>
      <c r="F16" s="62">
        <v>32</v>
      </c>
      <c r="G16" s="62">
        <v>30</v>
      </c>
      <c r="H16" s="47"/>
    </row>
    <row r="17" spans="1:8" x14ac:dyDescent="0.25">
      <c r="A17" s="87">
        <v>9</v>
      </c>
      <c r="B17" s="88" t="s">
        <v>190</v>
      </c>
      <c r="C17" s="62">
        <v>40</v>
      </c>
      <c r="D17" s="62">
        <v>34</v>
      </c>
      <c r="E17" s="62">
        <v>24</v>
      </c>
      <c r="F17" s="62">
        <v>27</v>
      </c>
      <c r="G17" s="62">
        <v>25</v>
      </c>
      <c r="H17" s="47"/>
    </row>
    <row r="18" spans="1:8" x14ac:dyDescent="0.25">
      <c r="A18" s="87">
        <v>10</v>
      </c>
      <c r="B18" s="88" t="s">
        <v>191</v>
      </c>
      <c r="C18" s="62">
        <v>15</v>
      </c>
      <c r="D18" s="62">
        <v>25</v>
      </c>
      <c r="E18" s="62">
        <v>32</v>
      </c>
      <c r="F18" s="62">
        <v>42</v>
      </c>
      <c r="G18" s="62">
        <v>36</v>
      </c>
      <c r="H18" s="47"/>
    </row>
    <row r="19" spans="1:8" x14ac:dyDescent="0.25">
      <c r="A19" s="87">
        <v>11</v>
      </c>
      <c r="B19" s="88" t="s">
        <v>192</v>
      </c>
      <c r="C19" s="62">
        <v>22</v>
      </c>
      <c r="D19" s="62">
        <v>30</v>
      </c>
      <c r="E19" s="62">
        <v>25</v>
      </c>
      <c r="F19" s="62">
        <v>43</v>
      </c>
      <c r="G19" s="62">
        <v>30</v>
      </c>
      <c r="H19" s="47"/>
    </row>
    <row r="20" spans="1:8" x14ac:dyDescent="0.25">
      <c r="A20" s="87">
        <v>12</v>
      </c>
      <c r="B20" s="88" t="s">
        <v>193</v>
      </c>
      <c r="C20" s="62">
        <v>18</v>
      </c>
      <c r="D20" s="62">
        <v>35</v>
      </c>
      <c r="E20" s="62">
        <v>34</v>
      </c>
      <c r="F20" s="62">
        <v>40</v>
      </c>
      <c r="G20" s="62">
        <v>23</v>
      </c>
      <c r="H20" s="47"/>
    </row>
    <row r="21" spans="1:8" x14ac:dyDescent="0.25">
      <c r="A21" s="87">
        <v>13</v>
      </c>
      <c r="B21" s="88" t="s">
        <v>194</v>
      </c>
      <c r="C21" s="62">
        <v>22</v>
      </c>
      <c r="D21" s="62">
        <v>27</v>
      </c>
      <c r="E21" s="62">
        <v>40</v>
      </c>
      <c r="F21" s="62">
        <v>33</v>
      </c>
      <c r="G21" s="62">
        <v>28</v>
      </c>
      <c r="H21" s="47"/>
    </row>
    <row r="22" spans="1:8" x14ac:dyDescent="0.25">
      <c r="A22" s="87">
        <v>14</v>
      </c>
      <c r="B22" s="88" t="s">
        <v>169</v>
      </c>
      <c r="C22" s="62">
        <v>14</v>
      </c>
      <c r="D22" s="62">
        <v>15</v>
      </c>
      <c r="E22" s="62">
        <v>55</v>
      </c>
      <c r="F22" s="62">
        <v>34</v>
      </c>
      <c r="G22" s="62">
        <v>32</v>
      </c>
      <c r="H22" s="47"/>
    </row>
    <row r="23" spans="1:8" x14ac:dyDescent="0.25">
      <c r="A23" s="87">
        <v>15</v>
      </c>
      <c r="B23" s="88" t="s">
        <v>170</v>
      </c>
      <c r="C23" s="62">
        <v>13</v>
      </c>
      <c r="D23" s="62">
        <v>28</v>
      </c>
      <c r="E23" s="62">
        <v>33</v>
      </c>
      <c r="F23" s="62">
        <v>44</v>
      </c>
      <c r="G23" s="62">
        <v>32</v>
      </c>
      <c r="H23" s="47"/>
    </row>
    <row r="24" spans="1:8" x14ac:dyDescent="0.25">
      <c r="A24" s="87">
        <v>16</v>
      </c>
      <c r="B24" s="88" t="s">
        <v>195</v>
      </c>
      <c r="C24" s="62">
        <v>0</v>
      </c>
      <c r="D24" s="62">
        <v>12</v>
      </c>
      <c r="E24" s="62">
        <v>30</v>
      </c>
      <c r="F24" s="62">
        <v>35</v>
      </c>
      <c r="G24" s="62">
        <v>73</v>
      </c>
      <c r="H24" s="47"/>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85" zoomScaleNormal="85" workbookViewId="0">
      <selection activeCell="J1" sqref="J1:P1"/>
    </sheetView>
  </sheetViews>
  <sheetFormatPr defaultRowHeight="15" x14ac:dyDescent="0.25"/>
  <cols>
    <col min="1" max="1" width="17.28515625" bestFit="1" customWidth="1"/>
    <col min="2" max="2" width="60.7109375" bestFit="1" customWidth="1"/>
    <col min="3" max="4" width="10.140625" bestFit="1" customWidth="1"/>
    <col min="5" max="6" width="8.42578125" bestFit="1" customWidth="1"/>
    <col min="7" max="7" width="9.42578125" bestFit="1" customWidth="1"/>
    <col min="8" max="8" width="9.42578125" customWidth="1"/>
    <col min="11" max="11" width="44.28515625" customWidth="1"/>
    <col min="12" max="13" width="10.140625" bestFit="1" customWidth="1"/>
    <col min="14" max="14" width="8.42578125" bestFit="1" customWidth="1"/>
    <col min="15" max="15" width="7" bestFit="1" customWidth="1"/>
    <col min="16" max="16" width="9.42578125" bestFit="1" customWidth="1"/>
    <col min="257" max="257" width="17.28515625" bestFit="1" customWidth="1"/>
    <col min="258" max="258" width="60.7109375" bestFit="1" customWidth="1"/>
    <col min="259" max="260" width="10.140625" bestFit="1" customWidth="1"/>
    <col min="261" max="262" width="8.42578125" bestFit="1" customWidth="1"/>
    <col min="263" max="263" width="9.42578125" bestFit="1" customWidth="1"/>
    <col min="264" max="264" width="9.42578125" customWidth="1"/>
    <col min="267" max="267" width="44.28515625" customWidth="1"/>
    <col min="268" max="269" width="10.140625" bestFit="1" customWidth="1"/>
    <col min="270" max="270" width="8.42578125" bestFit="1" customWidth="1"/>
    <col min="271" max="271" width="7" bestFit="1" customWidth="1"/>
    <col min="272" max="272" width="9.42578125" bestFit="1" customWidth="1"/>
    <col min="513" max="513" width="17.28515625" bestFit="1" customWidth="1"/>
    <col min="514" max="514" width="60.7109375" bestFit="1" customWidth="1"/>
    <col min="515" max="516" width="10.140625" bestFit="1" customWidth="1"/>
    <col min="517" max="518" width="8.42578125" bestFit="1" customWidth="1"/>
    <col min="519" max="519" width="9.42578125" bestFit="1" customWidth="1"/>
    <col min="520" max="520" width="9.42578125" customWidth="1"/>
    <col min="523" max="523" width="44.28515625" customWidth="1"/>
    <col min="524" max="525" width="10.140625" bestFit="1" customWidth="1"/>
    <col min="526" max="526" width="8.42578125" bestFit="1" customWidth="1"/>
    <col min="527" max="527" width="7" bestFit="1" customWidth="1"/>
    <col min="528" max="528" width="9.42578125" bestFit="1" customWidth="1"/>
    <col min="769" max="769" width="17.28515625" bestFit="1" customWidth="1"/>
    <col min="770" max="770" width="60.7109375" bestFit="1" customWidth="1"/>
    <col min="771" max="772" width="10.140625" bestFit="1" customWidth="1"/>
    <col min="773" max="774" width="8.42578125" bestFit="1" customWidth="1"/>
    <col min="775" max="775" width="9.42578125" bestFit="1" customWidth="1"/>
    <col min="776" max="776" width="9.42578125" customWidth="1"/>
    <col min="779" max="779" width="44.28515625" customWidth="1"/>
    <col min="780" max="781" width="10.140625" bestFit="1" customWidth="1"/>
    <col min="782" max="782" width="8.42578125" bestFit="1" customWidth="1"/>
    <col min="783" max="783" width="7" bestFit="1" customWidth="1"/>
    <col min="784" max="784" width="9.42578125" bestFit="1" customWidth="1"/>
    <col min="1025" max="1025" width="17.28515625" bestFit="1" customWidth="1"/>
    <col min="1026" max="1026" width="60.7109375" bestFit="1" customWidth="1"/>
    <col min="1027" max="1028" width="10.140625" bestFit="1" customWidth="1"/>
    <col min="1029" max="1030" width="8.42578125" bestFit="1" customWidth="1"/>
    <col min="1031" max="1031" width="9.42578125" bestFit="1" customWidth="1"/>
    <col min="1032" max="1032" width="9.42578125" customWidth="1"/>
    <col min="1035" max="1035" width="44.28515625" customWidth="1"/>
    <col min="1036" max="1037" width="10.140625" bestFit="1" customWidth="1"/>
    <col min="1038" max="1038" width="8.42578125" bestFit="1" customWidth="1"/>
    <col min="1039" max="1039" width="7" bestFit="1" customWidth="1"/>
    <col min="1040" max="1040" width="9.42578125" bestFit="1" customWidth="1"/>
    <col min="1281" max="1281" width="17.28515625" bestFit="1" customWidth="1"/>
    <col min="1282" max="1282" width="60.7109375" bestFit="1" customWidth="1"/>
    <col min="1283" max="1284" width="10.140625" bestFit="1" customWidth="1"/>
    <col min="1285" max="1286" width="8.42578125" bestFit="1" customWidth="1"/>
    <col min="1287" max="1287" width="9.42578125" bestFit="1" customWidth="1"/>
    <col min="1288" max="1288" width="9.42578125" customWidth="1"/>
    <col min="1291" max="1291" width="44.28515625" customWidth="1"/>
    <col min="1292" max="1293" width="10.140625" bestFit="1" customWidth="1"/>
    <col min="1294" max="1294" width="8.42578125" bestFit="1" customWidth="1"/>
    <col min="1295" max="1295" width="7" bestFit="1" customWidth="1"/>
    <col min="1296" max="1296" width="9.42578125" bestFit="1" customWidth="1"/>
    <col min="1537" max="1537" width="17.28515625" bestFit="1" customWidth="1"/>
    <col min="1538" max="1538" width="60.7109375" bestFit="1" customWidth="1"/>
    <col min="1539" max="1540" width="10.140625" bestFit="1" customWidth="1"/>
    <col min="1541" max="1542" width="8.42578125" bestFit="1" customWidth="1"/>
    <col min="1543" max="1543" width="9.42578125" bestFit="1" customWidth="1"/>
    <col min="1544" max="1544" width="9.42578125" customWidth="1"/>
    <col min="1547" max="1547" width="44.28515625" customWidth="1"/>
    <col min="1548" max="1549" width="10.140625" bestFit="1" customWidth="1"/>
    <col min="1550" max="1550" width="8.42578125" bestFit="1" customWidth="1"/>
    <col min="1551" max="1551" width="7" bestFit="1" customWidth="1"/>
    <col min="1552" max="1552" width="9.42578125" bestFit="1" customWidth="1"/>
    <col min="1793" max="1793" width="17.28515625" bestFit="1" customWidth="1"/>
    <col min="1794" max="1794" width="60.7109375" bestFit="1" customWidth="1"/>
    <col min="1795" max="1796" width="10.140625" bestFit="1" customWidth="1"/>
    <col min="1797" max="1798" width="8.42578125" bestFit="1" customWidth="1"/>
    <col min="1799" max="1799" width="9.42578125" bestFit="1" customWidth="1"/>
    <col min="1800" max="1800" width="9.42578125" customWidth="1"/>
    <col min="1803" max="1803" width="44.28515625" customWidth="1"/>
    <col min="1804" max="1805" width="10.140625" bestFit="1" customWidth="1"/>
    <col min="1806" max="1806" width="8.42578125" bestFit="1" customWidth="1"/>
    <col min="1807" max="1807" width="7" bestFit="1" customWidth="1"/>
    <col min="1808" max="1808" width="9.42578125" bestFit="1" customWidth="1"/>
    <col min="2049" max="2049" width="17.28515625" bestFit="1" customWidth="1"/>
    <col min="2050" max="2050" width="60.7109375" bestFit="1" customWidth="1"/>
    <col min="2051" max="2052" width="10.140625" bestFit="1" customWidth="1"/>
    <col min="2053" max="2054" width="8.42578125" bestFit="1" customWidth="1"/>
    <col min="2055" max="2055" width="9.42578125" bestFit="1" customWidth="1"/>
    <col min="2056" max="2056" width="9.42578125" customWidth="1"/>
    <col min="2059" max="2059" width="44.28515625" customWidth="1"/>
    <col min="2060" max="2061" width="10.140625" bestFit="1" customWidth="1"/>
    <col min="2062" max="2062" width="8.42578125" bestFit="1" customWidth="1"/>
    <col min="2063" max="2063" width="7" bestFit="1" customWidth="1"/>
    <col min="2064" max="2064" width="9.42578125" bestFit="1" customWidth="1"/>
    <col min="2305" max="2305" width="17.28515625" bestFit="1" customWidth="1"/>
    <col min="2306" max="2306" width="60.7109375" bestFit="1" customWidth="1"/>
    <col min="2307" max="2308" width="10.140625" bestFit="1" customWidth="1"/>
    <col min="2309" max="2310" width="8.42578125" bestFit="1" customWidth="1"/>
    <col min="2311" max="2311" width="9.42578125" bestFit="1" customWidth="1"/>
    <col min="2312" max="2312" width="9.42578125" customWidth="1"/>
    <col min="2315" max="2315" width="44.28515625" customWidth="1"/>
    <col min="2316" max="2317" width="10.140625" bestFit="1" customWidth="1"/>
    <col min="2318" max="2318" width="8.42578125" bestFit="1" customWidth="1"/>
    <col min="2319" max="2319" width="7" bestFit="1" customWidth="1"/>
    <col min="2320" max="2320" width="9.42578125" bestFit="1" customWidth="1"/>
    <col min="2561" max="2561" width="17.28515625" bestFit="1" customWidth="1"/>
    <col min="2562" max="2562" width="60.7109375" bestFit="1" customWidth="1"/>
    <col min="2563" max="2564" width="10.140625" bestFit="1" customWidth="1"/>
    <col min="2565" max="2566" width="8.42578125" bestFit="1" customWidth="1"/>
    <col min="2567" max="2567" width="9.42578125" bestFit="1" customWidth="1"/>
    <col min="2568" max="2568" width="9.42578125" customWidth="1"/>
    <col min="2571" max="2571" width="44.28515625" customWidth="1"/>
    <col min="2572" max="2573" width="10.140625" bestFit="1" customWidth="1"/>
    <col min="2574" max="2574" width="8.42578125" bestFit="1" customWidth="1"/>
    <col min="2575" max="2575" width="7" bestFit="1" customWidth="1"/>
    <col min="2576" max="2576" width="9.42578125" bestFit="1" customWidth="1"/>
    <col min="2817" max="2817" width="17.28515625" bestFit="1" customWidth="1"/>
    <col min="2818" max="2818" width="60.7109375" bestFit="1" customWidth="1"/>
    <col min="2819" max="2820" width="10.140625" bestFit="1" customWidth="1"/>
    <col min="2821" max="2822" width="8.42578125" bestFit="1" customWidth="1"/>
    <col min="2823" max="2823" width="9.42578125" bestFit="1" customWidth="1"/>
    <col min="2824" max="2824" width="9.42578125" customWidth="1"/>
    <col min="2827" max="2827" width="44.28515625" customWidth="1"/>
    <col min="2828" max="2829" width="10.140625" bestFit="1" customWidth="1"/>
    <col min="2830" max="2830" width="8.42578125" bestFit="1" customWidth="1"/>
    <col min="2831" max="2831" width="7" bestFit="1" customWidth="1"/>
    <col min="2832" max="2832" width="9.42578125" bestFit="1" customWidth="1"/>
    <col min="3073" max="3073" width="17.28515625" bestFit="1" customWidth="1"/>
    <col min="3074" max="3074" width="60.7109375" bestFit="1" customWidth="1"/>
    <col min="3075" max="3076" width="10.140625" bestFit="1" customWidth="1"/>
    <col min="3077" max="3078" width="8.42578125" bestFit="1" customWidth="1"/>
    <col min="3079" max="3079" width="9.42578125" bestFit="1" customWidth="1"/>
    <col min="3080" max="3080" width="9.42578125" customWidth="1"/>
    <col min="3083" max="3083" width="44.28515625" customWidth="1"/>
    <col min="3084" max="3085" width="10.140625" bestFit="1" customWidth="1"/>
    <col min="3086" max="3086" width="8.42578125" bestFit="1" customWidth="1"/>
    <col min="3087" max="3087" width="7" bestFit="1" customWidth="1"/>
    <col min="3088" max="3088" width="9.42578125" bestFit="1" customWidth="1"/>
    <col min="3329" max="3329" width="17.28515625" bestFit="1" customWidth="1"/>
    <col min="3330" max="3330" width="60.7109375" bestFit="1" customWidth="1"/>
    <col min="3331" max="3332" width="10.140625" bestFit="1" customWidth="1"/>
    <col min="3333" max="3334" width="8.42578125" bestFit="1" customWidth="1"/>
    <col min="3335" max="3335" width="9.42578125" bestFit="1" customWidth="1"/>
    <col min="3336" max="3336" width="9.42578125" customWidth="1"/>
    <col min="3339" max="3339" width="44.28515625" customWidth="1"/>
    <col min="3340" max="3341" width="10.140625" bestFit="1" customWidth="1"/>
    <col min="3342" max="3342" width="8.42578125" bestFit="1" customWidth="1"/>
    <col min="3343" max="3343" width="7" bestFit="1" customWidth="1"/>
    <col min="3344" max="3344" width="9.42578125" bestFit="1" customWidth="1"/>
    <col min="3585" max="3585" width="17.28515625" bestFit="1" customWidth="1"/>
    <col min="3586" max="3586" width="60.7109375" bestFit="1" customWidth="1"/>
    <col min="3587" max="3588" width="10.140625" bestFit="1" customWidth="1"/>
    <col min="3589" max="3590" width="8.42578125" bestFit="1" customWidth="1"/>
    <col min="3591" max="3591" width="9.42578125" bestFit="1" customWidth="1"/>
    <col min="3592" max="3592" width="9.42578125" customWidth="1"/>
    <col min="3595" max="3595" width="44.28515625" customWidth="1"/>
    <col min="3596" max="3597" width="10.140625" bestFit="1" customWidth="1"/>
    <col min="3598" max="3598" width="8.42578125" bestFit="1" customWidth="1"/>
    <col min="3599" max="3599" width="7" bestFit="1" customWidth="1"/>
    <col min="3600" max="3600" width="9.42578125" bestFit="1" customWidth="1"/>
    <col min="3841" max="3841" width="17.28515625" bestFit="1" customWidth="1"/>
    <col min="3842" max="3842" width="60.7109375" bestFit="1" customWidth="1"/>
    <col min="3843" max="3844" width="10.140625" bestFit="1" customWidth="1"/>
    <col min="3845" max="3846" width="8.42578125" bestFit="1" customWidth="1"/>
    <col min="3847" max="3847" width="9.42578125" bestFit="1" customWidth="1"/>
    <col min="3848" max="3848" width="9.42578125" customWidth="1"/>
    <col min="3851" max="3851" width="44.28515625" customWidth="1"/>
    <col min="3852" max="3853" width="10.140625" bestFit="1" customWidth="1"/>
    <col min="3854" max="3854" width="8.42578125" bestFit="1" customWidth="1"/>
    <col min="3855" max="3855" width="7" bestFit="1" customWidth="1"/>
    <col min="3856" max="3856" width="9.42578125" bestFit="1" customWidth="1"/>
    <col min="4097" max="4097" width="17.28515625" bestFit="1" customWidth="1"/>
    <col min="4098" max="4098" width="60.7109375" bestFit="1" customWidth="1"/>
    <col min="4099" max="4100" width="10.140625" bestFit="1" customWidth="1"/>
    <col min="4101" max="4102" width="8.42578125" bestFit="1" customWidth="1"/>
    <col min="4103" max="4103" width="9.42578125" bestFit="1" customWidth="1"/>
    <col min="4104" max="4104" width="9.42578125" customWidth="1"/>
    <col min="4107" max="4107" width="44.28515625" customWidth="1"/>
    <col min="4108" max="4109" width="10.140625" bestFit="1" customWidth="1"/>
    <col min="4110" max="4110" width="8.42578125" bestFit="1" customWidth="1"/>
    <col min="4111" max="4111" width="7" bestFit="1" customWidth="1"/>
    <col min="4112" max="4112" width="9.42578125" bestFit="1" customWidth="1"/>
    <col min="4353" max="4353" width="17.28515625" bestFit="1" customWidth="1"/>
    <col min="4354" max="4354" width="60.7109375" bestFit="1" customWidth="1"/>
    <col min="4355" max="4356" width="10.140625" bestFit="1" customWidth="1"/>
    <col min="4357" max="4358" width="8.42578125" bestFit="1" customWidth="1"/>
    <col min="4359" max="4359" width="9.42578125" bestFit="1" customWidth="1"/>
    <col min="4360" max="4360" width="9.42578125" customWidth="1"/>
    <col min="4363" max="4363" width="44.28515625" customWidth="1"/>
    <col min="4364" max="4365" width="10.140625" bestFit="1" customWidth="1"/>
    <col min="4366" max="4366" width="8.42578125" bestFit="1" customWidth="1"/>
    <col min="4367" max="4367" width="7" bestFit="1" customWidth="1"/>
    <col min="4368" max="4368" width="9.42578125" bestFit="1" customWidth="1"/>
    <col min="4609" max="4609" width="17.28515625" bestFit="1" customWidth="1"/>
    <col min="4610" max="4610" width="60.7109375" bestFit="1" customWidth="1"/>
    <col min="4611" max="4612" width="10.140625" bestFit="1" customWidth="1"/>
    <col min="4613" max="4614" width="8.42578125" bestFit="1" customWidth="1"/>
    <col min="4615" max="4615" width="9.42578125" bestFit="1" customWidth="1"/>
    <col min="4616" max="4616" width="9.42578125" customWidth="1"/>
    <col min="4619" max="4619" width="44.28515625" customWidth="1"/>
    <col min="4620" max="4621" width="10.140625" bestFit="1" customWidth="1"/>
    <col min="4622" max="4622" width="8.42578125" bestFit="1" customWidth="1"/>
    <col min="4623" max="4623" width="7" bestFit="1" customWidth="1"/>
    <col min="4624" max="4624" width="9.42578125" bestFit="1" customWidth="1"/>
    <col min="4865" max="4865" width="17.28515625" bestFit="1" customWidth="1"/>
    <col min="4866" max="4866" width="60.7109375" bestFit="1" customWidth="1"/>
    <col min="4867" max="4868" width="10.140625" bestFit="1" customWidth="1"/>
    <col min="4869" max="4870" width="8.42578125" bestFit="1" customWidth="1"/>
    <col min="4871" max="4871" width="9.42578125" bestFit="1" customWidth="1"/>
    <col min="4872" max="4872" width="9.42578125" customWidth="1"/>
    <col min="4875" max="4875" width="44.28515625" customWidth="1"/>
    <col min="4876" max="4877" width="10.140625" bestFit="1" customWidth="1"/>
    <col min="4878" max="4878" width="8.42578125" bestFit="1" customWidth="1"/>
    <col min="4879" max="4879" width="7" bestFit="1" customWidth="1"/>
    <col min="4880" max="4880" width="9.42578125" bestFit="1" customWidth="1"/>
    <col min="5121" max="5121" width="17.28515625" bestFit="1" customWidth="1"/>
    <col min="5122" max="5122" width="60.7109375" bestFit="1" customWidth="1"/>
    <col min="5123" max="5124" width="10.140625" bestFit="1" customWidth="1"/>
    <col min="5125" max="5126" width="8.42578125" bestFit="1" customWidth="1"/>
    <col min="5127" max="5127" width="9.42578125" bestFit="1" customWidth="1"/>
    <col min="5128" max="5128" width="9.42578125" customWidth="1"/>
    <col min="5131" max="5131" width="44.28515625" customWidth="1"/>
    <col min="5132" max="5133" width="10.140625" bestFit="1" customWidth="1"/>
    <col min="5134" max="5134" width="8.42578125" bestFit="1" customWidth="1"/>
    <col min="5135" max="5135" width="7" bestFit="1" customWidth="1"/>
    <col min="5136" max="5136" width="9.42578125" bestFit="1" customWidth="1"/>
    <col min="5377" max="5377" width="17.28515625" bestFit="1" customWidth="1"/>
    <col min="5378" max="5378" width="60.7109375" bestFit="1" customWidth="1"/>
    <col min="5379" max="5380" width="10.140625" bestFit="1" customWidth="1"/>
    <col min="5381" max="5382" width="8.42578125" bestFit="1" customWidth="1"/>
    <col min="5383" max="5383" width="9.42578125" bestFit="1" customWidth="1"/>
    <col min="5384" max="5384" width="9.42578125" customWidth="1"/>
    <col min="5387" max="5387" width="44.28515625" customWidth="1"/>
    <col min="5388" max="5389" width="10.140625" bestFit="1" customWidth="1"/>
    <col min="5390" max="5390" width="8.42578125" bestFit="1" customWidth="1"/>
    <col min="5391" max="5391" width="7" bestFit="1" customWidth="1"/>
    <col min="5392" max="5392" width="9.42578125" bestFit="1" customWidth="1"/>
    <col min="5633" max="5633" width="17.28515625" bestFit="1" customWidth="1"/>
    <col min="5634" max="5634" width="60.7109375" bestFit="1" customWidth="1"/>
    <col min="5635" max="5636" width="10.140625" bestFit="1" customWidth="1"/>
    <col min="5637" max="5638" width="8.42578125" bestFit="1" customWidth="1"/>
    <col min="5639" max="5639" width="9.42578125" bestFit="1" customWidth="1"/>
    <col min="5640" max="5640" width="9.42578125" customWidth="1"/>
    <col min="5643" max="5643" width="44.28515625" customWidth="1"/>
    <col min="5644" max="5645" width="10.140625" bestFit="1" customWidth="1"/>
    <col min="5646" max="5646" width="8.42578125" bestFit="1" customWidth="1"/>
    <col min="5647" max="5647" width="7" bestFit="1" customWidth="1"/>
    <col min="5648" max="5648" width="9.42578125" bestFit="1" customWidth="1"/>
    <col min="5889" max="5889" width="17.28515625" bestFit="1" customWidth="1"/>
    <col min="5890" max="5890" width="60.7109375" bestFit="1" customWidth="1"/>
    <col min="5891" max="5892" width="10.140625" bestFit="1" customWidth="1"/>
    <col min="5893" max="5894" width="8.42578125" bestFit="1" customWidth="1"/>
    <col min="5895" max="5895" width="9.42578125" bestFit="1" customWidth="1"/>
    <col min="5896" max="5896" width="9.42578125" customWidth="1"/>
    <col min="5899" max="5899" width="44.28515625" customWidth="1"/>
    <col min="5900" max="5901" width="10.140625" bestFit="1" customWidth="1"/>
    <col min="5902" max="5902" width="8.42578125" bestFit="1" customWidth="1"/>
    <col min="5903" max="5903" width="7" bestFit="1" customWidth="1"/>
    <col min="5904" max="5904" width="9.42578125" bestFit="1" customWidth="1"/>
    <col min="6145" max="6145" width="17.28515625" bestFit="1" customWidth="1"/>
    <col min="6146" max="6146" width="60.7109375" bestFit="1" customWidth="1"/>
    <col min="6147" max="6148" width="10.140625" bestFit="1" customWidth="1"/>
    <col min="6149" max="6150" width="8.42578125" bestFit="1" customWidth="1"/>
    <col min="6151" max="6151" width="9.42578125" bestFit="1" customWidth="1"/>
    <col min="6152" max="6152" width="9.42578125" customWidth="1"/>
    <col min="6155" max="6155" width="44.28515625" customWidth="1"/>
    <col min="6156" max="6157" width="10.140625" bestFit="1" customWidth="1"/>
    <col min="6158" max="6158" width="8.42578125" bestFit="1" customWidth="1"/>
    <col min="6159" max="6159" width="7" bestFit="1" customWidth="1"/>
    <col min="6160" max="6160" width="9.42578125" bestFit="1" customWidth="1"/>
    <col min="6401" max="6401" width="17.28515625" bestFit="1" customWidth="1"/>
    <col min="6402" max="6402" width="60.7109375" bestFit="1" customWidth="1"/>
    <col min="6403" max="6404" width="10.140625" bestFit="1" customWidth="1"/>
    <col min="6405" max="6406" width="8.42578125" bestFit="1" customWidth="1"/>
    <col min="6407" max="6407" width="9.42578125" bestFit="1" customWidth="1"/>
    <col min="6408" max="6408" width="9.42578125" customWidth="1"/>
    <col min="6411" max="6411" width="44.28515625" customWidth="1"/>
    <col min="6412" max="6413" width="10.140625" bestFit="1" customWidth="1"/>
    <col min="6414" max="6414" width="8.42578125" bestFit="1" customWidth="1"/>
    <col min="6415" max="6415" width="7" bestFit="1" customWidth="1"/>
    <col min="6416" max="6416" width="9.42578125" bestFit="1" customWidth="1"/>
    <col min="6657" max="6657" width="17.28515625" bestFit="1" customWidth="1"/>
    <col min="6658" max="6658" width="60.7109375" bestFit="1" customWidth="1"/>
    <col min="6659" max="6660" width="10.140625" bestFit="1" customWidth="1"/>
    <col min="6661" max="6662" width="8.42578125" bestFit="1" customWidth="1"/>
    <col min="6663" max="6663" width="9.42578125" bestFit="1" customWidth="1"/>
    <col min="6664" max="6664" width="9.42578125" customWidth="1"/>
    <col min="6667" max="6667" width="44.28515625" customWidth="1"/>
    <col min="6668" max="6669" width="10.140625" bestFit="1" customWidth="1"/>
    <col min="6670" max="6670" width="8.42578125" bestFit="1" customWidth="1"/>
    <col min="6671" max="6671" width="7" bestFit="1" customWidth="1"/>
    <col min="6672" max="6672" width="9.42578125" bestFit="1" customWidth="1"/>
    <col min="6913" max="6913" width="17.28515625" bestFit="1" customWidth="1"/>
    <col min="6914" max="6914" width="60.7109375" bestFit="1" customWidth="1"/>
    <col min="6915" max="6916" width="10.140625" bestFit="1" customWidth="1"/>
    <col min="6917" max="6918" width="8.42578125" bestFit="1" customWidth="1"/>
    <col min="6919" max="6919" width="9.42578125" bestFit="1" customWidth="1"/>
    <col min="6920" max="6920" width="9.42578125" customWidth="1"/>
    <col min="6923" max="6923" width="44.28515625" customWidth="1"/>
    <col min="6924" max="6925" width="10.140625" bestFit="1" customWidth="1"/>
    <col min="6926" max="6926" width="8.42578125" bestFit="1" customWidth="1"/>
    <col min="6927" max="6927" width="7" bestFit="1" customWidth="1"/>
    <col min="6928" max="6928" width="9.42578125" bestFit="1" customWidth="1"/>
    <col min="7169" max="7169" width="17.28515625" bestFit="1" customWidth="1"/>
    <col min="7170" max="7170" width="60.7109375" bestFit="1" customWidth="1"/>
    <col min="7171" max="7172" width="10.140625" bestFit="1" customWidth="1"/>
    <col min="7173" max="7174" width="8.42578125" bestFit="1" customWidth="1"/>
    <col min="7175" max="7175" width="9.42578125" bestFit="1" customWidth="1"/>
    <col min="7176" max="7176" width="9.42578125" customWidth="1"/>
    <col min="7179" max="7179" width="44.28515625" customWidth="1"/>
    <col min="7180" max="7181" width="10.140625" bestFit="1" customWidth="1"/>
    <col min="7182" max="7182" width="8.42578125" bestFit="1" customWidth="1"/>
    <col min="7183" max="7183" width="7" bestFit="1" customWidth="1"/>
    <col min="7184" max="7184" width="9.42578125" bestFit="1" customWidth="1"/>
    <col min="7425" max="7425" width="17.28515625" bestFit="1" customWidth="1"/>
    <col min="7426" max="7426" width="60.7109375" bestFit="1" customWidth="1"/>
    <col min="7427" max="7428" width="10.140625" bestFit="1" customWidth="1"/>
    <col min="7429" max="7430" width="8.42578125" bestFit="1" customWidth="1"/>
    <col min="7431" max="7431" width="9.42578125" bestFit="1" customWidth="1"/>
    <col min="7432" max="7432" width="9.42578125" customWidth="1"/>
    <col min="7435" max="7435" width="44.28515625" customWidth="1"/>
    <col min="7436" max="7437" width="10.140625" bestFit="1" customWidth="1"/>
    <col min="7438" max="7438" width="8.42578125" bestFit="1" customWidth="1"/>
    <col min="7439" max="7439" width="7" bestFit="1" customWidth="1"/>
    <col min="7440" max="7440" width="9.42578125" bestFit="1" customWidth="1"/>
    <col min="7681" max="7681" width="17.28515625" bestFit="1" customWidth="1"/>
    <col min="7682" max="7682" width="60.7109375" bestFit="1" customWidth="1"/>
    <col min="7683" max="7684" width="10.140625" bestFit="1" customWidth="1"/>
    <col min="7685" max="7686" width="8.42578125" bestFit="1" customWidth="1"/>
    <col min="7687" max="7687" width="9.42578125" bestFit="1" customWidth="1"/>
    <col min="7688" max="7688" width="9.42578125" customWidth="1"/>
    <col min="7691" max="7691" width="44.28515625" customWidth="1"/>
    <col min="7692" max="7693" width="10.140625" bestFit="1" customWidth="1"/>
    <col min="7694" max="7694" width="8.42578125" bestFit="1" customWidth="1"/>
    <col min="7695" max="7695" width="7" bestFit="1" customWidth="1"/>
    <col min="7696" max="7696" width="9.42578125" bestFit="1" customWidth="1"/>
    <col min="7937" max="7937" width="17.28515625" bestFit="1" customWidth="1"/>
    <col min="7938" max="7938" width="60.7109375" bestFit="1" customWidth="1"/>
    <col min="7939" max="7940" width="10.140625" bestFit="1" customWidth="1"/>
    <col min="7941" max="7942" width="8.42578125" bestFit="1" customWidth="1"/>
    <col min="7943" max="7943" width="9.42578125" bestFit="1" customWidth="1"/>
    <col min="7944" max="7944" width="9.42578125" customWidth="1"/>
    <col min="7947" max="7947" width="44.28515625" customWidth="1"/>
    <col min="7948" max="7949" width="10.140625" bestFit="1" customWidth="1"/>
    <col min="7950" max="7950" width="8.42578125" bestFit="1" customWidth="1"/>
    <col min="7951" max="7951" width="7" bestFit="1" customWidth="1"/>
    <col min="7952" max="7952" width="9.42578125" bestFit="1" customWidth="1"/>
    <col min="8193" max="8193" width="17.28515625" bestFit="1" customWidth="1"/>
    <col min="8194" max="8194" width="60.7109375" bestFit="1" customWidth="1"/>
    <col min="8195" max="8196" width="10.140625" bestFit="1" customWidth="1"/>
    <col min="8197" max="8198" width="8.42578125" bestFit="1" customWidth="1"/>
    <col min="8199" max="8199" width="9.42578125" bestFit="1" customWidth="1"/>
    <col min="8200" max="8200" width="9.42578125" customWidth="1"/>
    <col min="8203" max="8203" width="44.28515625" customWidth="1"/>
    <col min="8204" max="8205" width="10.140625" bestFit="1" customWidth="1"/>
    <col min="8206" max="8206" width="8.42578125" bestFit="1" customWidth="1"/>
    <col min="8207" max="8207" width="7" bestFit="1" customWidth="1"/>
    <col min="8208" max="8208" width="9.42578125" bestFit="1" customWidth="1"/>
    <col min="8449" max="8449" width="17.28515625" bestFit="1" customWidth="1"/>
    <col min="8450" max="8450" width="60.7109375" bestFit="1" customWidth="1"/>
    <col min="8451" max="8452" width="10.140625" bestFit="1" customWidth="1"/>
    <col min="8453" max="8454" width="8.42578125" bestFit="1" customWidth="1"/>
    <col min="8455" max="8455" width="9.42578125" bestFit="1" customWidth="1"/>
    <col min="8456" max="8456" width="9.42578125" customWidth="1"/>
    <col min="8459" max="8459" width="44.28515625" customWidth="1"/>
    <col min="8460" max="8461" width="10.140625" bestFit="1" customWidth="1"/>
    <col min="8462" max="8462" width="8.42578125" bestFit="1" customWidth="1"/>
    <col min="8463" max="8463" width="7" bestFit="1" customWidth="1"/>
    <col min="8464" max="8464" width="9.42578125" bestFit="1" customWidth="1"/>
    <col min="8705" max="8705" width="17.28515625" bestFit="1" customWidth="1"/>
    <col min="8706" max="8706" width="60.7109375" bestFit="1" customWidth="1"/>
    <col min="8707" max="8708" width="10.140625" bestFit="1" customWidth="1"/>
    <col min="8709" max="8710" width="8.42578125" bestFit="1" customWidth="1"/>
    <col min="8711" max="8711" width="9.42578125" bestFit="1" customWidth="1"/>
    <col min="8712" max="8712" width="9.42578125" customWidth="1"/>
    <col min="8715" max="8715" width="44.28515625" customWidth="1"/>
    <col min="8716" max="8717" width="10.140625" bestFit="1" customWidth="1"/>
    <col min="8718" max="8718" width="8.42578125" bestFit="1" customWidth="1"/>
    <col min="8719" max="8719" width="7" bestFit="1" customWidth="1"/>
    <col min="8720" max="8720" width="9.42578125" bestFit="1" customWidth="1"/>
    <col min="8961" max="8961" width="17.28515625" bestFit="1" customWidth="1"/>
    <col min="8962" max="8962" width="60.7109375" bestFit="1" customWidth="1"/>
    <col min="8963" max="8964" width="10.140625" bestFit="1" customWidth="1"/>
    <col min="8965" max="8966" width="8.42578125" bestFit="1" customWidth="1"/>
    <col min="8967" max="8967" width="9.42578125" bestFit="1" customWidth="1"/>
    <col min="8968" max="8968" width="9.42578125" customWidth="1"/>
    <col min="8971" max="8971" width="44.28515625" customWidth="1"/>
    <col min="8972" max="8973" width="10.140625" bestFit="1" customWidth="1"/>
    <col min="8974" max="8974" width="8.42578125" bestFit="1" customWidth="1"/>
    <col min="8975" max="8975" width="7" bestFit="1" customWidth="1"/>
    <col min="8976" max="8976" width="9.42578125" bestFit="1" customWidth="1"/>
    <col min="9217" max="9217" width="17.28515625" bestFit="1" customWidth="1"/>
    <col min="9218" max="9218" width="60.7109375" bestFit="1" customWidth="1"/>
    <col min="9219" max="9220" width="10.140625" bestFit="1" customWidth="1"/>
    <col min="9221" max="9222" width="8.42578125" bestFit="1" customWidth="1"/>
    <col min="9223" max="9223" width="9.42578125" bestFit="1" customWidth="1"/>
    <col min="9224" max="9224" width="9.42578125" customWidth="1"/>
    <col min="9227" max="9227" width="44.28515625" customWidth="1"/>
    <col min="9228" max="9229" width="10.140625" bestFit="1" customWidth="1"/>
    <col min="9230" max="9230" width="8.42578125" bestFit="1" customWidth="1"/>
    <col min="9231" max="9231" width="7" bestFit="1" customWidth="1"/>
    <col min="9232" max="9232" width="9.42578125" bestFit="1" customWidth="1"/>
    <col min="9473" max="9473" width="17.28515625" bestFit="1" customWidth="1"/>
    <col min="9474" max="9474" width="60.7109375" bestFit="1" customWidth="1"/>
    <col min="9475" max="9476" width="10.140625" bestFit="1" customWidth="1"/>
    <col min="9477" max="9478" width="8.42578125" bestFit="1" customWidth="1"/>
    <col min="9479" max="9479" width="9.42578125" bestFit="1" customWidth="1"/>
    <col min="9480" max="9480" width="9.42578125" customWidth="1"/>
    <col min="9483" max="9483" width="44.28515625" customWidth="1"/>
    <col min="9484" max="9485" width="10.140625" bestFit="1" customWidth="1"/>
    <col min="9486" max="9486" width="8.42578125" bestFit="1" customWidth="1"/>
    <col min="9487" max="9487" width="7" bestFit="1" customWidth="1"/>
    <col min="9488" max="9488" width="9.42578125" bestFit="1" customWidth="1"/>
    <col min="9729" max="9729" width="17.28515625" bestFit="1" customWidth="1"/>
    <col min="9730" max="9730" width="60.7109375" bestFit="1" customWidth="1"/>
    <col min="9731" max="9732" width="10.140625" bestFit="1" customWidth="1"/>
    <col min="9733" max="9734" width="8.42578125" bestFit="1" customWidth="1"/>
    <col min="9735" max="9735" width="9.42578125" bestFit="1" customWidth="1"/>
    <col min="9736" max="9736" width="9.42578125" customWidth="1"/>
    <col min="9739" max="9739" width="44.28515625" customWidth="1"/>
    <col min="9740" max="9741" width="10.140625" bestFit="1" customWidth="1"/>
    <col min="9742" max="9742" width="8.42578125" bestFit="1" customWidth="1"/>
    <col min="9743" max="9743" width="7" bestFit="1" customWidth="1"/>
    <col min="9744" max="9744" width="9.42578125" bestFit="1" customWidth="1"/>
    <col min="9985" max="9985" width="17.28515625" bestFit="1" customWidth="1"/>
    <col min="9986" max="9986" width="60.7109375" bestFit="1" customWidth="1"/>
    <col min="9987" max="9988" width="10.140625" bestFit="1" customWidth="1"/>
    <col min="9989" max="9990" width="8.42578125" bestFit="1" customWidth="1"/>
    <col min="9991" max="9991" width="9.42578125" bestFit="1" customWidth="1"/>
    <col min="9992" max="9992" width="9.42578125" customWidth="1"/>
    <col min="9995" max="9995" width="44.28515625" customWidth="1"/>
    <col min="9996" max="9997" width="10.140625" bestFit="1" customWidth="1"/>
    <col min="9998" max="9998" width="8.42578125" bestFit="1" customWidth="1"/>
    <col min="9999" max="9999" width="7" bestFit="1" customWidth="1"/>
    <col min="10000" max="10000" width="9.42578125" bestFit="1" customWidth="1"/>
    <col min="10241" max="10241" width="17.28515625" bestFit="1" customWidth="1"/>
    <col min="10242" max="10242" width="60.7109375" bestFit="1" customWidth="1"/>
    <col min="10243" max="10244" width="10.140625" bestFit="1" customWidth="1"/>
    <col min="10245" max="10246" width="8.42578125" bestFit="1" customWidth="1"/>
    <col min="10247" max="10247" width="9.42578125" bestFit="1" customWidth="1"/>
    <col min="10248" max="10248" width="9.42578125" customWidth="1"/>
    <col min="10251" max="10251" width="44.28515625" customWidth="1"/>
    <col min="10252" max="10253" width="10.140625" bestFit="1" customWidth="1"/>
    <col min="10254" max="10254" width="8.42578125" bestFit="1" customWidth="1"/>
    <col min="10255" max="10255" width="7" bestFit="1" customWidth="1"/>
    <col min="10256" max="10256" width="9.42578125" bestFit="1" customWidth="1"/>
    <col min="10497" max="10497" width="17.28515625" bestFit="1" customWidth="1"/>
    <col min="10498" max="10498" width="60.7109375" bestFit="1" customWidth="1"/>
    <col min="10499" max="10500" width="10.140625" bestFit="1" customWidth="1"/>
    <col min="10501" max="10502" width="8.42578125" bestFit="1" customWidth="1"/>
    <col min="10503" max="10503" width="9.42578125" bestFit="1" customWidth="1"/>
    <col min="10504" max="10504" width="9.42578125" customWidth="1"/>
    <col min="10507" max="10507" width="44.28515625" customWidth="1"/>
    <col min="10508" max="10509" width="10.140625" bestFit="1" customWidth="1"/>
    <col min="10510" max="10510" width="8.42578125" bestFit="1" customWidth="1"/>
    <col min="10511" max="10511" width="7" bestFit="1" customWidth="1"/>
    <col min="10512" max="10512" width="9.42578125" bestFit="1" customWidth="1"/>
    <col min="10753" max="10753" width="17.28515625" bestFit="1" customWidth="1"/>
    <col min="10754" max="10754" width="60.7109375" bestFit="1" customWidth="1"/>
    <col min="10755" max="10756" width="10.140625" bestFit="1" customWidth="1"/>
    <col min="10757" max="10758" width="8.42578125" bestFit="1" customWidth="1"/>
    <col min="10759" max="10759" width="9.42578125" bestFit="1" customWidth="1"/>
    <col min="10760" max="10760" width="9.42578125" customWidth="1"/>
    <col min="10763" max="10763" width="44.28515625" customWidth="1"/>
    <col min="10764" max="10765" width="10.140625" bestFit="1" customWidth="1"/>
    <col min="10766" max="10766" width="8.42578125" bestFit="1" customWidth="1"/>
    <col min="10767" max="10767" width="7" bestFit="1" customWidth="1"/>
    <col min="10768" max="10768" width="9.42578125" bestFit="1" customWidth="1"/>
    <col min="11009" max="11009" width="17.28515625" bestFit="1" customWidth="1"/>
    <col min="11010" max="11010" width="60.7109375" bestFit="1" customWidth="1"/>
    <col min="11011" max="11012" width="10.140625" bestFit="1" customWidth="1"/>
    <col min="11013" max="11014" width="8.42578125" bestFit="1" customWidth="1"/>
    <col min="11015" max="11015" width="9.42578125" bestFit="1" customWidth="1"/>
    <col min="11016" max="11016" width="9.42578125" customWidth="1"/>
    <col min="11019" max="11019" width="44.28515625" customWidth="1"/>
    <col min="11020" max="11021" width="10.140625" bestFit="1" customWidth="1"/>
    <col min="11022" max="11022" width="8.42578125" bestFit="1" customWidth="1"/>
    <col min="11023" max="11023" width="7" bestFit="1" customWidth="1"/>
    <col min="11024" max="11024" width="9.42578125" bestFit="1" customWidth="1"/>
    <col min="11265" max="11265" width="17.28515625" bestFit="1" customWidth="1"/>
    <col min="11266" max="11266" width="60.7109375" bestFit="1" customWidth="1"/>
    <col min="11267" max="11268" width="10.140625" bestFit="1" customWidth="1"/>
    <col min="11269" max="11270" width="8.42578125" bestFit="1" customWidth="1"/>
    <col min="11271" max="11271" width="9.42578125" bestFit="1" customWidth="1"/>
    <col min="11272" max="11272" width="9.42578125" customWidth="1"/>
    <col min="11275" max="11275" width="44.28515625" customWidth="1"/>
    <col min="11276" max="11277" width="10.140625" bestFit="1" customWidth="1"/>
    <col min="11278" max="11278" width="8.42578125" bestFit="1" customWidth="1"/>
    <col min="11279" max="11279" width="7" bestFit="1" customWidth="1"/>
    <col min="11280" max="11280" width="9.42578125" bestFit="1" customWidth="1"/>
    <col min="11521" max="11521" width="17.28515625" bestFit="1" customWidth="1"/>
    <col min="11522" max="11522" width="60.7109375" bestFit="1" customWidth="1"/>
    <col min="11523" max="11524" width="10.140625" bestFit="1" customWidth="1"/>
    <col min="11525" max="11526" width="8.42578125" bestFit="1" customWidth="1"/>
    <col min="11527" max="11527" width="9.42578125" bestFit="1" customWidth="1"/>
    <col min="11528" max="11528" width="9.42578125" customWidth="1"/>
    <col min="11531" max="11531" width="44.28515625" customWidth="1"/>
    <col min="11532" max="11533" width="10.140625" bestFit="1" customWidth="1"/>
    <col min="11534" max="11534" width="8.42578125" bestFit="1" customWidth="1"/>
    <col min="11535" max="11535" width="7" bestFit="1" customWidth="1"/>
    <col min="11536" max="11536" width="9.42578125" bestFit="1" customWidth="1"/>
    <col min="11777" max="11777" width="17.28515625" bestFit="1" customWidth="1"/>
    <col min="11778" max="11778" width="60.7109375" bestFit="1" customWidth="1"/>
    <col min="11779" max="11780" width="10.140625" bestFit="1" customWidth="1"/>
    <col min="11781" max="11782" width="8.42578125" bestFit="1" customWidth="1"/>
    <col min="11783" max="11783" width="9.42578125" bestFit="1" customWidth="1"/>
    <col min="11784" max="11784" width="9.42578125" customWidth="1"/>
    <col min="11787" max="11787" width="44.28515625" customWidth="1"/>
    <col min="11788" max="11789" width="10.140625" bestFit="1" customWidth="1"/>
    <col min="11790" max="11790" width="8.42578125" bestFit="1" customWidth="1"/>
    <col min="11791" max="11791" width="7" bestFit="1" customWidth="1"/>
    <col min="11792" max="11792" width="9.42578125" bestFit="1" customWidth="1"/>
    <col min="12033" max="12033" width="17.28515625" bestFit="1" customWidth="1"/>
    <col min="12034" max="12034" width="60.7109375" bestFit="1" customWidth="1"/>
    <col min="12035" max="12036" width="10.140625" bestFit="1" customWidth="1"/>
    <col min="12037" max="12038" width="8.42578125" bestFit="1" customWidth="1"/>
    <col min="12039" max="12039" width="9.42578125" bestFit="1" customWidth="1"/>
    <col min="12040" max="12040" width="9.42578125" customWidth="1"/>
    <col min="12043" max="12043" width="44.28515625" customWidth="1"/>
    <col min="12044" max="12045" width="10.140625" bestFit="1" customWidth="1"/>
    <col min="12046" max="12046" width="8.42578125" bestFit="1" customWidth="1"/>
    <col min="12047" max="12047" width="7" bestFit="1" customWidth="1"/>
    <col min="12048" max="12048" width="9.42578125" bestFit="1" customWidth="1"/>
    <col min="12289" max="12289" width="17.28515625" bestFit="1" customWidth="1"/>
    <col min="12290" max="12290" width="60.7109375" bestFit="1" customWidth="1"/>
    <col min="12291" max="12292" width="10.140625" bestFit="1" customWidth="1"/>
    <col min="12293" max="12294" width="8.42578125" bestFit="1" customWidth="1"/>
    <col min="12295" max="12295" width="9.42578125" bestFit="1" customWidth="1"/>
    <col min="12296" max="12296" width="9.42578125" customWidth="1"/>
    <col min="12299" max="12299" width="44.28515625" customWidth="1"/>
    <col min="12300" max="12301" width="10.140625" bestFit="1" customWidth="1"/>
    <col min="12302" max="12302" width="8.42578125" bestFit="1" customWidth="1"/>
    <col min="12303" max="12303" width="7" bestFit="1" customWidth="1"/>
    <col min="12304" max="12304" width="9.42578125" bestFit="1" customWidth="1"/>
    <col min="12545" max="12545" width="17.28515625" bestFit="1" customWidth="1"/>
    <col min="12546" max="12546" width="60.7109375" bestFit="1" customWidth="1"/>
    <col min="12547" max="12548" width="10.140625" bestFit="1" customWidth="1"/>
    <col min="12549" max="12550" width="8.42578125" bestFit="1" customWidth="1"/>
    <col min="12551" max="12551" width="9.42578125" bestFit="1" customWidth="1"/>
    <col min="12552" max="12552" width="9.42578125" customWidth="1"/>
    <col min="12555" max="12555" width="44.28515625" customWidth="1"/>
    <col min="12556" max="12557" width="10.140625" bestFit="1" customWidth="1"/>
    <col min="12558" max="12558" width="8.42578125" bestFit="1" customWidth="1"/>
    <col min="12559" max="12559" width="7" bestFit="1" customWidth="1"/>
    <col min="12560" max="12560" width="9.42578125" bestFit="1" customWidth="1"/>
    <col min="12801" max="12801" width="17.28515625" bestFit="1" customWidth="1"/>
    <col min="12802" max="12802" width="60.7109375" bestFit="1" customWidth="1"/>
    <col min="12803" max="12804" width="10.140625" bestFit="1" customWidth="1"/>
    <col min="12805" max="12806" width="8.42578125" bestFit="1" customWidth="1"/>
    <col min="12807" max="12807" width="9.42578125" bestFit="1" customWidth="1"/>
    <col min="12808" max="12808" width="9.42578125" customWidth="1"/>
    <col min="12811" max="12811" width="44.28515625" customWidth="1"/>
    <col min="12812" max="12813" width="10.140625" bestFit="1" customWidth="1"/>
    <col min="12814" max="12814" width="8.42578125" bestFit="1" customWidth="1"/>
    <col min="12815" max="12815" width="7" bestFit="1" customWidth="1"/>
    <col min="12816" max="12816" width="9.42578125" bestFit="1" customWidth="1"/>
    <col min="13057" max="13057" width="17.28515625" bestFit="1" customWidth="1"/>
    <col min="13058" max="13058" width="60.7109375" bestFit="1" customWidth="1"/>
    <col min="13059" max="13060" width="10.140625" bestFit="1" customWidth="1"/>
    <col min="13061" max="13062" width="8.42578125" bestFit="1" customWidth="1"/>
    <col min="13063" max="13063" width="9.42578125" bestFit="1" customWidth="1"/>
    <col min="13064" max="13064" width="9.42578125" customWidth="1"/>
    <col min="13067" max="13067" width="44.28515625" customWidth="1"/>
    <col min="13068" max="13069" width="10.140625" bestFit="1" customWidth="1"/>
    <col min="13070" max="13070" width="8.42578125" bestFit="1" customWidth="1"/>
    <col min="13071" max="13071" width="7" bestFit="1" customWidth="1"/>
    <col min="13072" max="13072" width="9.42578125" bestFit="1" customWidth="1"/>
    <col min="13313" max="13313" width="17.28515625" bestFit="1" customWidth="1"/>
    <col min="13314" max="13314" width="60.7109375" bestFit="1" customWidth="1"/>
    <col min="13315" max="13316" width="10.140625" bestFit="1" customWidth="1"/>
    <col min="13317" max="13318" width="8.42578125" bestFit="1" customWidth="1"/>
    <col min="13319" max="13319" width="9.42578125" bestFit="1" customWidth="1"/>
    <col min="13320" max="13320" width="9.42578125" customWidth="1"/>
    <col min="13323" max="13323" width="44.28515625" customWidth="1"/>
    <col min="13324" max="13325" width="10.140625" bestFit="1" customWidth="1"/>
    <col min="13326" max="13326" width="8.42578125" bestFit="1" customWidth="1"/>
    <col min="13327" max="13327" width="7" bestFit="1" customWidth="1"/>
    <col min="13328" max="13328" width="9.42578125" bestFit="1" customWidth="1"/>
    <col min="13569" max="13569" width="17.28515625" bestFit="1" customWidth="1"/>
    <col min="13570" max="13570" width="60.7109375" bestFit="1" customWidth="1"/>
    <col min="13571" max="13572" width="10.140625" bestFit="1" customWidth="1"/>
    <col min="13573" max="13574" width="8.42578125" bestFit="1" customWidth="1"/>
    <col min="13575" max="13575" width="9.42578125" bestFit="1" customWidth="1"/>
    <col min="13576" max="13576" width="9.42578125" customWidth="1"/>
    <col min="13579" max="13579" width="44.28515625" customWidth="1"/>
    <col min="13580" max="13581" width="10.140625" bestFit="1" customWidth="1"/>
    <col min="13582" max="13582" width="8.42578125" bestFit="1" customWidth="1"/>
    <col min="13583" max="13583" width="7" bestFit="1" customWidth="1"/>
    <col min="13584" max="13584" width="9.42578125" bestFit="1" customWidth="1"/>
    <col min="13825" max="13825" width="17.28515625" bestFit="1" customWidth="1"/>
    <col min="13826" max="13826" width="60.7109375" bestFit="1" customWidth="1"/>
    <col min="13827" max="13828" width="10.140625" bestFit="1" customWidth="1"/>
    <col min="13829" max="13830" width="8.42578125" bestFit="1" customWidth="1"/>
    <col min="13831" max="13831" width="9.42578125" bestFit="1" customWidth="1"/>
    <col min="13832" max="13832" width="9.42578125" customWidth="1"/>
    <col min="13835" max="13835" width="44.28515625" customWidth="1"/>
    <col min="13836" max="13837" width="10.140625" bestFit="1" customWidth="1"/>
    <col min="13838" max="13838" width="8.42578125" bestFit="1" customWidth="1"/>
    <col min="13839" max="13839" width="7" bestFit="1" customWidth="1"/>
    <col min="13840" max="13840" width="9.42578125" bestFit="1" customWidth="1"/>
    <col min="14081" max="14081" width="17.28515625" bestFit="1" customWidth="1"/>
    <col min="14082" max="14082" width="60.7109375" bestFit="1" customWidth="1"/>
    <col min="14083" max="14084" width="10.140625" bestFit="1" customWidth="1"/>
    <col min="14085" max="14086" width="8.42578125" bestFit="1" customWidth="1"/>
    <col min="14087" max="14087" width="9.42578125" bestFit="1" customWidth="1"/>
    <col min="14088" max="14088" width="9.42578125" customWidth="1"/>
    <col min="14091" max="14091" width="44.28515625" customWidth="1"/>
    <col min="14092" max="14093" width="10.140625" bestFit="1" customWidth="1"/>
    <col min="14094" max="14094" width="8.42578125" bestFit="1" customWidth="1"/>
    <col min="14095" max="14095" width="7" bestFit="1" customWidth="1"/>
    <col min="14096" max="14096" width="9.42578125" bestFit="1" customWidth="1"/>
    <col min="14337" max="14337" width="17.28515625" bestFit="1" customWidth="1"/>
    <col min="14338" max="14338" width="60.7109375" bestFit="1" customWidth="1"/>
    <col min="14339" max="14340" width="10.140625" bestFit="1" customWidth="1"/>
    <col min="14341" max="14342" width="8.42578125" bestFit="1" customWidth="1"/>
    <col min="14343" max="14343" width="9.42578125" bestFit="1" customWidth="1"/>
    <col min="14344" max="14344" width="9.42578125" customWidth="1"/>
    <col min="14347" max="14347" width="44.28515625" customWidth="1"/>
    <col min="14348" max="14349" width="10.140625" bestFit="1" customWidth="1"/>
    <col min="14350" max="14350" width="8.42578125" bestFit="1" customWidth="1"/>
    <col min="14351" max="14351" width="7" bestFit="1" customWidth="1"/>
    <col min="14352" max="14352" width="9.42578125" bestFit="1" customWidth="1"/>
    <col min="14593" max="14593" width="17.28515625" bestFit="1" customWidth="1"/>
    <col min="14594" max="14594" width="60.7109375" bestFit="1" customWidth="1"/>
    <col min="14595" max="14596" width="10.140625" bestFit="1" customWidth="1"/>
    <col min="14597" max="14598" width="8.42578125" bestFit="1" customWidth="1"/>
    <col min="14599" max="14599" width="9.42578125" bestFit="1" customWidth="1"/>
    <col min="14600" max="14600" width="9.42578125" customWidth="1"/>
    <col min="14603" max="14603" width="44.28515625" customWidth="1"/>
    <col min="14604" max="14605" width="10.140625" bestFit="1" customWidth="1"/>
    <col min="14606" max="14606" width="8.42578125" bestFit="1" customWidth="1"/>
    <col min="14607" max="14607" width="7" bestFit="1" customWidth="1"/>
    <col min="14608" max="14608" width="9.42578125" bestFit="1" customWidth="1"/>
    <col min="14849" max="14849" width="17.28515625" bestFit="1" customWidth="1"/>
    <col min="14850" max="14850" width="60.7109375" bestFit="1" customWidth="1"/>
    <col min="14851" max="14852" width="10.140625" bestFit="1" customWidth="1"/>
    <col min="14853" max="14854" width="8.42578125" bestFit="1" customWidth="1"/>
    <col min="14855" max="14855" width="9.42578125" bestFit="1" customWidth="1"/>
    <col min="14856" max="14856" width="9.42578125" customWidth="1"/>
    <col min="14859" max="14859" width="44.28515625" customWidth="1"/>
    <col min="14860" max="14861" width="10.140625" bestFit="1" customWidth="1"/>
    <col min="14862" max="14862" width="8.42578125" bestFit="1" customWidth="1"/>
    <col min="14863" max="14863" width="7" bestFit="1" customWidth="1"/>
    <col min="14864" max="14864" width="9.42578125" bestFit="1" customWidth="1"/>
    <col min="15105" max="15105" width="17.28515625" bestFit="1" customWidth="1"/>
    <col min="15106" max="15106" width="60.7109375" bestFit="1" customWidth="1"/>
    <col min="15107" max="15108" width="10.140625" bestFit="1" customWidth="1"/>
    <col min="15109" max="15110" width="8.42578125" bestFit="1" customWidth="1"/>
    <col min="15111" max="15111" width="9.42578125" bestFit="1" customWidth="1"/>
    <col min="15112" max="15112" width="9.42578125" customWidth="1"/>
    <col min="15115" max="15115" width="44.28515625" customWidth="1"/>
    <col min="15116" max="15117" width="10.140625" bestFit="1" customWidth="1"/>
    <col min="15118" max="15118" width="8.42578125" bestFit="1" customWidth="1"/>
    <col min="15119" max="15119" width="7" bestFit="1" customWidth="1"/>
    <col min="15120" max="15120" width="9.42578125" bestFit="1" customWidth="1"/>
    <col min="15361" max="15361" width="17.28515625" bestFit="1" customWidth="1"/>
    <col min="15362" max="15362" width="60.7109375" bestFit="1" customWidth="1"/>
    <col min="15363" max="15364" width="10.140625" bestFit="1" customWidth="1"/>
    <col min="15365" max="15366" width="8.42578125" bestFit="1" customWidth="1"/>
    <col min="15367" max="15367" width="9.42578125" bestFit="1" customWidth="1"/>
    <col min="15368" max="15368" width="9.42578125" customWidth="1"/>
    <col min="15371" max="15371" width="44.28515625" customWidth="1"/>
    <col min="15372" max="15373" width="10.140625" bestFit="1" customWidth="1"/>
    <col min="15374" max="15374" width="8.42578125" bestFit="1" customWidth="1"/>
    <col min="15375" max="15375" width="7" bestFit="1" customWidth="1"/>
    <col min="15376" max="15376" width="9.42578125" bestFit="1" customWidth="1"/>
    <col min="15617" max="15617" width="17.28515625" bestFit="1" customWidth="1"/>
    <col min="15618" max="15618" width="60.7109375" bestFit="1" customWidth="1"/>
    <col min="15619" max="15620" width="10.140625" bestFit="1" customWidth="1"/>
    <col min="15621" max="15622" width="8.42578125" bestFit="1" customWidth="1"/>
    <col min="15623" max="15623" width="9.42578125" bestFit="1" customWidth="1"/>
    <col min="15624" max="15624" width="9.42578125" customWidth="1"/>
    <col min="15627" max="15627" width="44.28515625" customWidth="1"/>
    <col min="15628" max="15629" width="10.140625" bestFit="1" customWidth="1"/>
    <col min="15630" max="15630" width="8.42578125" bestFit="1" customWidth="1"/>
    <col min="15631" max="15631" width="7" bestFit="1" customWidth="1"/>
    <col min="15632" max="15632" width="9.42578125" bestFit="1" customWidth="1"/>
    <col min="15873" max="15873" width="17.28515625" bestFit="1" customWidth="1"/>
    <col min="15874" max="15874" width="60.7109375" bestFit="1" customWidth="1"/>
    <col min="15875" max="15876" width="10.140625" bestFit="1" customWidth="1"/>
    <col min="15877" max="15878" width="8.42578125" bestFit="1" customWidth="1"/>
    <col min="15879" max="15879" width="9.42578125" bestFit="1" customWidth="1"/>
    <col min="15880" max="15880" width="9.42578125" customWidth="1"/>
    <col min="15883" max="15883" width="44.28515625" customWidth="1"/>
    <col min="15884" max="15885" width="10.140625" bestFit="1" customWidth="1"/>
    <col min="15886" max="15886" width="8.42578125" bestFit="1" customWidth="1"/>
    <col min="15887" max="15887" width="7" bestFit="1" customWidth="1"/>
    <col min="15888" max="15888" width="9.42578125" bestFit="1" customWidth="1"/>
    <col min="16129" max="16129" width="17.28515625" bestFit="1" customWidth="1"/>
    <col min="16130" max="16130" width="60.7109375" bestFit="1" customWidth="1"/>
    <col min="16131" max="16132" width="10.140625" bestFit="1" customWidth="1"/>
    <col min="16133" max="16134" width="8.42578125" bestFit="1" customWidth="1"/>
    <col min="16135" max="16135" width="9.42578125" bestFit="1" customWidth="1"/>
    <col min="16136" max="16136" width="9.42578125" customWidth="1"/>
    <col min="16139" max="16139" width="44.28515625" customWidth="1"/>
    <col min="16140" max="16141" width="10.140625" bestFit="1" customWidth="1"/>
    <col min="16142" max="16142" width="8.42578125" bestFit="1" customWidth="1"/>
    <col min="16143" max="16143" width="7" bestFit="1" customWidth="1"/>
    <col min="16144" max="16144" width="9.42578125" bestFit="1" customWidth="1"/>
  </cols>
  <sheetData>
    <row r="1" spans="1:16" ht="31.5" x14ac:dyDescent="0.5">
      <c r="A1" s="89">
        <v>2009</v>
      </c>
      <c r="B1" s="89"/>
      <c r="C1" s="89"/>
      <c r="D1" s="89"/>
      <c r="E1" s="89"/>
      <c r="F1" s="89"/>
      <c r="G1" s="89"/>
      <c r="H1" s="90"/>
      <c r="J1" s="55">
        <v>2010</v>
      </c>
      <c r="K1" s="55"/>
      <c r="L1" s="55"/>
      <c r="M1" s="55"/>
      <c r="N1" s="55"/>
      <c r="O1" s="55"/>
      <c r="P1" s="55"/>
    </row>
    <row r="2" spans="1:16" s="59" customFormat="1" ht="30" x14ac:dyDescent="0.25">
      <c r="A2" s="56" t="s">
        <v>43</v>
      </c>
      <c r="B2" s="56" t="s">
        <v>199</v>
      </c>
      <c r="C2" s="56" t="s">
        <v>162</v>
      </c>
      <c r="D2" s="56" t="s">
        <v>163</v>
      </c>
      <c r="E2" s="56" t="s">
        <v>164</v>
      </c>
      <c r="F2" s="56" t="s">
        <v>165</v>
      </c>
      <c r="G2" s="56" t="s">
        <v>166</v>
      </c>
      <c r="H2" s="91"/>
      <c r="J2" s="58" t="s">
        <v>43</v>
      </c>
      <c r="K2" s="58" t="s">
        <v>199</v>
      </c>
      <c r="L2" s="58" t="s">
        <v>162</v>
      </c>
      <c r="M2" s="58" t="s">
        <v>163</v>
      </c>
      <c r="N2" s="58" t="s">
        <v>164</v>
      </c>
      <c r="O2" s="58" t="s">
        <v>165</v>
      </c>
      <c r="P2" s="58" t="s">
        <v>166</v>
      </c>
    </row>
    <row r="3" spans="1:16" s="59" customFormat="1" x14ac:dyDescent="0.25">
      <c r="A3" s="60">
        <v>4</v>
      </c>
      <c r="B3" s="92" t="s">
        <v>186</v>
      </c>
      <c r="C3" s="60">
        <v>11</v>
      </c>
      <c r="D3" s="60">
        <v>17</v>
      </c>
      <c r="E3" s="60">
        <v>14</v>
      </c>
      <c r="F3" s="60">
        <v>36</v>
      </c>
      <c r="G3" s="60">
        <v>22</v>
      </c>
      <c r="H3" s="93"/>
      <c r="J3" s="61">
        <v>4</v>
      </c>
      <c r="K3" s="94" t="s">
        <v>186</v>
      </c>
      <c r="L3" s="62">
        <v>20</v>
      </c>
      <c r="M3" s="62">
        <v>26</v>
      </c>
      <c r="N3" s="62">
        <v>26</v>
      </c>
      <c r="O3" s="62">
        <v>47</v>
      </c>
      <c r="P3" s="62">
        <v>31</v>
      </c>
    </row>
    <row r="4" spans="1:16" s="59" customFormat="1" x14ac:dyDescent="0.25">
      <c r="A4" s="60">
        <v>5</v>
      </c>
      <c r="B4" s="92" t="s">
        <v>187</v>
      </c>
      <c r="C4" s="60">
        <v>12</v>
      </c>
      <c r="D4" s="60">
        <v>18</v>
      </c>
      <c r="E4" s="60">
        <v>17</v>
      </c>
      <c r="F4" s="60">
        <v>31</v>
      </c>
      <c r="G4" s="60">
        <v>22</v>
      </c>
      <c r="H4" s="93"/>
      <c r="J4" s="61">
        <v>5</v>
      </c>
      <c r="K4" s="94" t="s">
        <v>187</v>
      </c>
      <c r="L4" s="62">
        <v>19</v>
      </c>
      <c r="M4" s="62">
        <v>27</v>
      </c>
      <c r="N4" s="62">
        <v>34</v>
      </c>
      <c r="O4" s="62">
        <v>40</v>
      </c>
      <c r="P4" s="62">
        <v>30</v>
      </c>
    </row>
    <row r="5" spans="1:16" x14ac:dyDescent="0.25">
      <c r="A5" s="92"/>
      <c r="B5" s="63" t="s">
        <v>171</v>
      </c>
      <c r="C5" s="60">
        <f>SUM(C3:C4)</f>
        <v>23</v>
      </c>
      <c r="D5" s="60">
        <f>SUM(D3:D4)</f>
        <v>35</v>
      </c>
      <c r="E5" s="60">
        <f>SUM(E3:E4)</f>
        <v>31</v>
      </c>
      <c r="F5" s="60">
        <f>SUM(F3:F4)</f>
        <v>67</v>
      </c>
      <c r="G5" s="60">
        <f>SUM(G3:G4)</f>
        <v>44</v>
      </c>
      <c r="H5" s="93"/>
      <c r="J5" s="94"/>
      <c r="K5" s="95" t="s">
        <v>171</v>
      </c>
      <c r="L5" s="61">
        <f>SUM(L3:L4)</f>
        <v>39</v>
      </c>
      <c r="M5" s="61">
        <f>SUM(M3:M4)</f>
        <v>53</v>
      </c>
      <c r="N5" s="61">
        <f>SUM(N3:N4)</f>
        <v>60</v>
      </c>
      <c r="O5" s="61">
        <f>SUM(O3:O4)</f>
        <v>87</v>
      </c>
      <c r="P5" s="61">
        <f>SUM(P3:P4)</f>
        <v>61</v>
      </c>
    </row>
    <row r="6" spans="1:16" x14ac:dyDescent="0.25">
      <c r="A6" s="92"/>
      <c r="B6" s="63" t="s">
        <v>200</v>
      </c>
      <c r="C6" s="96">
        <f>(C5/200)*100</f>
        <v>11.5</v>
      </c>
      <c r="D6" s="96">
        <f>(D5/200)*100</f>
        <v>17.5</v>
      </c>
      <c r="E6" s="96">
        <f>(E5/200)*100</f>
        <v>15.5</v>
      </c>
      <c r="F6" s="96">
        <f>(F5/200)*100</f>
        <v>33.5</v>
      </c>
      <c r="G6" s="96">
        <f>(G5/200)*100</f>
        <v>22</v>
      </c>
      <c r="H6" s="97"/>
      <c r="J6" s="94"/>
      <c r="K6" s="95" t="s">
        <v>200</v>
      </c>
      <c r="L6" s="61">
        <f>(L5/300)*100</f>
        <v>13</v>
      </c>
      <c r="M6" s="65">
        <f>(M5/300)*100</f>
        <v>17.666666666666668</v>
      </c>
      <c r="N6" s="65">
        <f>(N5/300)*100</f>
        <v>20</v>
      </c>
      <c r="O6" s="65">
        <f>(O5/300)*100</f>
        <v>28.999999999999996</v>
      </c>
      <c r="P6" s="65">
        <f>(P5/300)*100</f>
        <v>20.333333333333332</v>
      </c>
    </row>
    <row r="10" spans="1:16" ht="45" x14ac:dyDescent="0.25">
      <c r="A10" s="66"/>
      <c r="B10" s="66" t="s">
        <v>173</v>
      </c>
      <c r="C10" s="66" t="s">
        <v>174</v>
      </c>
      <c r="D10" s="66" t="s">
        <v>175</v>
      </c>
      <c r="E10" s="66" t="s">
        <v>176</v>
      </c>
      <c r="F10" s="66" t="s">
        <v>177</v>
      </c>
      <c r="G10" s="66" t="s">
        <v>178</v>
      </c>
    </row>
    <row r="11" spans="1:16" x14ac:dyDescent="0.25">
      <c r="A11" s="67">
        <v>2009</v>
      </c>
      <c r="B11" s="67">
        <f>C6</f>
        <v>11.5</v>
      </c>
      <c r="C11" s="67">
        <f>D6</f>
        <v>17.5</v>
      </c>
      <c r="D11" s="67">
        <f>E6</f>
        <v>15.5</v>
      </c>
      <c r="E11" s="67">
        <f>F6</f>
        <v>33.5</v>
      </c>
      <c r="F11" s="67">
        <f>G6</f>
        <v>22</v>
      </c>
      <c r="G11" s="67">
        <f>(B11*$B$15+C11*$B$16+D11*$B$17+E11*$B$18+F11*$B$19)/5</f>
        <v>7.4</v>
      </c>
    </row>
    <row r="12" spans="1:16" x14ac:dyDescent="0.25">
      <c r="A12" s="67">
        <v>2010</v>
      </c>
      <c r="B12" s="67">
        <f>L6</f>
        <v>13</v>
      </c>
      <c r="C12" s="68">
        <f>M6</f>
        <v>17.666666666666668</v>
      </c>
      <c r="D12" s="68">
        <f>N6</f>
        <v>20</v>
      </c>
      <c r="E12" s="68">
        <f>O6</f>
        <v>28.999999999999996</v>
      </c>
      <c r="F12" s="68">
        <f>P6</f>
        <v>20.333333333333332</v>
      </c>
      <c r="G12" s="67">
        <f>(B12*$B$15+C12*$B$16+D12*$B$17+E12*$B$18+F12*$B$19)/5</f>
        <v>5.1999999999999975</v>
      </c>
    </row>
    <row r="14" spans="1:16" ht="15.75" thickBot="1" x14ac:dyDescent="0.3"/>
    <row r="15" spans="1:16" x14ac:dyDescent="0.25">
      <c r="A15" s="69" t="s">
        <v>162</v>
      </c>
      <c r="B15" s="70">
        <v>-2</v>
      </c>
    </row>
    <row r="16" spans="1:16" x14ac:dyDescent="0.25">
      <c r="A16" s="71" t="s">
        <v>163</v>
      </c>
      <c r="B16" s="72">
        <v>-1</v>
      </c>
    </row>
    <row r="17" spans="1:2" x14ac:dyDescent="0.25">
      <c r="A17" s="71" t="s">
        <v>164</v>
      </c>
      <c r="B17" s="72">
        <v>0</v>
      </c>
    </row>
    <row r="18" spans="1:2" x14ac:dyDescent="0.25">
      <c r="A18" s="71" t="s">
        <v>165</v>
      </c>
      <c r="B18" s="72">
        <v>1</v>
      </c>
    </row>
    <row r="19" spans="1:2" ht="15.75" thickBot="1" x14ac:dyDescent="0.3">
      <c r="A19" s="73" t="s">
        <v>166</v>
      </c>
      <c r="B19" s="74">
        <v>2</v>
      </c>
    </row>
  </sheetData>
  <mergeCells count="2">
    <mergeCell ref="A1:G1"/>
    <mergeCell ref="J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vt:lpstr>
      <vt:lpstr>Project Budget Summary</vt:lpstr>
      <vt:lpstr>EVM</vt:lpstr>
      <vt:lpstr>Defect History</vt:lpstr>
      <vt:lpstr>Motivation</vt:lpstr>
      <vt:lpstr>Sheet4</vt:lpstr>
      <vt:lpstr>2009 Survey Results</vt:lpstr>
      <vt:lpstr>2010 Survey Results</vt:lpstr>
      <vt:lpstr>Physical Environment</vt:lpstr>
      <vt:lpstr>Systems, Tools and Processes</vt:lpstr>
      <vt:lpstr>Emotional Environment</vt:lpstr>
      <vt:lpstr>Management</vt:lpstr>
      <vt:lpstr>Looking for another job</vt:lpstr>
      <vt:lpstr>Compared 2010 vs 2009</vt:lpstr>
      <vt:lpstr>Project Schedule</vt:lpstr>
      <vt:lpstr>Resource Allocation</vt:lpstr>
      <vt:lpstr>Project Budget Data Entry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2012-05-16T07:35:14Z</dcterms:modified>
</cp:coreProperties>
</file>