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drawings/drawing11.xml" ContentType="application/vnd.openxmlformats-officedocument.drawing+xml"/>
  <Override PartName="/xl/charts/chart12.xml" ContentType="application/vnd.openxmlformats-officedocument.drawingml.chart+xml"/>
  <Override PartName="/xl/drawings/drawing12.xml" ContentType="application/vnd.openxmlformats-officedocument.drawing+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drawings/drawing14.xml" ContentType="application/vnd.openxmlformats-officedocument.drawing+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15" windowWidth="20115" windowHeight="7755" tabRatio="931" activeTab="3"/>
  </bookViews>
  <sheets>
    <sheet name="Dashboard" sheetId="1" r:id="rId1"/>
    <sheet name="Earn Value" sheetId="14" r:id="rId2"/>
    <sheet name="Project Budget Summary" sheetId="3" r:id="rId3"/>
    <sheet name="Team Morale" sheetId="4" r:id="rId4"/>
    <sheet name="Physical Enviroment" sheetId="16" r:id="rId5"/>
    <sheet name="System, Tools and Process" sheetId="15" r:id="rId6"/>
    <sheet name="Motivation" sheetId="7" r:id="rId7"/>
    <sheet name="Emotional Environment" sheetId="8" r:id="rId8"/>
    <sheet name="Management" sheetId="9" r:id="rId9"/>
    <sheet name="Looking for another job" sheetId="10" r:id="rId10"/>
    <sheet name="Defect statitic" sheetId="13" r:id="rId11"/>
    <sheet name="Defect History" sheetId="11" state="hidden" r:id="rId12"/>
  </sheets>
  <calcPr calcId="144525"/>
</workbook>
</file>

<file path=xl/calcChain.xml><?xml version="1.0" encoding="utf-8"?>
<calcChain xmlns="http://schemas.openxmlformats.org/spreadsheetml/2006/main">
  <c r="D12" i="16" l="1"/>
  <c r="N6" i="16"/>
  <c r="M6" i="16"/>
  <c r="C12" i="16" s="1"/>
  <c r="F6" i="16"/>
  <c r="E11" i="16" s="1"/>
  <c r="E6" i="16"/>
  <c r="D11" i="16" s="1"/>
  <c r="P5" i="16"/>
  <c r="P6" i="16" s="1"/>
  <c r="F12" i="16" s="1"/>
  <c r="O5" i="16"/>
  <c r="O6" i="16" s="1"/>
  <c r="E12" i="16" s="1"/>
  <c r="N5" i="16"/>
  <c r="M5" i="16"/>
  <c r="L5" i="16"/>
  <c r="L6" i="16" s="1"/>
  <c r="B12" i="16" s="1"/>
  <c r="G5" i="16"/>
  <c r="G6" i="16" s="1"/>
  <c r="F11" i="16" s="1"/>
  <c r="F5" i="16"/>
  <c r="E5" i="16"/>
  <c r="D5" i="16"/>
  <c r="D6" i="16" s="1"/>
  <c r="C11" i="16" s="1"/>
  <c r="C5" i="16"/>
  <c r="C6" i="16" s="1"/>
  <c r="B11" i="16" s="1"/>
  <c r="F12" i="15"/>
  <c r="B12" i="15"/>
  <c r="G12" i="15" s="1"/>
  <c r="O8" i="15"/>
  <c r="N8" i="15"/>
  <c r="E12" i="15" s="1"/>
  <c r="K8" i="15"/>
  <c r="G8" i="15"/>
  <c r="F11" i="15" s="1"/>
  <c r="D8" i="15"/>
  <c r="C11" i="15" s="1"/>
  <c r="C8" i="15"/>
  <c r="B11" i="15" s="1"/>
  <c r="O7" i="15"/>
  <c r="N7" i="15"/>
  <c r="M7" i="15"/>
  <c r="M8" i="15" s="1"/>
  <c r="D12" i="15" s="1"/>
  <c r="L7" i="15"/>
  <c r="L8" i="15" s="1"/>
  <c r="C12" i="15" s="1"/>
  <c r="K7" i="15"/>
  <c r="G7" i="15"/>
  <c r="F7" i="15"/>
  <c r="F8" i="15" s="1"/>
  <c r="E11" i="15" s="1"/>
  <c r="E7" i="15"/>
  <c r="E8" i="15" s="1"/>
  <c r="D11" i="15" s="1"/>
  <c r="D7" i="15"/>
  <c r="C7" i="15"/>
  <c r="G11" i="16" l="1"/>
  <c r="G12" i="16"/>
  <c r="G11" i="15"/>
  <c r="B41" i="14"/>
  <c r="AU38" i="14"/>
  <c r="AQ38" i="14"/>
  <c r="AM38" i="14"/>
  <c r="AI38" i="14"/>
  <c r="AE38" i="14"/>
  <c r="AW37" i="14"/>
  <c r="AX37" i="14" s="1"/>
  <c r="AY37" i="14" s="1"/>
  <c r="AZ37" i="14" s="1"/>
  <c r="BA37" i="14" s="1"/>
  <c r="BB37" i="14" s="1"/>
  <c r="AO37" i="14"/>
  <c r="AG37" i="14"/>
  <c r="Y36" i="14"/>
  <c r="Q36" i="14"/>
  <c r="I36" i="14"/>
  <c r="AC35" i="14"/>
  <c r="B43" i="14" s="1"/>
  <c r="U35" i="14"/>
  <c r="M35" i="14"/>
  <c r="E35" i="14"/>
  <c r="Y34" i="14"/>
  <c r="Q34" i="14"/>
  <c r="I34" i="14"/>
  <c r="AC33" i="14"/>
  <c r="U33" i="14"/>
  <c r="M33" i="14"/>
  <c r="E33"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C31" i="14"/>
  <c r="AC36" i="14" s="1"/>
  <c r="B44" i="14" s="1"/>
  <c r="AB31" i="14"/>
  <c r="AB35" i="14" s="1"/>
  <c r="AA31" i="14"/>
  <c r="AA36" i="14" s="1"/>
  <c r="Z31" i="14"/>
  <c r="Z36" i="14" s="1"/>
  <c r="Y31" i="14"/>
  <c r="Y35" i="14" s="1"/>
  <c r="X31" i="14"/>
  <c r="X36" i="14" s="1"/>
  <c r="W31" i="14"/>
  <c r="W36" i="14" s="1"/>
  <c r="V31" i="14"/>
  <c r="V36" i="14" s="1"/>
  <c r="U31" i="14"/>
  <c r="U36" i="14" s="1"/>
  <c r="T31" i="14"/>
  <c r="T35" i="14" s="1"/>
  <c r="S31" i="14"/>
  <c r="S36" i="14" s="1"/>
  <c r="R31" i="14"/>
  <c r="R36" i="14" s="1"/>
  <c r="Q31" i="14"/>
  <c r="Q35" i="14" s="1"/>
  <c r="P31" i="14"/>
  <c r="P36" i="14" s="1"/>
  <c r="O31" i="14"/>
  <c r="O36" i="14" s="1"/>
  <c r="N31" i="14"/>
  <c r="N36" i="14" s="1"/>
  <c r="M31" i="14"/>
  <c r="M36" i="14" s="1"/>
  <c r="L31" i="14"/>
  <c r="L35" i="14" s="1"/>
  <c r="K31" i="14"/>
  <c r="K36" i="14" s="1"/>
  <c r="J31" i="14"/>
  <c r="J36" i="14" s="1"/>
  <c r="I31" i="14"/>
  <c r="I35" i="14" s="1"/>
  <c r="H31" i="14"/>
  <c r="H36" i="14" s="1"/>
  <c r="G31" i="14"/>
  <c r="G36" i="14" s="1"/>
  <c r="F31" i="14"/>
  <c r="F36" i="14" s="1"/>
  <c r="E31" i="14"/>
  <c r="E36" i="14" s="1"/>
  <c r="D31" i="14"/>
  <c r="D35" i="14" s="1"/>
  <c r="C31" i="14"/>
  <c r="C36" i="14" s="1"/>
  <c r="B31" i="14"/>
  <c r="B36" i="14" s="1"/>
  <c r="AW30" i="14"/>
  <c r="AW38" i="14" s="1"/>
  <c r="AV30" i="14"/>
  <c r="AV38" i="14" s="1"/>
  <c r="AU30" i="14"/>
  <c r="AU37" i="14" s="1"/>
  <c r="AT30" i="14"/>
  <c r="AT38" i="14" s="1"/>
  <c r="AS30" i="14"/>
  <c r="AS38" i="14" s="1"/>
  <c r="AR30" i="14"/>
  <c r="AR38" i="14" s="1"/>
  <c r="AQ30" i="14"/>
  <c r="AQ37" i="14" s="1"/>
  <c r="AP30" i="14"/>
  <c r="AP38" i="14" s="1"/>
  <c r="AO30" i="14"/>
  <c r="AO38" i="14" s="1"/>
  <c r="AN30" i="14"/>
  <c r="AN38" i="14" s="1"/>
  <c r="AM30" i="14"/>
  <c r="AM37" i="14" s="1"/>
  <c r="AL30" i="14"/>
  <c r="AL38" i="14" s="1"/>
  <c r="AK30" i="14"/>
  <c r="AK38" i="14" s="1"/>
  <c r="AJ30" i="14"/>
  <c r="AJ38" i="14" s="1"/>
  <c r="AI30" i="14"/>
  <c r="AI37" i="14" s="1"/>
  <c r="AH30" i="14"/>
  <c r="AH38" i="14" s="1"/>
  <c r="AG30" i="14"/>
  <c r="AG38" i="14" s="1"/>
  <c r="AF30" i="14"/>
  <c r="AF38" i="14" s="1"/>
  <c r="AE30" i="14"/>
  <c r="AE37" i="14" s="1"/>
  <c r="AD30" i="14"/>
  <c r="AD38" i="14" s="1"/>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H33" i="14" l="1"/>
  <c r="P33" i="14"/>
  <c r="X33" i="14"/>
  <c r="D34" i="14"/>
  <c r="L34" i="14"/>
  <c r="T34" i="14"/>
  <c r="AB34" i="14"/>
  <c r="H35" i="14"/>
  <c r="P35" i="14"/>
  <c r="X35" i="14"/>
  <c r="D36" i="14"/>
  <c r="L36" i="14"/>
  <c r="T36" i="14"/>
  <c r="AB36" i="14"/>
  <c r="AJ37" i="14"/>
  <c r="AR37" i="14"/>
  <c r="I33" i="14"/>
  <c r="Q33" i="14"/>
  <c r="Y33" i="14"/>
  <c r="E34" i="14"/>
  <c r="M34" i="14"/>
  <c r="U34" i="14"/>
  <c r="AC34" i="14"/>
  <c r="AK37" i="14"/>
  <c r="AS37" i="14"/>
  <c r="D33" i="14"/>
  <c r="L33" i="14"/>
  <c r="T33" i="14"/>
  <c r="AB33" i="14"/>
  <c r="H34" i="14"/>
  <c r="P34" i="14"/>
  <c r="X34" i="14"/>
  <c r="AF37" i="14"/>
  <c r="AN37" i="14"/>
  <c r="AV37" i="14"/>
  <c r="B33" i="14"/>
  <c r="F33" i="14"/>
  <c r="J33" i="14"/>
  <c r="N33" i="14"/>
  <c r="R33" i="14"/>
  <c r="V33" i="14"/>
  <c r="Z33" i="14"/>
  <c r="B34" i="14"/>
  <c r="F34" i="14"/>
  <c r="J34" i="14"/>
  <c r="N34" i="14"/>
  <c r="R34" i="14"/>
  <c r="V34" i="14"/>
  <c r="Z34" i="14"/>
  <c r="B35" i="14"/>
  <c r="F35" i="14"/>
  <c r="J35" i="14"/>
  <c r="N35" i="14"/>
  <c r="R35" i="14"/>
  <c r="V35" i="14"/>
  <c r="Z35" i="14"/>
  <c r="AD37" i="14"/>
  <c r="AH37" i="14"/>
  <c r="AL37" i="14"/>
  <c r="AP37" i="14"/>
  <c r="AT37" i="14"/>
  <c r="C33" i="14"/>
  <c r="G33" i="14"/>
  <c r="K33" i="14"/>
  <c r="O33" i="14"/>
  <c r="S33" i="14"/>
  <c r="W33" i="14"/>
  <c r="AA33" i="14"/>
  <c r="C34" i="14"/>
  <c r="G34" i="14"/>
  <c r="K34" i="14"/>
  <c r="O34" i="14"/>
  <c r="S34" i="14"/>
  <c r="W34" i="14"/>
  <c r="AA34" i="14"/>
  <c r="C35" i="14"/>
  <c r="G35" i="14"/>
  <c r="K35" i="14"/>
  <c r="O35" i="14"/>
  <c r="S35" i="14"/>
  <c r="W35" i="14"/>
  <c r="AA35" i="14"/>
  <c r="O4" i="10" l="1"/>
  <c r="O5" i="10" s="1"/>
  <c r="F9" i="10" s="1"/>
  <c r="N4" i="10"/>
  <c r="N5" i="10" s="1"/>
  <c r="E9" i="10" s="1"/>
  <c r="M4" i="10"/>
  <c r="M5" i="10" s="1"/>
  <c r="D9" i="10" s="1"/>
  <c r="L4" i="10"/>
  <c r="L5" i="10" s="1"/>
  <c r="C9" i="10" s="1"/>
  <c r="K4" i="10"/>
  <c r="K5" i="10" s="1"/>
  <c r="B9" i="10" s="1"/>
  <c r="G4" i="10"/>
  <c r="G5" i="10" s="1"/>
  <c r="F8" i="10" s="1"/>
  <c r="F4" i="10"/>
  <c r="F5" i="10" s="1"/>
  <c r="E8" i="10" s="1"/>
  <c r="E4" i="10"/>
  <c r="E5" i="10" s="1"/>
  <c r="D8" i="10" s="1"/>
  <c r="D4" i="10"/>
  <c r="D5" i="10" s="1"/>
  <c r="C8" i="10" s="1"/>
  <c r="C4" i="10"/>
  <c r="C5" i="10" s="1"/>
  <c r="B8" i="10" s="1"/>
  <c r="F7" i="9"/>
  <c r="E11" i="9" s="1"/>
  <c r="O6" i="9"/>
  <c r="O7" i="9" s="1"/>
  <c r="F12" i="9" s="1"/>
  <c r="N6" i="9"/>
  <c r="N7" i="9" s="1"/>
  <c r="E12" i="9" s="1"/>
  <c r="M6" i="9"/>
  <c r="M7" i="9" s="1"/>
  <c r="D12" i="9" s="1"/>
  <c r="L6" i="9"/>
  <c r="L7" i="9" s="1"/>
  <c r="C12" i="9" s="1"/>
  <c r="K6" i="9"/>
  <c r="K7" i="9" s="1"/>
  <c r="B12" i="9" s="1"/>
  <c r="G6" i="9"/>
  <c r="G7" i="9" s="1"/>
  <c r="F11" i="9" s="1"/>
  <c r="F6" i="9"/>
  <c r="E6" i="9"/>
  <c r="E7" i="9" s="1"/>
  <c r="D11" i="9" s="1"/>
  <c r="D6" i="9"/>
  <c r="D7" i="9" s="1"/>
  <c r="C11" i="9" s="1"/>
  <c r="C6" i="9"/>
  <c r="C7" i="9" s="1"/>
  <c r="B11" i="9" s="1"/>
  <c r="O5" i="8"/>
  <c r="O6" i="8" s="1"/>
  <c r="F11" i="8" s="1"/>
  <c r="N5" i="8"/>
  <c r="N6" i="8" s="1"/>
  <c r="E11" i="8" s="1"/>
  <c r="M5" i="8"/>
  <c r="M6" i="8" s="1"/>
  <c r="D11" i="8" s="1"/>
  <c r="L5" i="8"/>
  <c r="L6" i="8" s="1"/>
  <c r="C11" i="8" s="1"/>
  <c r="K5" i="8"/>
  <c r="K6" i="8" s="1"/>
  <c r="B11" i="8" s="1"/>
  <c r="G5" i="8"/>
  <c r="G6" i="8" s="1"/>
  <c r="F10" i="8" s="1"/>
  <c r="F5" i="8"/>
  <c r="F6" i="8" s="1"/>
  <c r="E10" i="8" s="1"/>
  <c r="E5" i="8"/>
  <c r="E6" i="8" s="1"/>
  <c r="D10" i="8" s="1"/>
  <c r="D5" i="8"/>
  <c r="D6" i="8" s="1"/>
  <c r="C10" i="8" s="1"/>
  <c r="C5" i="8"/>
  <c r="C6" i="8" s="1"/>
  <c r="B10" i="8" s="1"/>
  <c r="G10" i="8" l="1"/>
  <c r="G11" i="9"/>
  <c r="G8" i="10"/>
  <c r="G12" i="9"/>
  <c r="G9" i="10"/>
  <c r="G11" i="8"/>
  <c r="O7" i="7"/>
  <c r="O8" i="7" s="1"/>
  <c r="F12" i="7" s="1"/>
  <c r="N7" i="7"/>
  <c r="N8" i="7" s="1"/>
  <c r="E12" i="7" s="1"/>
  <c r="M7" i="7"/>
  <c r="M8" i="7" s="1"/>
  <c r="D12" i="7" s="1"/>
  <c r="L7" i="7"/>
  <c r="L8" i="7" s="1"/>
  <c r="C12" i="7" s="1"/>
  <c r="K7" i="7"/>
  <c r="K8" i="7" s="1"/>
  <c r="B12" i="7" s="1"/>
  <c r="G7" i="7"/>
  <c r="G8" i="7" s="1"/>
  <c r="F11" i="7" s="1"/>
  <c r="F7" i="7"/>
  <c r="F8" i="7" s="1"/>
  <c r="E11" i="7" s="1"/>
  <c r="E7" i="7"/>
  <c r="E8" i="7" s="1"/>
  <c r="D11" i="7" s="1"/>
  <c r="D7" i="7"/>
  <c r="D8" i="7" s="1"/>
  <c r="C11" i="7" s="1"/>
  <c r="C7" i="7"/>
  <c r="C8" i="7" s="1"/>
  <c r="B11" i="7" s="1"/>
  <c r="F14" i="3"/>
  <c r="F12" i="3"/>
  <c r="F6" i="3"/>
  <c r="G11" i="7" l="1"/>
  <c r="G12" i="7"/>
</calcChain>
</file>

<file path=xl/sharedStrings.xml><?xml version="1.0" encoding="utf-8"?>
<sst xmlns="http://schemas.openxmlformats.org/spreadsheetml/2006/main" count="2401" uniqueCount="205">
  <si>
    <t>Weeks</t>
  </si>
  <si>
    <t>Setup and Project Management</t>
  </si>
  <si>
    <t>BCWS</t>
  </si>
  <si>
    <t>BCWP</t>
  </si>
  <si>
    <t>ACWP</t>
  </si>
  <si>
    <t>Release 1 - Deliver GUI &amp; User Documentation</t>
  </si>
  <si>
    <t>Release 2 - Deliver Online Product</t>
  </si>
  <si>
    <t>Release 3 - Deliver Offline Product</t>
  </si>
  <si>
    <t>Release 4 - Deliver Final Product</t>
  </si>
  <si>
    <t>Total</t>
  </si>
  <si>
    <t>CV</t>
  </si>
  <si>
    <t>SV</t>
  </si>
  <si>
    <t>CPI</t>
  </si>
  <si>
    <t>SPI</t>
  </si>
  <si>
    <t>ETC</t>
  </si>
  <si>
    <t>Projected Program Delay</t>
  </si>
  <si>
    <t>BAC</t>
  </si>
  <si>
    <t>VAC</t>
  </si>
  <si>
    <t>ISAC</t>
  </si>
  <si>
    <t>IEAC</t>
  </si>
  <si>
    <t>Project Budget Summary</t>
  </si>
  <si>
    <t>Year</t>
  </si>
  <si>
    <t>Category</t>
  </si>
  <si>
    <t>Detail</t>
  </si>
  <si>
    <t>1st year</t>
  </si>
  <si>
    <t>Developing expense</t>
  </si>
  <si>
    <t>Risk management expense</t>
  </si>
  <si>
    <t>Change management expense</t>
  </si>
  <si>
    <t>Equipment (Hardware &amp; Software)</t>
  </si>
  <si>
    <t>Facility expense</t>
  </si>
  <si>
    <t>Contingency expense</t>
  </si>
  <si>
    <t>2nd and 3rd year</t>
  </si>
  <si>
    <t>Maintenance</t>
  </si>
  <si>
    <t>Training customer</t>
  </si>
  <si>
    <t>4th year</t>
  </si>
  <si>
    <t>Physical Environment</t>
  </si>
  <si>
    <t>System, Tools and Processes</t>
  </si>
  <si>
    <t>Motivation</t>
  </si>
  <si>
    <t>Emotional Environment</t>
  </si>
  <si>
    <t>Management</t>
  </si>
  <si>
    <t>Looking for another job</t>
  </si>
  <si>
    <t xml:space="preserve">As you can see from the graph, the physical environment decreased from 7.4 in 2009 to a number of 5.2 in 2010, that proves the team doesn't </t>
  </si>
  <si>
    <t>in 2009 fall to 2.3 in 2010). That is the same for motivation, compared to 2010, the point in 2009 is higher, in specific, 4.75 in 2009 and 3.1 in 2010</t>
  </si>
  <si>
    <t xml:space="preserve">For emotional environment that is the highest point of all group in both 2009 and 2010, but the point in 2009 also higher than the point in 2010 (from 16.1 drop to 12.27) </t>
  </si>
  <si>
    <t>Besides, the management looks like similar to all of the before comparision, that decreased from 2009 with 4.27 point to 2010 with 2.4 point</t>
  </si>
  <si>
    <t>All of figures to prove that, the team morale in 2009 is higher than 2010. However, the people looking for another job in 2010 is rose slightly for 2009 but this rate is very low.</t>
  </si>
  <si>
    <t>Team Morale compare between 2009 and 2010</t>
  </si>
  <si>
    <t>more satisfier the physical environment in 2010 than 2009. System, tools and processes that fall sharply throughout from 2009 - 2010 (from 5.65</t>
  </si>
  <si>
    <t>#</t>
  </si>
  <si>
    <t>Strongly Disagree</t>
  </si>
  <si>
    <t>Disagree</t>
  </si>
  <si>
    <t>Neutral</t>
  </si>
  <si>
    <t>Agree</t>
  </si>
  <si>
    <t>Strongly Agree</t>
  </si>
  <si>
    <t>My department is a great place to work</t>
  </si>
  <si>
    <t>ABC Systems is a great place to work</t>
  </si>
  <si>
    <t>TOTAL</t>
  </si>
  <si>
    <t>Rate (%)</t>
  </si>
  <si>
    <t>Strongly Disagree (%)</t>
  </si>
  <si>
    <t>Disagree (%)</t>
  </si>
  <si>
    <t>Neutral (%)</t>
  </si>
  <si>
    <t>Agree (%)</t>
  </si>
  <si>
    <t>Strongly Agree (%)</t>
  </si>
  <si>
    <t>Point</t>
  </si>
  <si>
    <t>Systems, Tools and Processes</t>
  </si>
  <si>
    <t>My project is a great place to work</t>
  </si>
  <si>
    <t>There is cooperation between the departments in the company</t>
  </si>
  <si>
    <t>I have the tools and resources that I need to get my job done</t>
  </si>
  <si>
    <t>I have access to the information that I need to do my job well</t>
  </si>
  <si>
    <t>RATE (%)</t>
  </si>
  <si>
    <t>I am provided with opportunities to broaden my skills and knowledge</t>
  </si>
  <si>
    <t>I am empowered to make decisions</t>
  </si>
  <si>
    <t>My opinions are valued by my project team</t>
  </si>
  <si>
    <t>I know how my work contributes to the success of ABC Systems</t>
  </si>
  <si>
    <t>I would recommend ABC Systems to friends as a great place to work</t>
  </si>
  <si>
    <t>I take pride in my work</t>
  </si>
  <si>
    <t>I see career growth and advancement opportunities for myself at ABC Systems</t>
  </si>
  <si>
    <t>I feel informed about changes that affect me</t>
  </si>
  <si>
    <t>I have had the training I need to get the job done</t>
  </si>
  <si>
    <t>I am currently looking for another job outside of ABC Systems</t>
  </si>
  <si>
    <t>RATE  (%)</t>
  </si>
  <si>
    <t>Back</t>
  </si>
  <si>
    <t>Click on earch environment for more information</t>
  </si>
  <si>
    <t>Severity</t>
  </si>
  <si>
    <t>OS</t>
  </si>
  <si>
    <t>Date</t>
  </si>
  <si>
    <t>Week</t>
  </si>
  <si>
    <t>Assigned to</t>
  </si>
  <si>
    <t>Status</t>
  </si>
  <si>
    <t>Abstract</t>
  </si>
  <si>
    <t xml:space="preserve">Windows </t>
  </si>
  <si>
    <t>Closed</t>
  </si>
  <si>
    <t>opening a new window can freeze Viking</t>
  </si>
  <si>
    <t xml:space="preserve">lock-up when opening a new page from PDF or Windows Mail </t>
  </si>
  <si>
    <t xml:space="preserve">Viking crashes under Windows when File/Import... is clicked </t>
  </si>
  <si>
    <t>POST data is lost when submitting a form that is embedded in a HTML email</t>
  </si>
  <si>
    <t>Viking process runs, but no window opens</t>
  </si>
  <si>
    <t>After viewing a few web pages Viking says stopped on the status bar and I cannot resume.</t>
  </si>
  <si>
    <t>Stack overflow; cyclic infinite recursion in .dll</t>
  </si>
  <si>
    <t>Viking freezes when rendering "javaprxy.dll" COM Object Exploit</t>
  </si>
  <si>
    <t>alert() in onFocus causes infinite loop of alerts (onfocus triggered after each alert)</t>
  </si>
  <si>
    <t>Error: uncaught exception: [Exception... "Failure" nsresult: "0x80004005 (NS_ERROR_FAILURE)" location: "JS frame :: https://www.aaa.bbb/cccccc ::</t>
  </si>
  <si>
    <t>crash trying to access leaderboard [@ 0x30096b42] [@ PluginWindowEvent_Handle]</t>
  </si>
  <si>
    <t>Viking caused an invalid page fault</t>
  </si>
  <si>
    <t>When double-clicking on  Notifier, Viking opens and freezes</t>
  </si>
  <si>
    <t>Illegal operation when accessing, or leaving encrypted pages, incl. Viking Support page.</t>
  </si>
  <si>
    <t>Simple string-doubling loop causes Vikingto take up 100% CPU and 100% RAM</t>
  </si>
  <si>
    <t>Viking does not start when I click on the icon or the .exe application - use windows vista home premium</t>
  </si>
  <si>
    <t>Open</t>
  </si>
  <si>
    <t>document.domain script causes javascript to not render css or page properly</t>
  </si>
  <si>
    <t>Approved</t>
  </si>
  <si>
    <t>Anjuli</t>
  </si>
  <si>
    <t>Assigned</t>
  </si>
  <si>
    <t>Resolved</t>
  </si>
  <si>
    <t>Tested</t>
  </si>
  <si>
    <t>Personalized items are lost and forced windows to blue screen death</t>
  </si>
  <si>
    <t>High CPU utilization when Viking is left idle</t>
  </si>
  <si>
    <t>Viking can't handle large files</t>
  </si>
  <si>
    <t>Bob</t>
  </si>
  <si>
    <t>Malicious web site resizes Viking and calls alert(), making it seem as if Viking has crashed and offering a sketchy "solution"</t>
  </si>
  <si>
    <t>If  javascript enabled, then Viking frozen and some trojan starts running in Windows.</t>
  </si>
  <si>
    <t>Viking 99% CPU usage</t>
  </si>
  <si>
    <t>Nightly updates clobber default settings for all administrator users</t>
  </si>
  <si>
    <t>Viking caused an invalid page fault in module XPCOM_CORE.DLL at 0187:6036179e</t>
  </si>
  <si>
    <t>Viking produces a dialogue box which says Viking must close and then shuts down</t>
  </si>
  <si>
    <t>Browser closes without warning</t>
  </si>
  <si>
    <t>Viking shuts down for no apparent reason, after working for a while or even after I have just started Viking</t>
  </si>
  <si>
    <t>Viking does not work properly with Java Applets</t>
  </si>
  <si>
    <t xml:space="preserve">Viking Hang with latest JRE </t>
  </si>
  <si>
    <t>Huge Viking Memory Leak Overnight…</t>
  </si>
  <si>
    <t>Print preview does not work</t>
  </si>
  <si>
    <t>Complete freeze up. Never had this happen before</t>
  </si>
  <si>
    <t>Windows update and windows live messenger are not working</t>
  </si>
  <si>
    <t>web based time sheet will not save data that has been entered</t>
  </si>
  <si>
    <t>DHTML added fields associated with incorrect form when multiple forms exist</t>
  </si>
  <si>
    <t>[Meta] Viking doesn't always exit after closing all windows; session-specific data retained</t>
  </si>
  <si>
    <t>Viking shuts down completely when you link out</t>
  </si>
  <si>
    <t>Viking times out, doesn't recover properly, after network error</t>
  </si>
  <si>
    <t>Viking shows high CPU &amp; mem usage for a page with 1000 dropdown-boxes each with 25 items</t>
  </si>
  <si>
    <t>Overlaying the content pane in the new preferences dialog makes the pane unusable</t>
  </si>
  <si>
    <t>Dialogs cannot be dismissed when this flash has wmode="transparent"</t>
  </si>
  <si>
    <t>The file Viking.exe is no longer a "Win32 application," ie. Viking will not open despite being fully installed.</t>
  </si>
  <si>
    <t>Viking forgets all history info when i close it</t>
  </si>
  <si>
    <t>Using with JRE Viking always hangs when it links to java verification page.</t>
  </si>
  <si>
    <t>Erratic keyboard behavior in form text entry box. Loss of focus in field, strange text selection behavior, can't copy or paste in text field</t>
  </si>
  <si>
    <t>Embed autosize param not working</t>
  </si>
  <si>
    <t>java script chat, 100 % CPU usage, Viking.exe!jpeg_ifast+0*5595, process explorer 9.25</t>
  </si>
  <si>
    <t>Viking Plug-In Dynamic Link Library performed an illegal operation</t>
  </si>
  <si>
    <t>crash performing leaktest [@ nsContentUtils::GetDocShellFromCaller]</t>
  </si>
  <si>
    <t>Hangs for about ~30 seconds when submitting FORM/INPUT information</t>
  </si>
  <si>
    <t>Scrolling is often/usually frozen when another Viking window is open.</t>
  </si>
  <si>
    <t>LastMeasure not updated</t>
  </si>
  <si>
    <t>This URL makes Viking hang - reason unknown yet</t>
  </si>
  <si>
    <t>Viking will not display results but is still running</t>
  </si>
  <si>
    <t>Viking hangs sometimes when Startup.Homepage uses document.write</t>
  </si>
  <si>
    <t>java applet locks up Viking after exit applet</t>
  </si>
  <si>
    <t>Random access violations</t>
  </si>
  <si>
    <t>Authentication Required' dialogue being application model produces a vector for attack</t>
  </si>
  <si>
    <t>Launch Network File Generates Error That File Path is Invalid</t>
  </si>
  <si>
    <t>New Window Freezes ( may be a result of new window call from I-Frame then main window )</t>
  </si>
  <si>
    <t>Viking doesn't call applet init(), start(), stop(), destroy() at proper times.</t>
  </si>
  <si>
    <t>Viking fails to load more than a certain amount of images in one page</t>
  </si>
  <si>
    <t>java related Viking incompatibility which freezes tabs during forum use</t>
  </si>
  <si>
    <t>Viking  locks up with file download</t>
  </si>
  <si>
    <t>Have had problems with Viking hanging with pdf files. On this page trying to print one or more pages caused bsod on two occasions today</t>
  </si>
  <si>
    <t>Viking process still around after all windows closed</t>
  </si>
  <si>
    <t>with adobe flash set to window mode, keyboard functions are altered</t>
  </si>
  <si>
    <t>After updating to this version both my computers have suffered system overload from Viking</t>
  </si>
  <si>
    <t>Viking Not recognized Get ? also The Full Window icon when pressed makes browser 1" square</t>
  </si>
  <si>
    <t>Had to manualy kill process after going from one SSL site to another without allowing page to render.</t>
  </si>
  <si>
    <t>Running Viking while in Print Preview creates new tabs &amp; can trigger crash</t>
  </si>
  <si>
    <t>Embedded videos won't play correctly</t>
  </si>
  <si>
    <t>OnLoad/Onclick image load failure</t>
  </si>
  <si>
    <t>Viking stalled when network connection suddenly lost</t>
  </si>
  <si>
    <t>form data not saved even after user confirmation, on moving to a different page in the web application</t>
  </si>
  <si>
    <t>Unexpected results after selecting cancel in migration screen</t>
  </si>
  <si>
    <t>page locks up browser (cannot dismiss remember password dialog)</t>
  </si>
  <si>
    <t>Viking does not recognise the 'Complete' state of the lingo cmd getStreamStatus(id)</t>
  </si>
  <si>
    <t>All links open "Save As" dialog</t>
  </si>
  <si>
    <t>Display window bounces once tabbed browsing is enabled.</t>
  </si>
  <si>
    <t>Viking submits &lt;select multiple="multiple"&gt; as a single, non-array value and JavaScript behaves as if text input fields were filled in with values that were previously in them</t>
  </si>
  <si>
    <t>User Authentication required again to download a file from FTP once the previous download is cancelled</t>
  </si>
  <si>
    <t>At preview tables before printing which using css are cells on right end of page empty</t>
  </si>
  <si>
    <t>Viking not giving up status as default browser : uninstall causes IE not to work</t>
  </si>
  <si>
    <t>Problem with printer-"friendly" web pages on Via website</t>
  </si>
  <si>
    <t>Security problem - Dialer/Trojan successfully installed itself!</t>
  </si>
  <si>
    <t>U+015E becomes U+00DE when part of URL</t>
  </si>
  <si>
    <t>Kernel panic consistent when printing particular page</t>
  </si>
  <si>
    <t>embed address bug load</t>
  </si>
  <si>
    <t>The http request array is not receiving the data associated with files.</t>
  </si>
  <si>
    <t>invalid character display</t>
  </si>
  <si>
    <t>cached images are not checked for reload when setting Document.location.href</t>
  </si>
  <si>
    <t>Does not respond in (New) Mail sometimes</t>
  </si>
  <si>
    <t>entering a "paste" causes bookmark bar links to pop open</t>
  </si>
  <si>
    <t>Memory leak after opening ajax-connection with a page on localhost with a bug that makes apache crash.</t>
  </si>
  <si>
    <t>SAP Internet Transaction Server page display different Theme in Viking</t>
  </si>
  <si>
    <t>A pop up window with your logo says I have spy ware</t>
  </si>
  <si>
    <t>randomly (it seems) Viking just stalls for a while. No known reason for it yet determined</t>
  </si>
  <si>
    <t>Viking works fine but slows page rendering</t>
  </si>
  <si>
    <t>Not Resolved</t>
  </si>
  <si>
    <t>Critical</t>
  </si>
  <si>
    <t>High</t>
  </si>
  <si>
    <t>Medium</t>
  </si>
  <si>
    <t>Low</t>
  </si>
  <si>
    <t>Plotting  CPI and SPI Trend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</si>
</sst>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7" x14ac:knownFonts="1">
    <font>
      <sz val="11"/>
      <color theme="1"/>
      <name val="Calibri"/>
      <family val="2"/>
      <scheme val="minor"/>
    </font>
    <font>
      <sz val="11"/>
      <color theme="1"/>
      <name val="Calibri"/>
      <family val="2"/>
      <scheme val="minor"/>
    </font>
    <font>
      <sz val="11"/>
      <color rgb="FF006100"/>
      <name val="Calibri"/>
      <family val="2"/>
      <scheme val="minor"/>
    </font>
    <font>
      <b/>
      <sz val="10"/>
      <color rgb="FF006100"/>
      <name val="Arial"/>
      <family val="2"/>
    </font>
    <font>
      <b/>
      <sz val="10"/>
      <name val="Arial"/>
      <family val="2"/>
    </font>
    <font>
      <sz val="10"/>
      <name val="Arial"/>
      <family val="2"/>
    </font>
    <font>
      <i/>
      <sz val="10"/>
      <name val="Arial"/>
      <family val="2"/>
    </font>
    <font>
      <b/>
      <sz val="10"/>
      <color theme="8" tint="-0.499984740745262"/>
      <name val="Arial"/>
      <family val="2"/>
    </font>
    <font>
      <sz val="11"/>
      <color rgb="FF9C6500"/>
      <name val="Calibri"/>
      <family val="2"/>
      <scheme val="minor"/>
    </font>
    <font>
      <sz val="11"/>
      <color theme="0"/>
      <name val="Calibri"/>
      <family val="2"/>
      <scheme val="minor"/>
    </font>
    <font>
      <b/>
      <sz val="26"/>
      <color rgb="FF9C6500"/>
      <name val="Calibri"/>
      <family val="2"/>
      <scheme val="minor"/>
    </font>
    <font>
      <b/>
      <sz val="11"/>
      <color theme="1"/>
      <name val="Arial"/>
      <family val="2"/>
    </font>
    <font>
      <sz val="11"/>
      <color theme="1"/>
      <name val="Arial"/>
      <family val="2"/>
    </font>
    <font>
      <b/>
      <sz val="11"/>
      <color theme="0"/>
      <name val="Arial"/>
      <family val="2"/>
    </font>
    <font>
      <b/>
      <sz val="11"/>
      <color rgb="FFFF0000"/>
      <name val="Arial"/>
      <family val="2"/>
    </font>
    <font>
      <sz val="22"/>
      <color theme="1"/>
      <name val="Calibri"/>
      <family val="2"/>
      <scheme val="minor"/>
    </font>
    <font>
      <b/>
      <sz val="24"/>
      <color theme="8" tint="-0.499984740745262"/>
      <name val="Calibri"/>
      <family val="2"/>
      <scheme val="minor"/>
    </font>
    <font>
      <b/>
      <sz val="24"/>
      <color theme="5" tint="-0.499984740745262"/>
      <name val="Calibri"/>
      <family val="2"/>
      <scheme val="minor"/>
    </font>
    <font>
      <sz val="11"/>
      <color rgb="FFFF0000"/>
      <name val="Calibri"/>
      <family val="2"/>
      <scheme val="minor"/>
    </font>
    <font>
      <b/>
      <sz val="11"/>
      <color theme="1"/>
      <name val="Calibri"/>
      <family val="2"/>
      <scheme val="minor"/>
    </font>
    <font>
      <sz val="10"/>
      <name val="Arial"/>
    </font>
    <font>
      <b/>
      <i/>
      <sz val="10"/>
      <name val="Arial"/>
      <family val="2"/>
    </font>
    <font>
      <sz val="24"/>
      <name val="Arial"/>
      <family val="2"/>
    </font>
    <font>
      <b/>
      <sz val="20"/>
      <color theme="0"/>
      <name val="Arial"/>
      <family val="2"/>
    </font>
    <font>
      <sz val="20"/>
      <color theme="0"/>
      <name val="Calibri"/>
      <family val="2"/>
      <scheme val="minor"/>
    </font>
    <font>
      <b/>
      <sz val="20"/>
      <color theme="0"/>
      <name val="Calibri"/>
      <family val="2"/>
      <scheme val="minor"/>
    </font>
    <font>
      <sz val="24"/>
      <color theme="1"/>
      <name val="Calibri"/>
      <family val="2"/>
      <scheme val="minor"/>
    </font>
  </fonts>
  <fills count="24">
    <fill>
      <patternFill patternType="none"/>
    </fill>
    <fill>
      <patternFill patternType="gray125"/>
    </fill>
    <fill>
      <patternFill patternType="solid">
        <fgColor rgb="FFC6EFCE"/>
      </patternFill>
    </fill>
    <fill>
      <patternFill patternType="solid">
        <fgColor theme="8" tint="0.79998168889431442"/>
        <bgColor indexed="65"/>
      </patternFill>
    </fill>
    <fill>
      <patternFill patternType="solid">
        <fgColor theme="0"/>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6" tint="0.59999389629810485"/>
        <bgColor indexed="65"/>
      </patternFill>
    </fill>
    <fill>
      <patternFill patternType="solid">
        <fgColor theme="8"/>
      </patternFill>
    </fill>
    <fill>
      <patternFill patternType="solid">
        <fgColor theme="8" tint="-0.49998474074526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499984740745262"/>
        <bgColor indexed="64"/>
      </patternFill>
    </fill>
    <fill>
      <patternFill patternType="solid">
        <fgColor rgb="FF0070C0"/>
        <bgColor indexed="64"/>
      </patternFill>
    </fill>
    <fill>
      <patternFill patternType="solid">
        <fgColor theme="6"/>
      </patternFill>
    </fill>
    <fill>
      <patternFill patternType="solid">
        <fgColor theme="8" tint="0.39997558519241921"/>
        <bgColor indexed="64"/>
      </patternFill>
    </fill>
    <fill>
      <patternFill patternType="solid">
        <fgColor theme="5"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top/>
      <bottom style="double">
        <color rgb="FFFF8001"/>
      </bottom>
      <diagonal/>
    </border>
  </borders>
  <cellStyleXfs count="11">
    <xf numFmtId="0" fontId="0" fillId="0" borderId="0"/>
    <xf numFmtId="0" fontId="2" fillId="2" borderId="0" applyNumberFormat="0" applyBorder="0" applyAlignment="0" applyProtection="0"/>
    <xf numFmtId="0" fontId="1" fillId="3"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 fillId="7" borderId="0" applyNumberFormat="0" applyBorder="0" applyAlignment="0" applyProtection="0"/>
    <xf numFmtId="0" fontId="9" fillId="8" borderId="0" applyNumberFormat="0" applyBorder="0" applyAlignment="0" applyProtection="0"/>
    <xf numFmtId="0" fontId="1" fillId="9" borderId="0" applyNumberFormat="0" applyBorder="0" applyAlignment="0" applyProtection="0"/>
    <xf numFmtId="0" fontId="9" fillId="10" borderId="0" applyNumberFormat="0" applyBorder="0" applyAlignment="0" applyProtection="0"/>
    <xf numFmtId="0" fontId="20" fillId="0" borderId="0"/>
    <xf numFmtId="0" fontId="9" fillId="21" borderId="0" applyNumberFormat="0" applyBorder="0" applyAlignment="0" applyProtection="0"/>
  </cellStyleXfs>
  <cellXfs count="127">
    <xf numFmtId="0" fontId="0" fillId="0" borderId="0" xfId="0"/>
    <xf numFmtId="0" fontId="0" fillId="0" borderId="0" xfId="0"/>
    <xf numFmtId="0" fontId="3" fillId="2" borderId="2" xfId="1" applyFont="1" applyBorder="1" applyAlignment="1">
      <alignment horizontal="center" vertical="center" wrapText="1"/>
    </xf>
    <xf numFmtId="1" fontId="3" fillId="2" borderId="2" xfId="1" applyNumberFormat="1" applyFont="1" applyBorder="1" applyAlignment="1">
      <alignment horizontal="center" vertical="center" wrapText="1"/>
    </xf>
    <xf numFmtId="2" fontId="7" fillId="3" borderId="2" xfId="2" applyNumberFormat="1" applyFont="1" applyBorder="1" applyAlignment="1">
      <alignment horizontal="center"/>
    </xf>
    <xf numFmtId="2" fontId="7" fillId="3" borderId="3" xfId="2" applyNumberFormat="1" applyFont="1" applyBorder="1" applyAlignment="1">
      <alignment horizontal="center"/>
    </xf>
    <xf numFmtId="0" fontId="11" fillId="4" borderId="0" xfId="0" applyFont="1" applyFill="1" applyAlignment="1">
      <alignment horizontal="center" vertical="center"/>
    </xf>
    <xf numFmtId="0" fontId="12" fillId="4" borderId="0" xfId="0" applyFont="1" applyFill="1" applyAlignment="1">
      <alignment vertical="center"/>
    </xf>
    <xf numFmtId="0" fontId="13" fillId="10" borderId="1" xfId="8" applyFont="1" applyBorder="1" applyAlignment="1">
      <alignment horizontal="center" vertical="center"/>
    </xf>
    <xf numFmtId="0" fontId="13" fillId="10" borderId="1" xfId="8" applyFont="1" applyBorder="1" applyAlignment="1">
      <alignment horizontal="center"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1" fillId="4" borderId="1" xfId="0" applyFont="1" applyFill="1" applyBorder="1" applyAlignment="1">
      <alignment vertical="center"/>
    </xf>
    <xf numFmtId="0" fontId="12" fillId="4" borderId="1" xfId="0" applyFont="1" applyFill="1" applyBorder="1" applyAlignment="1">
      <alignment vertical="center"/>
    </xf>
    <xf numFmtId="0" fontId="11" fillId="4" borderId="1" xfId="0" applyFont="1" applyFill="1" applyBorder="1" applyAlignment="1">
      <alignment horizontal="left" vertical="center"/>
    </xf>
    <xf numFmtId="0" fontId="12" fillId="0" borderId="4" xfId="0" applyFont="1" applyBorder="1" applyAlignment="1">
      <alignment horizontal="right"/>
    </xf>
    <xf numFmtId="0" fontId="9" fillId="8" borderId="1" xfId="6" applyBorder="1"/>
    <xf numFmtId="0" fontId="9" fillId="6" borderId="1" xfId="4" applyBorder="1"/>
    <xf numFmtId="0" fontId="1" fillId="9" borderId="1" xfId="7" applyBorder="1"/>
    <xf numFmtId="0" fontId="0" fillId="0" borderId="0" xfId="0" applyAlignment="1">
      <alignment wrapText="1"/>
    </xf>
    <xf numFmtId="0" fontId="0" fillId="0" borderId="0" xfId="0" applyAlignment="1"/>
    <xf numFmtId="0" fontId="13" fillId="11" borderId="1"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3" borderId="1" xfId="0" applyFont="1" applyFill="1" applyBorder="1" applyAlignment="1">
      <alignment wrapText="1"/>
    </xf>
    <xf numFmtId="0" fontId="12" fillId="13" borderId="0"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14" borderId="1" xfId="0" applyFont="1" applyFill="1" applyBorder="1" applyAlignment="1">
      <alignment wrapText="1"/>
    </xf>
    <xf numFmtId="0" fontId="12" fillId="14" borderId="1" xfId="0" applyFont="1" applyFill="1" applyBorder="1" applyAlignment="1">
      <alignment horizontal="center" vertical="center"/>
    </xf>
    <xf numFmtId="0" fontId="11" fillId="13" borderId="1" xfId="0" applyFont="1" applyFill="1" applyBorder="1" applyAlignment="1">
      <alignment horizontal="right" vertical="center" wrapText="1"/>
    </xf>
    <xf numFmtId="0" fontId="11" fillId="14" borderId="1" xfId="0" applyFont="1" applyFill="1" applyBorder="1" applyAlignment="1">
      <alignment horizontal="right" wrapText="1"/>
    </xf>
    <xf numFmtId="2" fontId="12" fillId="13" borderId="1" xfId="0" applyNumberFormat="1" applyFont="1" applyFill="1" applyBorder="1" applyAlignment="1">
      <alignment horizontal="center" vertical="center" wrapText="1"/>
    </xf>
    <xf numFmtId="2" fontId="12" fillId="13" borderId="0" xfId="0" applyNumberFormat="1" applyFont="1" applyFill="1" applyBorder="1" applyAlignment="1">
      <alignment horizontal="center" vertical="center" wrapText="1"/>
    </xf>
    <xf numFmtId="2" fontId="12" fillId="14" borderId="1" xfId="0" applyNumberFormat="1" applyFont="1" applyFill="1" applyBorder="1" applyAlignment="1">
      <alignment horizontal="center" vertical="center" wrapText="1"/>
    </xf>
    <xf numFmtId="0" fontId="9" fillId="6" borderId="1" xfId="4" applyBorder="1" applyAlignment="1">
      <alignment horizontal="center" vertical="center" wrapText="1"/>
    </xf>
    <xf numFmtId="0" fontId="1" fillId="7" borderId="1" xfId="5" applyBorder="1" applyAlignment="1">
      <alignment horizontal="center" vertical="center" wrapText="1"/>
    </xf>
    <xf numFmtId="2" fontId="1" fillId="7" borderId="1" xfId="5" applyNumberFormat="1" applyBorder="1" applyAlignment="1">
      <alignment horizontal="center"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2" fillId="0" borderId="0" xfId="0" applyFont="1" applyAlignment="1">
      <alignment wrapText="1"/>
    </xf>
    <xf numFmtId="0" fontId="12" fillId="0" borderId="0" xfId="0" applyFont="1"/>
    <xf numFmtId="0" fontId="11" fillId="14" borderId="1" xfId="0" applyFont="1" applyFill="1" applyBorder="1" applyAlignment="1">
      <alignment horizontal="right" vertical="center" wrapText="1"/>
    </xf>
    <xf numFmtId="0" fontId="13" fillId="11" borderId="1"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12" fillId="14"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14" borderId="1" xfId="0" applyFont="1" applyFill="1" applyBorder="1" applyAlignment="1">
      <alignment horizontal="left" vertical="center" wrapText="1"/>
    </xf>
    <xf numFmtId="0" fontId="9" fillId="6" borderId="1" xfId="4" applyBorder="1" applyAlignment="1">
      <alignment horizontal="left" vertical="center" wrapText="1"/>
    </xf>
    <xf numFmtId="0" fontId="1" fillId="7" borderId="1" xfId="5" applyBorder="1" applyAlignment="1">
      <alignment horizontal="left" vertical="center" wrapText="1"/>
    </xf>
    <xf numFmtId="2" fontId="1" fillId="7" borderId="1" xfId="5" applyNumberFormat="1" applyBorder="1" applyAlignment="1">
      <alignment horizontal="left" vertical="center" wrapText="1"/>
    </xf>
    <xf numFmtId="0" fontId="0" fillId="0" borderId="0" xfId="0"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10" xfId="0" applyBorder="1" applyAlignment="1">
      <alignment horizontal="left"/>
    </xf>
    <xf numFmtId="0" fontId="11" fillId="15" borderId="1" xfId="0" applyFont="1" applyFill="1" applyBorder="1" applyAlignment="1">
      <alignment horizontal="center" vertical="center" wrapText="1"/>
    </xf>
    <xf numFmtId="0" fontId="12" fillId="15" borderId="1" xfId="0" applyFont="1" applyFill="1" applyBorder="1" applyAlignment="1">
      <alignment wrapText="1"/>
    </xf>
    <xf numFmtId="0" fontId="12" fillId="15"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5" borderId="1" xfId="0" applyFont="1" applyFill="1" applyBorder="1" applyAlignment="1">
      <alignment horizontal="right" vertical="center" wrapText="1"/>
    </xf>
    <xf numFmtId="0" fontId="0" fillId="0" borderId="0" xfId="0" applyAlignment="1">
      <alignment horizontal="center"/>
    </xf>
    <xf numFmtId="0" fontId="0" fillId="0" borderId="0" xfId="0" applyAlignment="1">
      <alignment horizontal="center" vertical="center"/>
    </xf>
    <xf numFmtId="15" fontId="0" fillId="0" borderId="0" xfId="0" applyNumberFormat="1" applyAlignment="1">
      <alignment horizontal="center"/>
    </xf>
    <xf numFmtId="0" fontId="18" fillId="17" borderId="0" xfId="0" applyFont="1" applyFill="1" applyAlignment="1">
      <alignment horizontal="center"/>
    </xf>
    <xf numFmtId="0" fontId="0" fillId="16" borderId="0" xfId="0" applyFill="1" applyAlignment="1">
      <alignment horizontal="center" vertical="center"/>
    </xf>
    <xf numFmtId="0" fontId="0" fillId="0" borderId="0" xfId="0" quotePrefix="1"/>
    <xf numFmtId="0" fontId="0" fillId="18" borderId="0" xfId="0" applyFill="1" applyAlignment="1">
      <alignment horizontal="center" vertical="center"/>
    </xf>
    <xf numFmtId="0" fontId="0" fillId="19" borderId="0" xfId="0" applyFill="1" applyAlignment="1">
      <alignment horizontal="center" vertical="center"/>
    </xf>
    <xf numFmtId="0" fontId="0" fillId="20" borderId="0" xfId="0" applyFill="1"/>
    <xf numFmtId="0" fontId="0" fillId="18" borderId="0" xfId="0" applyFill="1"/>
    <xf numFmtId="0" fontId="0" fillId="19" borderId="0" xfId="0" applyFill="1"/>
    <xf numFmtId="0" fontId="19" fillId="13" borderId="1" xfId="0" applyFont="1" applyFill="1" applyBorder="1" applyAlignment="1">
      <alignment horizontal="center" vertical="center" wrapText="1"/>
    </xf>
    <xf numFmtId="0" fontId="19" fillId="13" borderId="1" xfId="0" applyFont="1" applyFill="1" applyBorder="1" applyAlignment="1">
      <alignment horizontal="center" vertical="center"/>
    </xf>
    <xf numFmtId="0" fontId="0" fillId="0" borderId="1" xfId="0" applyBorder="1" applyAlignment="1">
      <alignment horizontal="center" vertical="center"/>
    </xf>
    <xf numFmtId="0" fontId="20" fillId="0" borderId="0" xfId="9"/>
    <xf numFmtId="0" fontId="4" fillId="4" borderId="0" xfId="9" applyFont="1" applyFill="1"/>
    <xf numFmtId="2" fontId="20" fillId="4" borderId="0" xfId="9" applyNumberFormat="1" applyFill="1"/>
    <xf numFmtId="0" fontId="20" fillId="4" borderId="0" xfId="9" applyFill="1"/>
    <xf numFmtId="2" fontId="5" fillId="0" borderId="1" xfId="9" applyNumberFormat="1" applyFont="1" applyBorder="1" applyAlignment="1">
      <alignment horizontal="center"/>
    </xf>
    <xf numFmtId="2" fontId="20" fillId="0" borderId="1" xfId="9" applyNumberFormat="1" applyBorder="1"/>
    <xf numFmtId="2" fontId="20" fillId="0" borderId="0" xfId="9" applyNumberFormat="1"/>
    <xf numFmtId="0" fontId="5" fillId="4" borderId="0" xfId="9" applyFont="1" applyFill="1" applyAlignment="1">
      <alignment horizontal="center"/>
    </xf>
    <xf numFmtId="0" fontId="4" fillId="4" borderId="0" xfId="9" applyFont="1" applyFill="1" applyAlignment="1">
      <alignment horizontal="left" vertical="center"/>
    </xf>
    <xf numFmtId="2" fontId="6" fillId="0" borderId="1" xfId="9" applyNumberFormat="1" applyFont="1" applyBorder="1"/>
    <xf numFmtId="0" fontId="4" fillId="4" borderId="0" xfId="9" applyFont="1" applyFill="1" applyAlignment="1">
      <alignment horizontal="left"/>
    </xf>
    <xf numFmtId="2" fontId="5" fillId="0" borderId="0" xfId="9" applyNumberFormat="1" applyFont="1" applyAlignment="1">
      <alignment horizontal="center"/>
    </xf>
    <xf numFmtId="2" fontId="6" fillId="0" borderId="0" xfId="9" applyNumberFormat="1" applyFont="1" applyAlignment="1">
      <alignment horizontal="center"/>
    </xf>
    <xf numFmtId="2" fontId="4" fillId="4" borderId="0" xfId="9" applyNumberFormat="1" applyFont="1" applyFill="1" applyAlignment="1">
      <alignment horizontal="center"/>
    </xf>
    <xf numFmtId="0" fontId="5" fillId="0" borderId="0" xfId="9" applyFont="1"/>
    <xf numFmtId="2" fontId="4" fillId="0" borderId="2" xfId="9" applyNumberFormat="1" applyFont="1" applyBorder="1"/>
    <xf numFmtId="2" fontId="20" fillId="0" borderId="2" xfId="9" applyNumberFormat="1" applyBorder="1"/>
    <xf numFmtId="2" fontId="20" fillId="0" borderId="3" xfId="9" applyNumberFormat="1" applyBorder="1"/>
    <xf numFmtId="0" fontId="20" fillId="0" borderId="2" xfId="9" applyBorder="1"/>
    <xf numFmtId="0" fontId="4" fillId="0" borderId="2" xfId="9" applyFont="1" applyBorder="1"/>
    <xf numFmtId="164" fontId="5" fillId="0" borderId="2" xfId="9" applyNumberFormat="1" applyFont="1" applyBorder="1"/>
    <xf numFmtId="2" fontId="5" fillId="0" borderId="2" xfId="9" applyNumberFormat="1" applyFont="1" applyBorder="1"/>
    <xf numFmtId="0" fontId="20" fillId="0" borderId="1" xfId="9" applyBorder="1"/>
    <xf numFmtId="2" fontId="4" fillId="0" borderId="1" xfId="9" applyNumberFormat="1" applyFont="1" applyFill="1" applyBorder="1" applyAlignment="1">
      <alignment horizontal="center"/>
    </xf>
    <xf numFmtId="2" fontId="4" fillId="0" borderId="1" xfId="9" applyNumberFormat="1" applyFont="1" applyBorder="1"/>
    <xf numFmtId="2" fontId="5" fillId="0" borderId="1" xfId="9" applyNumberFormat="1" applyFont="1" applyBorder="1"/>
    <xf numFmtId="2" fontId="21" fillId="0" borderId="0" xfId="9" applyNumberFormat="1" applyFont="1" applyFill="1" applyBorder="1" applyAlignment="1">
      <alignment horizontal="center"/>
    </xf>
    <xf numFmtId="1" fontId="21" fillId="0" borderId="0" xfId="9" applyNumberFormat="1" applyFont="1" applyBorder="1" applyAlignment="1">
      <alignment horizontal="right"/>
    </xf>
    <xf numFmtId="0" fontId="20" fillId="0" borderId="0" xfId="9" applyBorder="1"/>
    <xf numFmtId="49" fontId="5" fillId="0" borderId="0" xfId="9" applyNumberFormat="1" applyFont="1"/>
    <xf numFmtId="0" fontId="16" fillId="0" borderId="0" xfId="0" applyFont="1" applyAlignment="1">
      <alignment horizontal="center"/>
    </xf>
    <xf numFmtId="0" fontId="22" fillId="0" borderId="0" xfId="9" applyFont="1" applyAlignment="1"/>
    <xf numFmtId="0" fontId="26" fillId="22" borderId="0" xfId="0" applyFont="1" applyFill="1" applyAlignment="1">
      <alignment horizontal="center"/>
    </xf>
    <xf numFmtId="0" fontId="24" fillId="8" borderId="12" xfId="6" applyFont="1" applyBorder="1" applyAlignment="1">
      <alignment horizontal="center"/>
    </xf>
    <xf numFmtId="0" fontId="22" fillId="0" borderId="0" xfId="9" applyFont="1" applyAlignment="1">
      <alignment horizontal="center"/>
    </xf>
    <xf numFmtId="0" fontId="23" fillId="21" borderId="0" xfId="10" applyFont="1" applyAlignment="1">
      <alignment horizontal="center"/>
    </xf>
    <xf numFmtId="0" fontId="24" fillId="6" borderId="0" xfId="4" applyFont="1" applyAlignment="1">
      <alignment horizontal="center"/>
    </xf>
    <xf numFmtId="0" fontId="14" fillId="4" borderId="1" xfId="0" applyFont="1" applyFill="1" applyBorder="1" applyAlignment="1">
      <alignment horizontal="center" vertical="center"/>
    </xf>
    <xf numFmtId="0" fontId="10" fillId="5" borderId="0" xfId="3" applyFont="1" applyAlignment="1">
      <alignment horizontal="center" vertical="center"/>
    </xf>
    <xf numFmtId="0" fontId="14" fillId="4" borderId="1" xfId="0" applyFont="1"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19" fillId="16" borderId="0" xfId="0" applyFont="1" applyFill="1" applyAlignment="1">
      <alignment horizontal="center"/>
    </xf>
    <xf numFmtId="0" fontId="16" fillId="0" borderId="0" xfId="0" applyFont="1" applyAlignment="1">
      <alignment horizontal="center"/>
    </xf>
    <xf numFmtId="0" fontId="17" fillId="0" borderId="0" xfId="0" applyFont="1" applyBorder="1" applyAlignment="1">
      <alignment horizontal="center"/>
    </xf>
    <xf numFmtId="0" fontId="25" fillId="6" borderId="0" xfId="4" applyFont="1" applyAlignment="1">
      <alignment horizontal="center"/>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26" fillId="23" borderId="0" xfId="0" applyFont="1" applyFill="1" applyAlignment="1">
      <alignment horizontal="center" wrapText="1"/>
    </xf>
  </cellXfs>
  <cellStyles count="11">
    <cellStyle name="20% - Accent1" xfId="5" builtinId="30"/>
    <cellStyle name="20% - Accent5" xfId="2" builtinId="46"/>
    <cellStyle name="40% - Accent3" xfId="7" builtinId="39"/>
    <cellStyle name="Accent1" xfId="4" builtinId="29"/>
    <cellStyle name="Accent2" xfId="6" builtinId="33"/>
    <cellStyle name="Accent3" xfId="10" builtinId="37"/>
    <cellStyle name="Accent5" xfId="8" builtinId="45"/>
    <cellStyle name="Good" xfId="1" builtinId="26"/>
    <cellStyle name="Neutral" xfId="3" builtinId="28"/>
    <cellStyle name="Normal" xfId="0" builtinId="0"/>
    <cellStyle name="Normal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'Earn Value'!$A$30</c:f>
              <c:strCache>
                <c:ptCount val="1"/>
                <c:pt idx="0">
                  <c:v>BCWS</c:v>
                </c:pt>
              </c:strCache>
            </c:strRef>
          </c:tx>
          <c:spPr>
            <a:ln>
              <a:solidFill>
                <a:srgbClr val="FFC000"/>
              </a:solidFill>
            </a:ln>
          </c:spPr>
          <c:marker>
            <c:spPr>
              <a:solidFill>
                <a:srgbClr val="FFC000"/>
              </a:solidFill>
              <a:ln>
                <a:solidFill>
                  <a:srgbClr val="FFC000"/>
                </a:solidFill>
              </a:ln>
            </c:spPr>
          </c:marker>
          <c:val>
            <c:numRef>
              <c:f>'Earn Value'!$B$30:$BB$30</c:f>
              <c:numCache>
                <c:formatCode>0.00</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'Earn Value'!$A$31</c:f>
              <c:strCache>
                <c:ptCount val="1"/>
                <c:pt idx="0">
                  <c:v>BCWP</c:v>
                </c:pt>
              </c:strCache>
            </c:strRef>
          </c:tx>
          <c:val>
            <c:numRef>
              <c:f>'Earn Value'!$B$31:$BB$31</c:f>
              <c:numCache>
                <c:formatCode>0.00</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'Earn Value'!$A$32</c:f>
              <c:strCache>
                <c:ptCount val="1"/>
                <c:pt idx="0">
                  <c:v>ACWP</c:v>
                </c:pt>
              </c:strCache>
            </c:strRef>
          </c:tx>
          <c:spPr>
            <a:ln>
              <a:solidFill>
                <a:srgbClr val="0070C0"/>
              </a:solidFill>
            </a:ln>
          </c:spPr>
          <c:marker>
            <c:spPr>
              <a:solidFill>
                <a:srgbClr val="00B0F0"/>
              </a:solidFill>
              <a:ln>
                <a:solidFill>
                  <a:srgbClr val="0070C0"/>
                </a:solidFill>
              </a:ln>
            </c:spPr>
          </c:marker>
          <c:val>
            <c:numRef>
              <c:f>'Earn Value'!$B$32:$BB$32</c:f>
              <c:numCache>
                <c:formatCode>0.00</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'Earn Value'!$A$37</c:f>
              <c:strCache>
                <c:ptCount val="1"/>
                <c:pt idx="0">
                  <c:v>ETC</c:v>
                </c:pt>
              </c:strCache>
            </c:strRef>
          </c:tx>
          <c:spPr>
            <a:ln>
              <a:solidFill>
                <a:srgbClr val="002060"/>
              </a:solidFill>
            </a:ln>
          </c:spPr>
          <c:marker>
            <c:spPr>
              <a:solidFill>
                <a:srgbClr val="002060"/>
              </a:solidFill>
              <a:ln>
                <a:solidFill>
                  <a:srgbClr val="002060"/>
                </a:solidFill>
              </a:ln>
            </c:spPr>
          </c:marker>
          <c:val>
            <c:numRef>
              <c:f>'Earn Value'!$B$37:$BB$37</c:f>
              <c:numCache>
                <c:formatCode>0.00</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86975232"/>
        <c:axId val="86977152"/>
      </c:lineChart>
      <c:catAx>
        <c:axId val="86975232"/>
        <c:scaling>
          <c:orientation val="minMax"/>
        </c:scaling>
        <c:delete val="0"/>
        <c:axPos val="b"/>
        <c:majorTickMark val="out"/>
        <c:minorTickMark val="none"/>
        <c:tickLblPos val="nextTo"/>
        <c:txPr>
          <a:bodyPr/>
          <a:lstStyle/>
          <a:p>
            <a:pPr>
              <a:defRPr sz="1600"/>
            </a:pPr>
            <a:endParaRPr lang="en-US"/>
          </a:p>
        </c:txPr>
        <c:crossAx val="86977152"/>
        <c:crosses val="autoZero"/>
        <c:auto val="1"/>
        <c:lblAlgn val="ctr"/>
        <c:lblOffset val="100"/>
        <c:noMultiLvlLbl val="0"/>
      </c:catAx>
      <c:valAx>
        <c:axId val="86977152"/>
        <c:scaling>
          <c:orientation val="minMax"/>
        </c:scaling>
        <c:delete val="0"/>
        <c:axPos val="l"/>
        <c:majorGridlines/>
        <c:numFmt formatCode="0.00" sourceLinked="1"/>
        <c:majorTickMark val="out"/>
        <c:minorTickMark val="none"/>
        <c:tickLblPos val="nextTo"/>
        <c:crossAx val="86975232"/>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072050054766749"/>
          <c:y val="0.16968262012990556"/>
          <c:w val="0.86979164265338482"/>
          <c:h val="0.59262833842374629"/>
        </c:manualLayout>
      </c:layout>
      <c:bar3DChart>
        <c:barDir val="col"/>
        <c:grouping val="clustered"/>
        <c:varyColors val="0"/>
        <c:ser>
          <c:idx val="0"/>
          <c:order val="0"/>
          <c:tx>
            <c:strRef>
              <c:f>'System, Tools and Process'!$A$11</c:f>
              <c:strCache>
                <c:ptCount val="1"/>
                <c:pt idx="0">
                  <c:v>2009</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Process'!$B$11:$F$11</c:f>
              <c:numCache>
                <c:formatCode>General</c:formatCode>
                <c:ptCount val="5"/>
                <c:pt idx="0">
                  <c:v>13.25</c:v>
                </c:pt>
                <c:pt idx="1">
                  <c:v>15.5</c:v>
                </c:pt>
                <c:pt idx="2">
                  <c:v>23.75</c:v>
                </c:pt>
                <c:pt idx="3">
                  <c:v>24.75</c:v>
                </c:pt>
                <c:pt idx="4">
                  <c:v>22.75</c:v>
                </c:pt>
              </c:numCache>
            </c:numRef>
          </c:val>
        </c:ser>
        <c:ser>
          <c:idx val="1"/>
          <c:order val="1"/>
          <c:tx>
            <c:strRef>
              <c:f>'System, Tools and Process'!$A$12</c:f>
              <c:strCache>
                <c:ptCount val="1"/>
                <c:pt idx="0">
                  <c:v>2010</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87553536"/>
        <c:axId val="87555072"/>
        <c:axId val="0"/>
      </c:bar3DChart>
      <c:catAx>
        <c:axId val="87553536"/>
        <c:scaling>
          <c:orientation val="minMax"/>
        </c:scaling>
        <c:delete val="0"/>
        <c:axPos val="b"/>
        <c:numFmt formatCode="General" sourceLinked="1"/>
        <c:majorTickMark val="none"/>
        <c:minorTickMark val="none"/>
        <c:tickLblPos val="nextTo"/>
        <c:crossAx val="87555072"/>
        <c:crosses val="autoZero"/>
        <c:auto val="1"/>
        <c:lblAlgn val="ctr"/>
        <c:lblOffset val="100"/>
        <c:noMultiLvlLbl val="0"/>
      </c:catAx>
      <c:valAx>
        <c:axId val="87555072"/>
        <c:scaling>
          <c:orientation val="minMax"/>
        </c:scaling>
        <c:delete val="0"/>
        <c:axPos val="l"/>
        <c:majorGridlines/>
        <c:title>
          <c:overlay val="0"/>
        </c:title>
        <c:numFmt formatCode="General" sourceLinked="1"/>
        <c:majorTickMark val="none"/>
        <c:minorTickMark val="none"/>
        <c:tickLblPos val="nextTo"/>
        <c:crossAx val="87553536"/>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Motivation Survey</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89946368"/>
        <c:axId val="89952256"/>
        <c:axId val="0"/>
      </c:bar3DChart>
      <c:catAx>
        <c:axId val="89946368"/>
        <c:scaling>
          <c:orientation val="minMax"/>
        </c:scaling>
        <c:delete val="0"/>
        <c:axPos val="b"/>
        <c:majorTickMark val="none"/>
        <c:minorTickMark val="none"/>
        <c:tickLblPos val="nextTo"/>
        <c:crossAx val="89952256"/>
        <c:crosses val="autoZero"/>
        <c:auto val="1"/>
        <c:lblAlgn val="ctr"/>
        <c:lblOffset val="100"/>
        <c:noMultiLvlLbl val="0"/>
      </c:catAx>
      <c:valAx>
        <c:axId val="89952256"/>
        <c:scaling>
          <c:orientation val="minMax"/>
        </c:scaling>
        <c:delete val="0"/>
        <c:axPos val="l"/>
        <c:majorGridlines/>
        <c:numFmt formatCode="General" sourceLinked="1"/>
        <c:majorTickMark val="none"/>
        <c:minorTickMark val="none"/>
        <c:tickLblPos val="nextTo"/>
        <c:crossAx val="89946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Emotional Environment Survey</a:t>
            </a:r>
            <a:endParaRPr lang="en-US">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89982464"/>
        <c:axId val="89984000"/>
        <c:axId val="0"/>
      </c:bar3DChart>
      <c:catAx>
        <c:axId val="89982464"/>
        <c:scaling>
          <c:orientation val="minMax"/>
        </c:scaling>
        <c:delete val="0"/>
        <c:axPos val="b"/>
        <c:majorTickMark val="none"/>
        <c:minorTickMark val="none"/>
        <c:tickLblPos val="nextTo"/>
        <c:crossAx val="89984000"/>
        <c:crosses val="autoZero"/>
        <c:auto val="1"/>
        <c:lblAlgn val="ctr"/>
        <c:lblOffset val="100"/>
        <c:noMultiLvlLbl val="0"/>
      </c:catAx>
      <c:valAx>
        <c:axId val="89984000"/>
        <c:scaling>
          <c:orientation val="minMax"/>
        </c:scaling>
        <c:delete val="0"/>
        <c:axPos val="l"/>
        <c:majorGridlines/>
        <c:numFmt formatCode="General" sourceLinked="1"/>
        <c:majorTickMark val="none"/>
        <c:minorTickMark val="none"/>
        <c:tickLblPos val="nextTo"/>
        <c:crossAx val="8998246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Management Survey</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96425856"/>
        <c:axId val="96427392"/>
        <c:axId val="0"/>
      </c:bar3DChart>
      <c:catAx>
        <c:axId val="96425856"/>
        <c:scaling>
          <c:orientation val="minMax"/>
        </c:scaling>
        <c:delete val="0"/>
        <c:axPos val="b"/>
        <c:majorTickMark val="none"/>
        <c:minorTickMark val="none"/>
        <c:tickLblPos val="nextTo"/>
        <c:crossAx val="96427392"/>
        <c:crosses val="autoZero"/>
        <c:auto val="1"/>
        <c:lblAlgn val="ctr"/>
        <c:lblOffset val="100"/>
        <c:noMultiLvlLbl val="0"/>
      </c:catAx>
      <c:valAx>
        <c:axId val="96427392"/>
        <c:scaling>
          <c:orientation val="minMax"/>
        </c:scaling>
        <c:delete val="0"/>
        <c:axPos val="l"/>
        <c:majorGridlines/>
        <c:numFmt formatCode="0.00" sourceLinked="1"/>
        <c:majorTickMark val="none"/>
        <c:minorTickMark val="none"/>
        <c:tickLblPos val="nextTo"/>
        <c:crossAx val="96425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The situation about want to leaves the company of the employees</a:t>
            </a:r>
            <a:endParaRPr lang="en-US">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95881472"/>
        <c:axId val="95883264"/>
        <c:axId val="0"/>
      </c:bar3DChart>
      <c:catAx>
        <c:axId val="95881472"/>
        <c:scaling>
          <c:orientation val="minMax"/>
        </c:scaling>
        <c:delete val="0"/>
        <c:axPos val="b"/>
        <c:majorTickMark val="none"/>
        <c:minorTickMark val="none"/>
        <c:tickLblPos val="nextTo"/>
        <c:crossAx val="95883264"/>
        <c:crosses val="autoZero"/>
        <c:auto val="1"/>
        <c:lblAlgn val="ctr"/>
        <c:lblOffset val="100"/>
        <c:noMultiLvlLbl val="0"/>
      </c:catAx>
      <c:valAx>
        <c:axId val="95883264"/>
        <c:scaling>
          <c:orientation val="minMax"/>
        </c:scaling>
        <c:delete val="0"/>
        <c:axPos val="l"/>
        <c:majorGridlines/>
        <c:title>
          <c:overlay val="0"/>
        </c:title>
        <c:numFmt formatCode="General" sourceLinked="1"/>
        <c:majorTickMark val="none"/>
        <c:minorTickMark val="none"/>
        <c:tickLblPos val="nextTo"/>
        <c:crossAx val="9588147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Severity Levels Statistics</a:t>
            </a:r>
            <a:endParaRPr lang="en-US">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97220096"/>
        <c:axId val="97221632"/>
        <c:axId val="0"/>
      </c:bar3DChart>
      <c:catAx>
        <c:axId val="97220096"/>
        <c:scaling>
          <c:orientation val="minMax"/>
        </c:scaling>
        <c:delete val="0"/>
        <c:axPos val="b"/>
        <c:majorTickMark val="none"/>
        <c:minorTickMark val="none"/>
        <c:tickLblPos val="nextTo"/>
        <c:crossAx val="97221632"/>
        <c:crosses val="autoZero"/>
        <c:auto val="1"/>
        <c:lblAlgn val="ctr"/>
        <c:lblOffset val="100"/>
        <c:noMultiLvlLbl val="0"/>
      </c:catAx>
      <c:valAx>
        <c:axId val="97221632"/>
        <c:scaling>
          <c:orientation val="minMax"/>
        </c:scaling>
        <c:delete val="0"/>
        <c:axPos val="l"/>
        <c:majorGridlines/>
        <c:numFmt formatCode="General" sourceLinked="1"/>
        <c:majorTickMark val="none"/>
        <c:minorTickMark val="none"/>
        <c:tickLblPos val="nextTo"/>
        <c:spPr>
          <a:ln w="9525">
            <a:noFill/>
          </a:ln>
        </c:spPr>
        <c:crossAx val="972200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Budget Summary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dLbls>
            <c:showLegendKey val="0"/>
            <c:showVal val="1"/>
            <c:showCatName val="0"/>
            <c:showSerName val="0"/>
            <c:showPercent val="0"/>
            <c:showBubbleSize val="0"/>
            <c:showLeaderLines val="0"/>
          </c:dLbls>
          <c:cat>
            <c:multiLvlStrRef>
              <c:f>'Project Budget Summary'!$C$6:$D$20</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Summary'!$E$6:$E$20</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shape val="box"/>
        <c:axId val="87569920"/>
        <c:axId val="87571456"/>
        <c:axId val="0"/>
      </c:bar3DChart>
      <c:catAx>
        <c:axId val="87569920"/>
        <c:scaling>
          <c:orientation val="minMax"/>
        </c:scaling>
        <c:delete val="0"/>
        <c:axPos val="b"/>
        <c:majorTickMark val="none"/>
        <c:minorTickMark val="none"/>
        <c:tickLblPos val="nextTo"/>
        <c:crossAx val="87571456"/>
        <c:crosses val="autoZero"/>
        <c:auto val="1"/>
        <c:lblAlgn val="ctr"/>
        <c:lblOffset val="100"/>
        <c:noMultiLvlLbl val="0"/>
      </c:catAx>
      <c:valAx>
        <c:axId val="87571456"/>
        <c:scaling>
          <c:orientation val="minMax"/>
        </c:scaling>
        <c:delete val="0"/>
        <c:axPos val="l"/>
        <c:majorGridlines/>
        <c:title>
          <c:tx>
            <c:rich>
              <a:bodyPr/>
              <a:lstStyle/>
              <a:p>
                <a:pPr>
                  <a:defRPr/>
                </a:pPr>
                <a:r>
                  <a:rPr lang="en-US"/>
                  <a:t>Cost</a:t>
                </a:r>
              </a:p>
            </c:rich>
          </c:tx>
          <c:layout/>
          <c:overlay val="0"/>
        </c:title>
        <c:numFmt formatCode="General" sourceLinked="1"/>
        <c:majorTickMark val="none"/>
        <c:minorTickMark val="none"/>
        <c:tickLblPos val="nextTo"/>
        <c:crossAx val="87569920"/>
        <c:crosses val="autoZero"/>
        <c:crossBetween val="between"/>
      </c:valAx>
    </c:plotArea>
    <c:plotVisOnly val="1"/>
    <c:dispBlanksAs val="gap"/>
    <c:showDLblsOverMax val="0"/>
  </c:chart>
  <c:txPr>
    <a:bodyPr/>
    <a:lstStyle/>
    <a:p>
      <a:pPr>
        <a:defRPr sz="16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Severity Levels Statistics</a:t>
            </a: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87619840"/>
        <c:axId val="89137152"/>
        <c:axId val="0"/>
      </c:bar3DChart>
      <c:catAx>
        <c:axId val="87619840"/>
        <c:scaling>
          <c:orientation val="minMax"/>
        </c:scaling>
        <c:delete val="0"/>
        <c:axPos val="b"/>
        <c:majorTickMark val="none"/>
        <c:minorTickMark val="none"/>
        <c:tickLblPos val="nextTo"/>
        <c:crossAx val="89137152"/>
        <c:crosses val="autoZero"/>
        <c:auto val="1"/>
        <c:lblAlgn val="ctr"/>
        <c:lblOffset val="100"/>
        <c:noMultiLvlLbl val="0"/>
      </c:catAx>
      <c:valAx>
        <c:axId val="89137152"/>
        <c:scaling>
          <c:orientation val="minMax"/>
        </c:scaling>
        <c:delete val="0"/>
        <c:axPos val="l"/>
        <c:majorGridlines/>
        <c:numFmt formatCode="General" sourceLinked="1"/>
        <c:majorTickMark val="none"/>
        <c:minorTickMark val="none"/>
        <c:tickLblPos val="nextTo"/>
        <c:spPr>
          <a:ln w="9525">
            <a:noFill/>
          </a:ln>
        </c:spPr>
        <c:crossAx val="87619840"/>
        <c:crosses val="autoZero"/>
        <c:crossBetween val="between"/>
      </c:valAx>
    </c:plotArea>
    <c:legend>
      <c:legendPos val="b"/>
      <c:overlay val="0"/>
    </c:legend>
    <c:plotVisOnly val="1"/>
    <c:dispBlanksAs val="gap"/>
    <c:showDLblsOverMax val="0"/>
  </c:chart>
  <c:txPr>
    <a:bodyPr/>
    <a:lstStyle/>
    <a:p>
      <a:pPr>
        <a:defRPr sz="20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Team Morale 2010 vs 2009</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'Team Morale'!$B$5</c:f>
              <c:strCache>
                <c:ptCount val="1"/>
                <c:pt idx="0">
                  <c:v>2009</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Morale'!$C$5:$H$5</c:f>
              <c:numCache>
                <c:formatCode>General</c:formatCode>
                <c:ptCount val="6"/>
                <c:pt idx="0">
                  <c:v>7.4</c:v>
                </c:pt>
                <c:pt idx="1">
                  <c:v>5.65</c:v>
                </c:pt>
                <c:pt idx="2">
                  <c:v>4.75</c:v>
                </c:pt>
                <c:pt idx="3">
                  <c:v>16.100000000000001</c:v>
                </c:pt>
                <c:pt idx="4">
                  <c:v>4.2699999999999996</c:v>
                </c:pt>
                <c:pt idx="5">
                  <c:v>0.4</c:v>
                </c:pt>
              </c:numCache>
            </c:numRef>
          </c:val>
        </c:ser>
        <c:ser>
          <c:idx val="1"/>
          <c:order val="1"/>
          <c:tx>
            <c:strRef>
              <c:f>'Team Morale'!$B$6</c:f>
              <c:strCache>
                <c:ptCount val="1"/>
                <c:pt idx="0">
                  <c:v>2010</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Morale'!$C$6:$H$6</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89166976"/>
        <c:axId val="89168512"/>
        <c:axId val="0"/>
      </c:bar3DChart>
      <c:catAx>
        <c:axId val="89166976"/>
        <c:scaling>
          <c:orientation val="minMax"/>
        </c:scaling>
        <c:delete val="0"/>
        <c:axPos val="b"/>
        <c:majorTickMark val="none"/>
        <c:minorTickMark val="none"/>
        <c:tickLblPos val="nextTo"/>
        <c:crossAx val="89168512"/>
        <c:crosses val="autoZero"/>
        <c:auto val="1"/>
        <c:lblAlgn val="ctr"/>
        <c:lblOffset val="100"/>
        <c:noMultiLvlLbl val="0"/>
      </c:catAx>
      <c:valAx>
        <c:axId val="89168512"/>
        <c:scaling>
          <c:orientation val="minMax"/>
        </c:scaling>
        <c:delete val="0"/>
        <c:axPos val="l"/>
        <c:majorGridlines/>
        <c:numFmt formatCode="General" sourceLinked="1"/>
        <c:majorTickMark val="none"/>
        <c:minorTickMark val="none"/>
        <c:tickLblPos val="nextTo"/>
        <c:crossAx val="89166976"/>
        <c:crosses val="autoZero"/>
        <c:crossBetween val="between"/>
      </c:valAx>
      <c:dTable>
        <c:showHorzBorder val="1"/>
        <c:showVertBorder val="1"/>
        <c:showOutline val="1"/>
        <c:showKeys val="1"/>
      </c:dTable>
    </c:plotArea>
    <c:plotVisOnly val="1"/>
    <c:dispBlanksAs val="gap"/>
    <c:showDLblsOverMax val="0"/>
  </c:chart>
  <c:txPr>
    <a:bodyPr/>
    <a:lstStyle/>
    <a:p>
      <a:pPr>
        <a:defRPr sz="14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'Earn Value'!$A$30</c:f>
              <c:strCache>
                <c:ptCount val="1"/>
                <c:pt idx="0">
                  <c:v>BCWS</c:v>
                </c:pt>
              </c:strCache>
            </c:strRef>
          </c:tx>
          <c:spPr>
            <a:ln>
              <a:solidFill>
                <a:srgbClr val="FFC000"/>
              </a:solidFill>
            </a:ln>
          </c:spPr>
          <c:marker>
            <c:spPr>
              <a:solidFill>
                <a:srgbClr val="FFC000"/>
              </a:solidFill>
              <a:ln>
                <a:solidFill>
                  <a:srgbClr val="FFC000"/>
                </a:solidFill>
              </a:ln>
            </c:spPr>
          </c:marker>
          <c:val>
            <c:numRef>
              <c:f>'Earn Value'!$B$30:$BB$30</c:f>
              <c:numCache>
                <c:formatCode>0.00</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'Earn Value'!$A$31</c:f>
              <c:strCache>
                <c:ptCount val="1"/>
                <c:pt idx="0">
                  <c:v>BCWP</c:v>
                </c:pt>
              </c:strCache>
            </c:strRef>
          </c:tx>
          <c:val>
            <c:numRef>
              <c:f>'Earn Value'!$B$31:$BB$31</c:f>
              <c:numCache>
                <c:formatCode>0.00</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'Earn Value'!$A$32</c:f>
              <c:strCache>
                <c:ptCount val="1"/>
                <c:pt idx="0">
                  <c:v>ACWP</c:v>
                </c:pt>
              </c:strCache>
            </c:strRef>
          </c:tx>
          <c:spPr>
            <a:ln>
              <a:solidFill>
                <a:srgbClr val="0070C0"/>
              </a:solidFill>
            </a:ln>
          </c:spPr>
          <c:marker>
            <c:spPr>
              <a:solidFill>
                <a:srgbClr val="00B0F0"/>
              </a:solidFill>
              <a:ln>
                <a:solidFill>
                  <a:srgbClr val="0070C0"/>
                </a:solidFill>
              </a:ln>
            </c:spPr>
          </c:marker>
          <c:val>
            <c:numRef>
              <c:f>'Earn Value'!$B$32:$BB$32</c:f>
              <c:numCache>
                <c:formatCode>0.00</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'Earn Value'!$A$37</c:f>
              <c:strCache>
                <c:ptCount val="1"/>
                <c:pt idx="0">
                  <c:v>ETC</c:v>
                </c:pt>
              </c:strCache>
            </c:strRef>
          </c:tx>
          <c:spPr>
            <a:ln>
              <a:solidFill>
                <a:srgbClr val="002060"/>
              </a:solidFill>
            </a:ln>
          </c:spPr>
          <c:marker>
            <c:spPr>
              <a:solidFill>
                <a:srgbClr val="002060"/>
              </a:solidFill>
              <a:ln>
                <a:solidFill>
                  <a:srgbClr val="002060"/>
                </a:solidFill>
              </a:ln>
            </c:spPr>
          </c:marker>
          <c:val>
            <c:numRef>
              <c:f>'Earn Value'!$B$37:$BB$37</c:f>
              <c:numCache>
                <c:formatCode>0.00</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89296896"/>
        <c:axId val="89298816"/>
      </c:lineChart>
      <c:catAx>
        <c:axId val="89296896"/>
        <c:scaling>
          <c:orientation val="minMax"/>
        </c:scaling>
        <c:delete val="0"/>
        <c:axPos val="b"/>
        <c:majorTickMark val="out"/>
        <c:minorTickMark val="none"/>
        <c:tickLblPos val="nextTo"/>
        <c:txPr>
          <a:bodyPr/>
          <a:lstStyle/>
          <a:p>
            <a:pPr>
              <a:defRPr sz="1600"/>
            </a:pPr>
            <a:endParaRPr lang="en-US"/>
          </a:p>
        </c:txPr>
        <c:crossAx val="89298816"/>
        <c:crosses val="autoZero"/>
        <c:auto val="1"/>
        <c:lblAlgn val="ctr"/>
        <c:lblOffset val="100"/>
        <c:noMultiLvlLbl val="0"/>
      </c:catAx>
      <c:valAx>
        <c:axId val="89298816"/>
        <c:scaling>
          <c:orientation val="minMax"/>
        </c:scaling>
        <c:delete val="0"/>
        <c:axPos val="l"/>
        <c:majorGridlines/>
        <c:numFmt formatCode="0.00" sourceLinked="1"/>
        <c:majorTickMark val="out"/>
        <c:minorTickMark val="none"/>
        <c:tickLblPos val="nextTo"/>
        <c:crossAx val="89296896"/>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itle>
    <c:autoTitleDeleted val="0"/>
    <c:plotArea>
      <c:layout/>
      <c:scatterChart>
        <c:scatterStyle val="lineMarker"/>
        <c:varyColors val="0"/>
        <c:ser>
          <c:idx val="0"/>
          <c:order val="0"/>
          <c:tx>
            <c:strRef>
              <c:f>'Earn Value'!$A$36</c:f>
              <c:strCache>
                <c:ptCount val="1"/>
                <c:pt idx="0">
                  <c:v>SPI</c:v>
                </c:pt>
              </c:strCache>
            </c:strRef>
          </c:tx>
          <c:xVal>
            <c:numRef>
              <c:f>'Earn Value'!$B$35:$AC$35</c:f>
              <c:numCache>
                <c:formatCode>General</c:formatCode>
                <c:ptCount val="28"/>
                <c:pt idx="0">
                  <c:v>0.85708791208791213</c:v>
                </c:pt>
                <c:pt idx="1">
                  <c:v>1</c:v>
                </c:pt>
                <c:pt idx="2">
                  <c:v>0.83294311029964552</c:v>
                </c:pt>
                <c:pt idx="3">
                  <c:v>0.80270566506410257</c:v>
                </c:pt>
                <c:pt idx="4">
                  <c:v>0.79880645655226445</c:v>
                </c:pt>
                <c:pt idx="5">
                  <c:v>0.82027162135367304</c:v>
                </c:pt>
                <c:pt idx="6">
                  <c:v>0.8104591890737135</c:v>
                </c:pt>
                <c:pt idx="7">
                  <c:v>0.98156620263020633</c:v>
                </c:pt>
                <c:pt idx="8">
                  <c:v>0.95323925423302924</c:v>
                </c:pt>
                <c:pt idx="9">
                  <c:v>0.8836830341750439</c:v>
                </c:pt>
                <c:pt idx="10">
                  <c:v>0.85788227016155105</c:v>
                </c:pt>
                <c:pt idx="11">
                  <c:v>0.85008607844931738</c:v>
                </c:pt>
                <c:pt idx="12">
                  <c:v>0.85508990058168677</c:v>
                </c:pt>
                <c:pt idx="13">
                  <c:v>0.87396577711570356</c:v>
                </c:pt>
                <c:pt idx="14">
                  <c:v>0.8925459448042169</c:v>
                </c:pt>
                <c:pt idx="15">
                  <c:v>0.90575309006993066</c:v>
                </c:pt>
                <c:pt idx="16">
                  <c:v>0.9094846676503765</c:v>
                </c:pt>
                <c:pt idx="17">
                  <c:v>0.89771198546684117</c:v>
                </c:pt>
                <c:pt idx="18">
                  <c:v>0.88056701317002328</c:v>
                </c:pt>
                <c:pt idx="19">
                  <c:v>0.86386313709934914</c:v>
                </c:pt>
                <c:pt idx="20">
                  <c:v>0.88010499198977876</c:v>
                </c:pt>
                <c:pt idx="21">
                  <c:v>0.87473879561523438</c:v>
                </c:pt>
                <c:pt idx="22">
                  <c:v>0.87864432011250604</c:v>
                </c:pt>
                <c:pt idx="23">
                  <c:v>0.90536053606602118</c:v>
                </c:pt>
                <c:pt idx="24">
                  <c:v>0.93880129072735241</c:v>
                </c:pt>
                <c:pt idx="25">
                  <c:v>0.94560551088886424</c:v>
                </c:pt>
                <c:pt idx="26">
                  <c:v>0.95851227403246153</c:v>
                </c:pt>
                <c:pt idx="27">
                  <c:v>0.91903424373742904</c:v>
                </c:pt>
              </c:numCache>
            </c:numRef>
          </c:xVal>
          <c:yVal>
            <c:numRef>
              <c:f>'Earn Value'!$B$36:$AC$36</c:f>
              <c:numCache>
                <c:formatCode>General</c:formatCode>
                <c:ptCount val="28"/>
                <c:pt idx="0">
                  <c:v>0.85708791208791213</c:v>
                </c:pt>
                <c:pt idx="1">
                  <c:v>1.0567375886524824</c:v>
                </c:pt>
                <c:pt idx="2">
                  <c:v>1.0480450405405406</c:v>
                </c:pt>
                <c:pt idx="3">
                  <c:v>1.039187417012448</c:v>
                </c:pt>
                <c:pt idx="4">
                  <c:v>1.0376522674418605</c:v>
                </c:pt>
                <c:pt idx="5">
                  <c:v>1.0287384875690606</c:v>
                </c:pt>
                <c:pt idx="6">
                  <c:v>1.0550479475703323</c:v>
                </c:pt>
                <c:pt idx="7">
                  <c:v>1.227501951219512</c:v>
                </c:pt>
                <c:pt idx="8">
                  <c:v>1.1967581198770492</c:v>
                </c:pt>
                <c:pt idx="9">
                  <c:v>1.1677240883458646</c:v>
                </c:pt>
                <c:pt idx="10">
                  <c:v>1.1418470244107743</c:v>
                </c:pt>
                <c:pt idx="11">
                  <c:v>1.1234469292237443</c:v>
                </c:pt>
                <c:pt idx="12">
                  <c:v>1.1228631502890174</c:v>
                </c:pt>
                <c:pt idx="13">
                  <c:v>1.1096152408477842</c:v>
                </c:pt>
                <c:pt idx="14">
                  <c:v>1.0995846224188792</c:v>
                </c:pt>
                <c:pt idx="15">
                  <c:v>1.0942277315585136</c:v>
                </c:pt>
                <c:pt idx="16">
                  <c:v>1.089738122028526</c:v>
                </c:pt>
                <c:pt idx="17">
                  <c:v>1.0856652874432677</c:v>
                </c:pt>
                <c:pt idx="18">
                  <c:v>1.0834585224529212</c:v>
                </c:pt>
                <c:pt idx="19">
                  <c:v>1.0786013882461825</c:v>
                </c:pt>
                <c:pt idx="20">
                  <c:v>1.0750753741349479</c:v>
                </c:pt>
                <c:pt idx="21">
                  <c:v>1.069465365704998</c:v>
                </c:pt>
                <c:pt idx="22">
                  <c:v>1.0661084763370525</c:v>
                </c:pt>
                <c:pt idx="23">
                  <c:v>1.0606144334175387</c:v>
                </c:pt>
                <c:pt idx="24">
                  <c:v>1.0581981166525782</c:v>
                </c:pt>
                <c:pt idx="25">
                  <c:v>1.0573175359007834</c:v>
                </c:pt>
                <c:pt idx="26">
                  <c:v>1.0617941291243655</c:v>
                </c:pt>
                <c:pt idx="27">
                  <c:v>1.0655171635514018</c:v>
                </c:pt>
              </c:numCache>
            </c:numRef>
          </c:yVal>
          <c:smooth val="0"/>
        </c:ser>
        <c:dLbls>
          <c:showLegendKey val="0"/>
          <c:showVal val="0"/>
          <c:showCatName val="0"/>
          <c:showSerName val="0"/>
          <c:showPercent val="0"/>
          <c:showBubbleSize val="0"/>
        </c:dLbls>
        <c:axId val="86845312"/>
        <c:axId val="86867968"/>
      </c:scatterChart>
      <c:valAx>
        <c:axId val="86845312"/>
        <c:scaling>
          <c:orientation val="minMax"/>
          <c:max val="1.05"/>
          <c:min val="0.75000000000000022"/>
        </c:scaling>
        <c:delete val="0"/>
        <c:axPos val="b"/>
        <c:title>
          <c:layout/>
          <c:overlay val="0"/>
        </c:title>
        <c:numFmt formatCode="General" sourceLinked="1"/>
        <c:majorTickMark val="none"/>
        <c:minorTickMark val="none"/>
        <c:tickLblPos val="nextTo"/>
        <c:crossAx val="86867968"/>
        <c:crosses val="autoZero"/>
        <c:crossBetween val="midCat"/>
        <c:majorUnit val="0.05"/>
        <c:minorUnit val="5.0000000000000018E-3"/>
      </c:valAx>
      <c:valAx>
        <c:axId val="86867968"/>
        <c:scaling>
          <c:orientation val="minMax"/>
          <c:max val="1.25"/>
          <c:min val="0.8500000000000002"/>
        </c:scaling>
        <c:delete val="0"/>
        <c:axPos val="l"/>
        <c:majorGridlines/>
        <c:title>
          <c:layout/>
          <c:overlay val="0"/>
        </c:title>
        <c:numFmt formatCode="General" sourceLinked="1"/>
        <c:majorTickMark val="none"/>
        <c:minorTickMark val="none"/>
        <c:tickLblPos val="nextTo"/>
        <c:crossAx val="86845312"/>
        <c:crosses val="autoZero"/>
        <c:crossBetween val="midCat"/>
        <c:majorUnit val="0.05"/>
        <c:minorUnit val="5.0000000000000018E-3"/>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Budget Summary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multiLvlStrRef>
              <c:f>'Project Budget Summary'!$C$6:$D$20</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Summary'!$E$6:$E$20</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shape val="box"/>
        <c:axId val="87345024"/>
        <c:axId val="87346560"/>
        <c:axId val="0"/>
      </c:bar3DChart>
      <c:catAx>
        <c:axId val="87345024"/>
        <c:scaling>
          <c:orientation val="minMax"/>
        </c:scaling>
        <c:delete val="0"/>
        <c:axPos val="b"/>
        <c:majorTickMark val="none"/>
        <c:minorTickMark val="none"/>
        <c:tickLblPos val="nextTo"/>
        <c:crossAx val="87346560"/>
        <c:crosses val="autoZero"/>
        <c:auto val="1"/>
        <c:lblAlgn val="ctr"/>
        <c:lblOffset val="100"/>
        <c:noMultiLvlLbl val="0"/>
      </c:catAx>
      <c:valAx>
        <c:axId val="87346560"/>
        <c:scaling>
          <c:orientation val="minMax"/>
        </c:scaling>
        <c:delete val="0"/>
        <c:axPos val="l"/>
        <c:majorGridlines/>
        <c:title>
          <c:tx>
            <c:rich>
              <a:bodyPr/>
              <a:lstStyle/>
              <a:p>
                <a:pPr>
                  <a:defRPr/>
                </a:pPr>
                <a:r>
                  <a:rPr lang="en-US"/>
                  <a:t>Cost</a:t>
                </a:r>
              </a:p>
            </c:rich>
          </c:tx>
          <c:layout/>
          <c:overlay val="0"/>
        </c:title>
        <c:numFmt formatCode="General" sourceLinked="1"/>
        <c:majorTickMark val="none"/>
        <c:minorTickMark val="none"/>
        <c:tickLblPos val="nextTo"/>
        <c:crossAx val="87345024"/>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Team Morale between 2010 vs 2009</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'Team Morale'!$B$5</c:f>
              <c:strCache>
                <c:ptCount val="1"/>
                <c:pt idx="0">
                  <c:v>2009</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Morale'!$C$5:$H$5</c:f>
              <c:numCache>
                <c:formatCode>General</c:formatCode>
                <c:ptCount val="6"/>
                <c:pt idx="0">
                  <c:v>7.4</c:v>
                </c:pt>
                <c:pt idx="1">
                  <c:v>5.65</c:v>
                </c:pt>
                <c:pt idx="2">
                  <c:v>4.75</c:v>
                </c:pt>
                <c:pt idx="3">
                  <c:v>16.100000000000001</c:v>
                </c:pt>
                <c:pt idx="4">
                  <c:v>4.2699999999999996</c:v>
                </c:pt>
                <c:pt idx="5">
                  <c:v>0.4</c:v>
                </c:pt>
              </c:numCache>
            </c:numRef>
          </c:val>
        </c:ser>
        <c:ser>
          <c:idx val="1"/>
          <c:order val="1"/>
          <c:tx>
            <c:strRef>
              <c:f>'Team Morale'!$B$6</c:f>
              <c:strCache>
                <c:ptCount val="1"/>
                <c:pt idx="0">
                  <c:v>2010</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Morale'!$C$6:$H$6</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87376640"/>
        <c:axId val="87378176"/>
        <c:axId val="0"/>
      </c:bar3DChart>
      <c:catAx>
        <c:axId val="87376640"/>
        <c:scaling>
          <c:orientation val="minMax"/>
        </c:scaling>
        <c:delete val="0"/>
        <c:axPos val="b"/>
        <c:majorTickMark val="none"/>
        <c:minorTickMark val="none"/>
        <c:tickLblPos val="nextTo"/>
        <c:crossAx val="87378176"/>
        <c:crosses val="autoZero"/>
        <c:auto val="1"/>
        <c:lblAlgn val="ctr"/>
        <c:lblOffset val="100"/>
        <c:noMultiLvlLbl val="0"/>
      </c:catAx>
      <c:valAx>
        <c:axId val="87378176"/>
        <c:scaling>
          <c:orientation val="minMax"/>
        </c:scaling>
        <c:delete val="0"/>
        <c:axPos val="l"/>
        <c:majorGridlines/>
        <c:numFmt formatCode="General" sourceLinked="1"/>
        <c:majorTickMark val="none"/>
        <c:minorTickMark val="none"/>
        <c:tickLblPos val="nextTo"/>
        <c:crossAx val="8737664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Enviroment'!$A$11</c:f>
              <c:strCache>
                <c:ptCount val="1"/>
                <c:pt idx="0">
                  <c:v>2009</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Enviroment'!$B$11:$F$11</c:f>
              <c:numCache>
                <c:formatCode>General</c:formatCode>
                <c:ptCount val="5"/>
                <c:pt idx="0">
                  <c:v>11.5</c:v>
                </c:pt>
                <c:pt idx="1">
                  <c:v>17.5</c:v>
                </c:pt>
                <c:pt idx="2">
                  <c:v>15.5</c:v>
                </c:pt>
                <c:pt idx="3">
                  <c:v>33.5</c:v>
                </c:pt>
                <c:pt idx="4">
                  <c:v>22</c:v>
                </c:pt>
              </c:numCache>
            </c:numRef>
          </c:val>
        </c:ser>
        <c:ser>
          <c:idx val="1"/>
          <c:order val="1"/>
          <c:tx>
            <c:strRef>
              <c:f>'Physical Enviroment'!$A$12</c:f>
              <c:strCache>
                <c:ptCount val="1"/>
                <c:pt idx="0">
                  <c:v>2010</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87516288"/>
        <c:axId val="87517824"/>
        <c:axId val="0"/>
      </c:bar3DChart>
      <c:catAx>
        <c:axId val="87516288"/>
        <c:scaling>
          <c:orientation val="minMax"/>
        </c:scaling>
        <c:delete val="0"/>
        <c:axPos val="b"/>
        <c:numFmt formatCode="General" sourceLinked="1"/>
        <c:majorTickMark val="none"/>
        <c:minorTickMark val="none"/>
        <c:tickLblPos val="nextTo"/>
        <c:crossAx val="87517824"/>
        <c:crosses val="autoZero"/>
        <c:auto val="1"/>
        <c:lblAlgn val="ctr"/>
        <c:lblOffset val="100"/>
        <c:noMultiLvlLbl val="0"/>
      </c:catAx>
      <c:valAx>
        <c:axId val="87517824"/>
        <c:scaling>
          <c:orientation val="minMax"/>
        </c:scaling>
        <c:delete val="0"/>
        <c:axPos val="l"/>
        <c:majorGridlines/>
        <c:numFmt formatCode="General" sourceLinked="1"/>
        <c:majorTickMark val="none"/>
        <c:minorTickMark val="none"/>
        <c:tickLblPos val="nextTo"/>
        <c:crossAx val="87516288"/>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533399</xdr:colOff>
      <xdr:row>4</xdr:row>
      <xdr:rowOff>161924</xdr:rowOff>
    </xdr:from>
    <xdr:to>
      <xdr:col>32</xdr:col>
      <xdr:colOff>119063</xdr:colOff>
      <xdr:row>33</xdr:row>
      <xdr:rowOff>155863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514597</xdr:colOff>
      <xdr:row>42</xdr:row>
      <xdr:rowOff>18554</xdr:rowOff>
    </xdr:from>
    <xdr:to>
      <xdr:col>30</xdr:col>
      <xdr:colOff>333374</xdr:colOff>
      <xdr:row>75</xdr:row>
      <xdr:rowOff>174625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587086</xdr:colOff>
      <xdr:row>119</xdr:row>
      <xdr:rowOff>86014</xdr:rowOff>
    </xdr:from>
    <xdr:to>
      <xdr:col>24</xdr:col>
      <xdr:colOff>127000</xdr:colOff>
      <xdr:row>142</xdr:row>
      <xdr:rowOff>174625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478415</xdr:colOff>
      <xdr:row>83</xdr:row>
      <xdr:rowOff>91641</xdr:rowOff>
    </xdr:from>
    <xdr:to>
      <xdr:col>25</xdr:col>
      <xdr:colOff>587375</xdr:colOff>
      <xdr:row>111</xdr:row>
      <xdr:rowOff>111124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280149</xdr:colOff>
      <xdr:row>9</xdr:row>
      <xdr:rowOff>90766</xdr:rowOff>
    </xdr:from>
    <xdr:to>
      <xdr:col>18</xdr:col>
      <xdr:colOff>78444</xdr:colOff>
      <xdr:row>20</xdr:row>
      <xdr:rowOff>22411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168087</xdr:colOff>
      <xdr:row>7</xdr:row>
      <xdr:rowOff>79560</xdr:rowOff>
    </xdr:from>
    <xdr:to>
      <xdr:col>15</xdr:col>
      <xdr:colOff>168087</xdr:colOff>
      <xdr:row>19</xdr:row>
      <xdr:rowOff>168088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392905</xdr:colOff>
      <xdr:row>8</xdr:row>
      <xdr:rowOff>75008</xdr:rowOff>
    </xdr:from>
    <xdr:to>
      <xdr:col>16</xdr:col>
      <xdr:colOff>381000</xdr:colOff>
      <xdr:row>23</xdr:row>
      <xdr:rowOff>166688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201705</xdr:colOff>
      <xdr:row>6</xdr:row>
      <xdr:rowOff>158001</xdr:rowOff>
    </xdr:from>
    <xdr:to>
      <xdr:col>14</xdr:col>
      <xdr:colOff>549086</xdr:colOff>
      <xdr:row>22</xdr:row>
      <xdr:rowOff>44822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161925</xdr:colOff>
      <xdr:row>0</xdr:row>
      <xdr:rowOff>119062</xdr:rowOff>
    </xdr:from>
    <xdr:to>
      <xdr:col>13</xdr:col>
      <xdr:colOff>466725</xdr:colOff>
      <xdr:row>15</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11903</xdr:colOff>
      <xdr:row>45</xdr:row>
      <xdr:rowOff>156882</xdr:rowOff>
    </xdr:from>
    <xdr:to>
      <xdr:col>34</xdr:col>
      <xdr:colOff>609600</xdr:colOff>
      <xdr:row>88</xdr:row>
      <xdr:rowOff>23811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347384</xdr:colOff>
      <xdr:row>43</xdr:row>
      <xdr:rowOff>112059</xdr:rowOff>
    </xdr:from>
    <xdr:to>
      <xdr:col>19</xdr:col>
      <xdr:colOff>117362</xdr:colOff>
      <xdr:row>45</xdr:row>
      <xdr:rowOff>139474</xdr:rowOff>
    </xdr:to>
    <xdr:sp macro="" textlink="">
      <xdr:nvSpPr>
        <xdr:cNvPr id="3" name="TextBox 2"/>
        <xdr:cNvSpPr txBox="1"/>
      </xdr:nvSpPr>
      <xdr:spPr>
        <a:xfrm>
          <a:off x="10511119" y="6858000"/>
          <a:ext cx="2851596" cy="341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b="1">
              <a:latin typeface="Arial" pitchFamily="34" charset="0"/>
              <a:cs typeface="Arial" pitchFamily="34" charset="0"/>
            </a:rPr>
            <a:t>Status date</a:t>
          </a:r>
        </a:p>
      </xdr:txBody>
    </xdr:sp>
    <xdr:clientData/>
  </xdr:twoCellAnchor>
  <xdr:twoCellAnchor>
    <xdr:from>
      <xdr:col>29</xdr:col>
      <xdr:colOff>548876</xdr:colOff>
      <xdr:row>50</xdr:row>
      <xdr:rowOff>3</xdr:rowOff>
    </xdr:from>
    <xdr:to>
      <xdr:col>32</xdr:col>
      <xdr:colOff>464343</xdr:colOff>
      <xdr:row>50</xdr:row>
      <xdr:rowOff>142873</xdr:rowOff>
    </xdr:to>
    <xdr:sp macro="" textlink="">
      <xdr:nvSpPr>
        <xdr:cNvPr id="4" name="Left Brace 3"/>
        <xdr:cNvSpPr/>
      </xdr:nvSpPr>
      <xdr:spPr>
        <a:xfrm rot="5400000">
          <a:off x="20856775" y="7266979"/>
          <a:ext cx="142870" cy="180141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29</xdr:col>
      <xdr:colOff>547688</xdr:colOff>
      <xdr:row>50</xdr:row>
      <xdr:rowOff>142875</xdr:rowOff>
    </xdr:from>
    <xdr:to>
      <xdr:col>29</xdr:col>
      <xdr:colOff>547688</xdr:colOff>
      <xdr:row>51</xdr:row>
      <xdr:rowOff>119063</xdr:rowOff>
    </xdr:to>
    <xdr:cxnSp macro="">
      <xdr:nvCxnSpPr>
        <xdr:cNvPr id="5" name="Straight Connector 4"/>
        <xdr:cNvCxnSpPr/>
      </xdr:nvCxnSpPr>
      <xdr:spPr>
        <a:xfrm>
          <a:off x="20026313" y="8239125"/>
          <a:ext cx="0" cy="1381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1064079</xdr:colOff>
      <xdr:row>97</xdr:row>
      <xdr:rowOff>121227</xdr:rowOff>
    </xdr:from>
    <xdr:to>
      <xdr:col>34</xdr:col>
      <xdr:colOff>613559</xdr:colOff>
      <xdr:row>146</xdr:row>
      <xdr:rowOff>17318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340178</xdr:colOff>
      <xdr:row>49</xdr:row>
      <xdr:rowOff>68037</xdr:rowOff>
    </xdr:from>
    <xdr:to>
      <xdr:col>34</xdr:col>
      <xdr:colOff>67462</xdr:colOff>
      <xdr:row>51</xdr:row>
      <xdr:rowOff>45028</xdr:rowOff>
    </xdr:to>
    <xdr:sp macro="" textlink="">
      <xdr:nvSpPr>
        <xdr:cNvPr id="7" name="TextBox 1"/>
        <xdr:cNvSpPr txBox="1"/>
      </xdr:nvSpPr>
      <xdr:spPr>
        <a:xfrm>
          <a:off x="21704753" y="8002362"/>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EAC</a:t>
          </a:r>
        </a:p>
      </xdr:txBody>
    </xdr:sp>
    <xdr:clientData/>
  </xdr:twoCellAnchor>
  <xdr:twoCellAnchor>
    <xdr:from>
      <xdr:col>29</xdr:col>
      <xdr:colOff>285749</xdr:colOff>
      <xdr:row>49</xdr:row>
      <xdr:rowOff>163285</xdr:rowOff>
    </xdr:from>
    <xdr:to>
      <xdr:col>31</xdr:col>
      <xdr:colOff>13033</xdr:colOff>
      <xdr:row>51</xdr:row>
      <xdr:rowOff>140276</xdr:rowOff>
    </xdr:to>
    <xdr:sp macro="" textlink="">
      <xdr:nvSpPr>
        <xdr:cNvPr id="8" name="TextBox 1"/>
        <xdr:cNvSpPr txBox="1"/>
      </xdr:nvSpPr>
      <xdr:spPr>
        <a:xfrm>
          <a:off x="19764374" y="8097610"/>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BAC</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5.xml><?xml version="1.0" encoding="utf-8"?>
<c:userShapes xmlns:c="http://schemas.openxmlformats.org/drawingml/2006/chart">
  <cdr:relSizeAnchor xmlns:cdr="http://schemas.openxmlformats.org/drawingml/2006/chartDrawing">
    <cdr:from>
      <cdr:x>0.02607</cdr:x>
      <cdr:y>0.61863</cdr:y>
    </cdr:from>
    <cdr:to>
      <cdr:x>0.95017</cdr:x>
      <cdr:y>0.61863</cdr:y>
    </cdr:to>
    <cdr:sp macro="" textlink="">
      <cdr:nvSpPr>
        <cdr:cNvPr id="3" name="Straight Connector 2"/>
        <cdr:cNvSpPr/>
      </cdr:nvSpPr>
      <cdr:spPr>
        <a:xfrm xmlns:a="http://schemas.openxmlformats.org/drawingml/2006/main">
          <a:off x="557523" y="5132846"/>
          <a:ext cx="19763007" cy="0"/>
        </a:xfrm>
        <a:prstGeom xmlns:a="http://schemas.openxmlformats.org/drawingml/2006/main" prst="line">
          <a:avLst/>
        </a:prstGeom>
      </cdr:spPr>
      <cdr:style>
        <a:lnRef xmlns:a="http://schemas.openxmlformats.org/drawingml/2006/main" idx="3">
          <a:schemeClr val="accent6"/>
        </a:lnRef>
        <a:fillRef xmlns:a="http://schemas.openxmlformats.org/drawingml/2006/main" idx="0">
          <a:schemeClr val="accent6"/>
        </a:fillRef>
        <a:effectRef xmlns:a="http://schemas.openxmlformats.org/drawingml/2006/main" idx="2">
          <a:schemeClr val="accent6"/>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0.79253</cdr:x>
      <cdr:y>0.05427</cdr:y>
    </cdr:from>
    <cdr:to>
      <cdr:x>0.79254</cdr:x>
      <cdr:y>0.96941</cdr:y>
    </cdr:to>
    <cdr:sp macro="" textlink="">
      <cdr:nvSpPr>
        <cdr:cNvPr id="5" name="Straight Connector 4"/>
        <cdr:cNvSpPr/>
      </cdr:nvSpPr>
      <cdr:spPr>
        <a:xfrm xmlns:a="http://schemas.openxmlformats.org/drawingml/2006/main" rot="5400000" flipH="1">
          <a:off x="12841204" y="4246645"/>
          <a:ext cx="7593093" cy="347"/>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0.00152</cdr:x>
      <cdr:y>0.53945</cdr:y>
    </cdr:from>
    <cdr:to>
      <cdr:x>0.01853</cdr:x>
      <cdr:y>0.68199</cdr:y>
    </cdr:to>
    <cdr:sp macro="" textlink="">
      <cdr:nvSpPr>
        <cdr:cNvPr id="6" name="TextBox 5"/>
        <cdr:cNvSpPr txBox="1"/>
      </cdr:nvSpPr>
      <cdr:spPr>
        <a:xfrm xmlns:a="http://schemas.openxmlformats.org/drawingml/2006/main">
          <a:off x="32575" y="4475863"/>
          <a:ext cx="363779" cy="1182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solidFill>
                <a:sysClr val="windowText" lastClr="000000"/>
              </a:solidFill>
            </a:rPr>
            <a:t>S</a:t>
          </a:r>
        </a:p>
        <a:p xmlns:a="http://schemas.openxmlformats.org/drawingml/2006/main">
          <a:r>
            <a:rPr lang="en-US" sz="2000" b="1">
              <a:solidFill>
                <a:sysClr val="windowText" lastClr="000000"/>
              </a:solidFill>
            </a:rPr>
            <a:t>P</a:t>
          </a:r>
        </a:p>
        <a:p xmlns:a="http://schemas.openxmlformats.org/drawingml/2006/main">
          <a:r>
            <a:rPr lang="en-US" sz="2000" b="1">
              <a:solidFill>
                <a:sysClr val="windowText" lastClr="000000"/>
              </a:solidFill>
            </a:rPr>
            <a:t>I</a:t>
          </a:r>
        </a:p>
      </cdr:txBody>
    </cdr:sp>
  </cdr:relSizeAnchor>
  <cdr:relSizeAnchor xmlns:cdr="http://schemas.openxmlformats.org/drawingml/2006/chartDrawing">
    <cdr:from>
      <cdr:x>0.781</cdr:x>
      <cdr:y>0.01306</cdr:y>
    </cdr:from>
    <cdr:to>
      <cdr:x>0.87889</cdr:x>
      <cdr:y>0.05223</cdr:y>
    </cdr:to>
    <cdr:sp macro="" textlink="">
      <cdr:nvSpPr>
        <cdr:cNvPr id="7" name="TextBox 6"/>
        <cdr:cNvSpPr txBox="1"/>
      </cdr:nvSpPr>
      <cdr:spPr>
        <a:xfrm xmlns:a="http://schemas.openxmlformats.org/drawingml/2006/main">
          <a:off x="16305069" y="103909"/>
          <a:ext cx="2043545" cy="3117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CPI</a:t>
          </a:r>
        </a:p>
      </cdr:txBody>
    </cdr:sp>
  </cdr:relSizeAnchor>
  <cdr:relSizeAnchor xmlns:cdr="http://schemas.openxmlformats.org/drawingml/2006/chartDrawing">
    <cdr:from>
      <cdr:x>0.3412</cdr:x>
      <cdr:y>0.90649</cdr:y>
    </cdr:from>
    <cdr:to>
      <cdr:x>0.37629</cdr:x>
      <cdr:y>0.94612</cdr:y>
    </cdr:to>
    <cdr:sp macro="" textlink="">
      <cdr:nvSpPr>
        <cdr:cNvPr id="8" name="TextBox 7"/>
        <cdr:cNvSpPr txBox="1"/>
      </cdr:nvSpPr>
      <cdr:spPr>
        <a:xfrm xmlns:a="http://schemas.openxmlformats.org/drawingml/2006/main">
          <a:off x="7548522" y="7158618"/>
          <a:ext cx="776327" cy="3129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Week</a:t>
          </a:r>
          <a:r>
            <a:rPr lang="en-US" sz="1200" b="1" baseline="0"/>
            <a:t> 1</a:t>
          </a:r>
          <a:endParaRPr lang="en-US" sz="1200" b="1"/>
        </a:p>
      </cdr:txBody>
    </cdr:sp>
  </cdr:relSizeAnchor>
  <cdr:relSizeAnchor xmlns:cdr="http://schemas.openxmlformats.org/drawingml/2006/chartDrawing">
    <cdr:from>
      <cdr:x>0.53469</cdr:x>
      <cdr:y>0.44126</cdr:y>
    </cdr:from>
    <cdr:to>
      <cdr:x>0.56818</cdr:x>
      <cdr:y>0.48606</cdr:y>
    </cdr:to>
    <cdr:sp macro="" textlink="">
      <cdr:nvSpPr>
        <cdr:cNvPr id="12" name="TextBox 11"/>
        <cdr:cNvSpPr txBox="1"/>
      </cdr:nvSpPr>
      <cdr:spPr>
        <a:xfrm xmlns:a="http://schemas.openxmlformats.org/drawingml/2006/main">
          <a:off x="11829423" y="3484666"/>
          <a:ext cx="740855" cy="353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Week</a:t>
          </a:r>
          <a:r>
            <a:rPr lang="en-US" sz="1100" b="1" baseline="0"/>
            <a:t> 28</a:t>
          </a:r>
          <a:endParaRPr lang="en-US" sz="1100" b="1"/>
        </a:p>
      </cdr:txBody>
    </cdr:sp>
  </cdr:relSizeAnchor>
  <cdr:relSizeAnchor xmlns:cdr="http://schemas.openxmlformats.org/drawingml/2006/chartDrawing">
    <cdr:from>
      <cdr:x>0.06889</cdr:x>
      <cdr:y>0.09148</cdr:y>
    </cdr:from>
    <cdr:to>
      <cdr:x>0.23056</cdr:x>
      <cdr:y>0.27412</cdr:y>
    </cdr:to>
    <cdr:sp macro="" textlink="">
      <cdr:nvSpPr>
        <cdr:cNvPr id="9" name="TextBox 8"/>
        <cdr:cNvSpPr txBox="1"/>
      </cdr:nvSpPr>
      <cdr:spPr>
        <a:xfrm xmlns:a="http://schemas.openxmlformats.org/drawingml/2006/main">
          <a:off x="1466850" y="722416"/>
          <a:ext cx="3442608" cy="1442357"/>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endParaRPr lang="en-US" sz="1600">
            <a:latin typeface="Tahoma" pitchFamily="34" charset="0"/>
            <a:ea typeface="Tahoma" pitchFamily="34" charset="0"/>
            <a:cs typeface="Tahoma" pitchFamily="34" charset="0"/>
          </a:endParaRP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a:latin typeface="Tahoma" pitchFamily="34" charset="0"/>
              <a:ea typeface="Tahoma" pitchFamily="34" charset="0"/>
              <a:cs typeface="Tahoma" pitchFamily="34" charset="0"/>
            </a:rPr>
            <a:t>         Under Budget</a:t>
          </a:r>
        </a:p>
      </cdr:txBody>
    </cdr:sp>
  </cdr:relSizeAnchor>
  <cdr:relSizeAnchor xmlns:cdr="http://schemas.openxmlformats.org/drawingml/2006/chartDrawing">
    <cdr:from>
      <cdr:x>0.07336</cdr:x>
      <cdr:y>0.68766</cdr:y>
    </cdr:from>
    <cdr:to>
      <cdr:x>0.21331</cdr:x>
      <cdr:y>0.88581</cdr:y>
    </cdr:to>
    <cdr:sp macro="" textlink="">
      <cdr:nvSpPr>
        <cdr:cNvPr id="14" name="TextBox 13"/>
        <cdr:cNvSpPr txBox="1"/>
      </cdr:nvSpPr>
      <cdr:spPr>
        <a:xfrm xmlns:a="http://schemas.openxmlformats.org/drawingml/2006/main">
          <a:off x="1562100" y="5430489"/>
          <a:ext cx="2979965" cy="1564821"/>
        </a:xfrm>
        <a:prstGeom xmlns:a="http://schemas.openxmlformats.org/drawingml/2006/main" prst="rect">
          <a:avLst/>
        </a:prstGeom>
      </cdr:spPr>
      <cdr:style>
        <a:lnRef xmlns:a="http://schemas.openxmlformats.org/drawingml/2006/main" idx="2">
          <a:schemeClr val="accent3"/>
        </a:lnRef>
        <a:fillRef xmlns:a="http://schemas.openxmlformats.org/drawingml/2006/main" idx="1">
          <a:schemeClr val="lt1"/>
        </a:fillRef>
        <a:effectRef xmlns:a="http://schemas.openxmlformats.org/drawingml/2006/main" idx="0">
          <a:schemeClr val="accent3"/>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baseline="0">
              <a:latin typeface="Tahoma" pitchFamily="34" charset="0"/>
              <a:ea typeface="Tahoma" pitchFamily="34" charset="0"/>
              <a:cs typeface="Tahoma" pitchFamily="34" charset="0"/>
            </a:rPr>
            <a:t>      </a:t>
          </a:r>
          <a:r>
            <a:rPr lang="en-US" sz="2400">
              <a:latin typeface="Tahoma" pitchFamily="34" charset="0"/>
              <a:ea typeface="Tahoma" pitchFamily="34" charset="0"/>
              <a:cs typeface="Tahoma" pitchFamily="34" charset="0"/>
            </a:rPr>
            <a:t>Over</a:t>
          </a:r>
          <a:r>
            <a:rPr lang="en-US" sz="2400" baseline="0">
              <a:latin typeface="Tahoma" pitchFamily="34" charset="0"/>
              <a:ea typeface="Tahoma" pitchFamily="34" charset="0"/>
              <a:cs typeface="Tahoma" pitchFamily="34" charset="0"/>
            </a:rPr>
            <a:t> Budget</a:t>
          </a:r>
          <a:endParaRPr lang="en-US" sz="2400">
            <a:latin typeface="Tahoma" pitchFamily="34" charset="0"/>
            <a:ea typeface="Tahoma" pitchFamily="34" charset="0"/>
            <a:cs typeface="Tahoma" pitchFamily="34" charset="0"/>
          </a:endParaRPr>
        </a:p>
      </cdr:txBody>
    </cdr:sp>
  </cdr:relSizeAnchor>
  <cdr:relSizeAnchor xmlns:cdr="http://schemas.openxmlformats.org/drawingml/2006/chartDrawing">
    <cdr:from>
      <cdr:x>0.79929</cdr:x>
      <cdr:y>0.14474</cdr:y>
    </cdr:from>
    <cdr:to>
      <cdr:x>0.94626</cdr:x>
      <cdr:y>0.32237</cdr:y>
    </cdr:to>
    <cdr:sp macro="" textlink="">
      <cdr:nvSpPr>
        <cdr:cNvPr id="16" name="TextBox 1"/>
        <cdr:cNvSpPr txBox="1"/>
      </cdr:nvSpPr>
      <cdr:spPr>
        <a:xfrm xmlns:a="http://schemas.openxmlformats.org/drawingml/2006/main">
          <a:off x="17019816" y="1143000"/>
          <a:ext cx="3129642" cy="1402773"/>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800">
              <a:latin typeface="Tahoma" pitchFamily="34" charset="0"/>
              <a:ea typeface="Tahoma" pitchFamily="34" charset="0"/>
              <a:cs typeface="Tahoma" pitchFamily="34" charset="0"/>
            </a:rPr>
            <a:t>     </a:t>
          </a:r>
        </a:p>
        <a:p xmlns:a="http://schemas.openxmlformats.org/drawingml/2006/main">
          <a:r>
            <a:rPr lang="en-US" sz="1800">
              <a:latin typeface="Tahoma" pitchFamily="34" charset="0"/>
              <a:ea typeface="Tahoma" pitchFamily="34" charset="0"/>
              <a:cs typeface="Tahoma" pitchFamily="34" charset="0"/>
            </a:rPr>
            <a:t>    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Under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0.80006</cdr:x>
      <cdr:y>0.66165</cdr:y>
    </cdr:from>
    <cdr:to>
      <cdr:x>0.94</cdr:x>
      <cdr:y>0.85981</cdr:y>
    </cdr:to>
    <cdr:sp macro="" textlink="">
      <cdr:nvSpPr>
        <cdr:cNvPr id="17" name="TextBox 1"/>
        <cdr:cNvSpPr txBox="1"/>
      </cdr:nvSpPr>
      <cdr:spPr>
        <a:xfrm xmlns:a="http://schemas.openxmlformats.org/drawingml/2006/main">
          <a:off x="17036144" y="5225144"/>
          <a:ext cx="2979965" cy="1564821"/>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1100">
              <a:latin typeface="+mn-lt"/>
              <a:ea typeface="+mn-ea"/>
              <a:cs typeface="+mn-cs"/>
            </a:rPr>
            <a:t>    </a:t>
          </a:r>
          <a:r>
            <a:rPr lang="en-US" sz="1800">
              <a:latin typeface="Tahoma" pitchFamily="34" charset="0"/>
              <a:ea typeface="Tahoma" pitchFamily="34" charset="0"/>
              <a:cs typeface="Tahoma" pitchFamily="34" charset="0"/>
            </a:rPr>
            <a:t>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Over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0.28552</cdr:x>
      <cdr:y>0.47055</cdr:y>
    </cdr:from>
    <cdr:to>
      <cdr:x>0.3098</cdr:x>
      <cdr:y>0.49984</cdr:y>
    </cdr:to>
    <cdr:sp macro="" textlink="">
      <cdr:nvSpPr>
        <cdr:cNvPr id="18" name="TextBox 17"/>
        <cdr:cNvSpPr txBox="1"/>
      </cdr:nvSpPr>
      <cdr:spPr>
        <a:xfrm xmlns:a="http://schemas.openxmlformats.org/drawingml/2006/main">
          <a:off x="6079671" y="3715988"/>
          <a:ext cx="517071" cy="231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0.27912</cdr:x>
      <cdr:y>0.46883</cdr:y>
    </cdr:from>
    <cdr:to>
      <cdr:x>0.32207</cdr:x>
      <cdr:y>0.58462</cdr:y>
    </cdr:to>
    <cdr:sp macro="" textlink="">
      <cdr:nvSpPr>
        <cdr:cNvPr id="19" name="TextBox 18"/>
        <cdr:cNvSpPr txBox="1"/>
      </cdr:nvSpPr>
      <cdr:spPr>
        <a:xfrm xmlns:a="http://schemas.openxmlformats.org/drawingml/2006/main">
          <a:off x="5943600" y="370238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0.26988</cdr:x>
      <cdr:y>0.49123</cdr:y>
    </cdr:from>
    <cdr:to>
      <cdr:x>0.30374</cdr:x>
      <cdr:y>0.53258</cdr:y>
    </cdr:to>
    <cdr:sp macro="" textlink="">
      <cdr:nvSpPr>
        <cdr:cNvPr id="20" name="TextBox 19"/>
        <cdr:cNvSpPr txBox="1"/>
      </cdr:nvSpPr>
      <cdr:spPr>
        <a:xfrm xmlns:a="http://schemas.openxmlformats.org/drawingml/2006/main">
          <a:off x="5970738" y="3879303"/>
          <a:ext cx="749109" cy="3265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Week 3</a:t>
          </a:r>
        </a:p>
      </cdr:txBody>
    </cdr:sp>
  </cdr:relSizeAnchor>
  <cdr:relSizeAnchor xmlns:cdr="http://schemas.openxmlformats.org/drawingml/2006/chartDrawing">
    <cdr:from>
      <cdr:x>0.17864</cdr:x>
      <cdr:y>0.49797</cdr:y>
    </cdr:from>
    <cdr:to>
      <cdr:x>0.21251</cdr:x>
      <cdr:y>0.53932</cdr:y>
    </cdr:to>
    <cdr:sp macro="" textlink="">
      <cdr:nvSpPr>
        <cdr:cNvPr id="23" name="TextBox 1"/>
        <cdr:cNvSpPr txBox="1"/>
      </cdr:nvSpPr>
      <cdr:spPr>
        <a:xfrm xmlns:a="http://schemas.openxmlformats.org/drawingml/2006/main">
          <a:off x="3952196" y="3932494"/>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4</a:t>
          </a:r>
        </a:p>
      </cdr:txBody>
    </cdr:sp>
  </cdr:relSizeAnchor>
  <cdr:relSizeAnchor xmlns:cdr="http://schemas.openxmlformats.org/drawingml/2006/chartDrawing">
    <cdr:from>
      <cdr:x>0.15518</cdr:x>
      <cdr:y>0.52208</cdr:y>
    </cdr:from>
    <cdr:to>
      <cdr:x>0.18905</cdr:x>
      <cdr:y>0.56344</cdr:y>
    </cdr:to>
    <cdr:sp macro="" textlink="">
      <cdr:nvSpPr>
        <cdr:cNvPr id="27" name="TextBox 1"/>
        <cdr:cNvSpPr txBox="1"/>
      </cdr:nvSpPr>
      <cdr:spPr>
        <a:xfrm xmlns:a="http://schemas.openxmlformats.org/drawingml/2006/main">
          <a:off x="3433082" y="412294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5</a:t>
          </a:r>
        </a:p>
      </cdr:txBody>
    </cdr:sp>
  </cdr:relSizeAnchor>
  <cdr:relSizeAnchor xmlns:cdr="http://schemas.openxmlformats.org/drawingml/2006/chartDrawing">
    <cdr:from>
      <cdr:x>0.2354</cdr:x>
      <cdr:y>0.5531</cdr:y>
    </cdr:from>
    <cdr:to>
      <cdr:x>0.26927</cdr:x>
      <cdr:y>0.59445</cdr:y>
    </cdr:to>
    <cdr:sp macro="" textlink="">
      <cdr:nvSpPr>
        <cdr:cNvPr id="32" name="TextBox 1"/>
        <cdr:cNvSpPr txBox="1"/>
      </cdr:nvSpPr>
      <cdr:spPr>
        <a:xfrm xmlns:a="http://schemas.openxmlformats.org/drawingml/2006/main">
          <a:off x="5207998" y="4367905"/>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6</a:t>
          </a:r>
        </a:p>
      </cdr:txBody>
    </cdr:sp>
  </cdr:relSizeAnchor>
  <cdr:relSizeAnchor xmlns:cdr="http://schemas.openxmlformats.org/drawingml/2006/chartDrawing">
    <cdr:from>
      <cdr:x>0.76606</cdr:x>
      <cdr:y>0.45661</cdr:y>
    </cdr:from>
    <cdr:to>
      <cdr:x>0.80452</cdr:x>
      <cdr:y>0.51191</cdr:y>
    </cdr:to>
    <cdr:sp macro="" textlink="">
      <cdr:nvSpPr>
        <cdr:cNvPr id="35" name="TextBox 1"/>
        <cdr:cNvSpPr txBox="1"/>
      </cdr:nvSpPr>
      <cdr:spPr>
        <a:xfrm xmlns:a="http://schemas.openxmlformats.org/drawingml/2006/main">
          <a:off x="16948022" y="3605882"/>
          <a:ext cx="850879" cy="4367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b="1">
              <a:solidFill>
                <a:sysClr val="windowText" lastClr="000000"/>
              </a:solidFill>
            </a:rPr>
            <a:t>Week 2</a:t>
          </a:r>
        </a:p>
      </cdr:txBody>
    </cdr:sp>
  </cdr:relSizeAnchor>
  <cdr:relSizeAnchor xmlns:cdr="http://schemas.openxmlformats.org/drawingml/2006/chartDrawing">
    <cdr:from>
      <cdr:x>0.20342</cdr:x>
      <cdr:y>0.45661</cdr:y>
    </cdr:from>
    <cdr:to>
      <cdr:x>0.23729</cdr:x>
      <cdr:y>0.49797</cdr:y>
    </cdr:to>
    <cdr:sp macro="" textlink="">
      <cdr:nvSpPr>
        <cdr:cNvPr id="38" name="TextBox 1"/>
        <cdr:cNvSpPr txBox="1"/>
      </cdr:nvSpPr>
      <cdr:spPr>
        <a:xfrm xmlns:a="http://schemas.openxmlformats.org/drawingml/2006/main">
          <a:off x="4500511" y="360587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7</a:t>
          </a:r>
        </a:p>
      </cdr:txBody>
    </cdr:sp>
  </cdr:relSizeAnchor>
  <cdr:relSizeAnchor xmlns:cdr="http://schemas.openxmlformats.org/drawingml/2006/chartDrawing">
    <cdr:from>
      <cdr:x>0.73432</cdr:x>
      <cdr:y>0.08443</cdr:y>
    </cdr:from>
    <cdr:to>
      <cdr:x>0.76819</cdr:x>
      <cdr:y>0.12578</cdr:y>
    </cdr:to>
    <cdr:sp macro="" textlink="">
      <cdr:nvSpPr>
        <cdr:cNvPr id="41" name="TextBox 1"/>
        <cdr:cNvSpPr txBox="1"/>
      </cdr:nvSpPr>
      <cdr:spPr>
        <a:xfrm xmlns:a="http://schemas.openxmlformats.org/drawingml/2006/main">
          <a:off x="16245865" y="666757"/>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8</a:t>
          </a:r>
        </a:p>
      </cdr:txBody>
    </cdr:sp>
  </cdr:relSizeAnchor>
  <cdr:relSizeAnchor xmlns:cdr="http://schemas.openxmlformats.org/drawingml/2006/chartDrawing">
    <cdr:from>
      <cdr:x>0.63855</cdr:x>
      <cdr:y>0.12751</cdr:y>
    </cdr:from>
    <cdr:to>
      <cdr:x>0.67241</cdr:x>
      <cdr:y>0.16886</cdr:y>
    </cdr:to>
    <cdr:sp macro="" textlink="">
      <cdr:nvSpPr>
        <cdr:cNvPr id="44" name="TextBox 1"/>
        <cdr:cNvSpPr txBox="1"/>
      </cdr:nvSpPr>
      <cdr:spPr>
        <a:xfrm xmlns:a="http://schemas.openxmlformats.org/drawingml/2006/main">
          <a:off x="14127211" y="1006949"/>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9</a:t>
          </a:r>
        </a:p>
      </cdr:txBody>
    </cdr:sp>
  </cdr:relSizeAnchor>
  <cdr:relSizeAnchor xmlns:cdr="http://schemas.openxmlformats.org/drawingml/2006/chartDrawing">
    <cdr:from>
      <cdr:x>0.42485</cdr:x>
      <cdr:y>0.20159</cdr:y>
    </cdr:from>
    <cdr:to>
      <cdr:x>0.45872</cdr:x>
      <cdr:y>0.24295</cdr:y>
    </cdr:to>
    <cdr:sp macro="" textlink="">
      <cdr:nvSpPr>
        <cdr:cNvPr id="47" name="TextBox 1"/>
        <cdr:cNvSpPr txBox="1"/>
      </cdr:nvSpPr>
      <cdr:spPr>
        <a:xfrm xmlns:a="http://schemas.openxmlformats.org/drawingml/2006/main">
          <a:off x="9399270" y="159200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10</a:t>
          </a:r>
        </a:p>
      </cdr:txBody>
    </cdr:sp>
  </cdr:relSizeAnchor>
  <cdr:relSizeAnchor xmlns:cdr="http://schemas.openxmlformats.org/drawingml/2006/chartDrawing">
    <cdr:from>
      <cdr:x>0.34391</cdr:x>
      <cdr:y>0.25674</cdr:y>
    </cdr:from>
    <cdr:to>
      <cdr:x>0.37778</cdr:x>
      <cdr:y>0.29809</cdr:y>
    </cdr:to>
    <cdr:sp macro="" textlink="">
      <cdr:nvSpPr>
        <cdr:cNvPr id="48" name="TextBox 1"/>
        <cdr:cNvSpPr txBox="1"/>
      </cdr:nvSpPr>
      <cdr:spPr>
        <a:xfrm xmlns:a="http://schemas.openxmlformats.org/drawingml/2006/main">
          <a:off x="7608677" y="2027491"/>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11</a:t>
          </a:r>
        </a:p>
      </cdr:txBody>
    </cdr:sp>
  </cdr:relSizeAnchor>
  <cdr:relSizeAnchor xmlns:cdr="http://schemas.openxmlformats.org/drawingml/2006/chartDrawing">
    <cdr:from>
      <cdr:x>0.30296</cdr:x>
      <cdr:y>0.31532</cdr:y>
    </cdr:from>
    <cdr:to>
      <cdr:x>0.33683</cdr:x>
      <cdr:y>0.35667</cdr:y>
    </cdr:to>
    <cdr:sp macro="" textlink="">
      <cdr:nvSpPr>
        <cdr:cNvPr id="49" name="TextBox 1"/>
        <cdr:cNvSpPr txBox="1"/>
      </cdr:nvSpPr>
      <cdr:spPr>
        <a:xfrm xmlns:a="http://schemas.openxmlformats.org/drawingml/2006/main">
          <a:off x="6702631" y="2490111"/>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12</a:t>
          </a:r>
        </a:p>
      </cdr:txBody>
    </cdr:sp>
  </cdr:relSizeAnchor>
  <cdr:relSizeAnchor xmlns:cdr="http://schemas.openxmlformats.org/drawingml/2006/chartDrawing">
    <cdr:from>
      <cdr:x>0.33392</cdr:x>
      <cdr:y>0.34461</cdr:y>
    </cdr:from>
    <cdr:to>
      <cdr:x>0.36779</cdr:x>
      <cdr:y>0.38597</cdr:y>
    </cdr:to>
    <cdr:sp macro="" textlink="">
      <cdr:nvSpPr>
        <cdr:cNvPr id="50" name="TextBox 1"/>
        <cdr:cNvSpPr txBox="1"/>
      </cdr:nvSpPr>
      <cdr:spPr>
        <a:xfrm xmlns:a="http://schemas.openxmlformats.org/drawingml/2006/main">
          <a:off x="7387569" y="2721394"/>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13</a:t>
          </a:r>
        </a:p>
      </cdr:txBody>
    </cdr:sp>
  </cdr:relSizeAnchor>
  <cdr:relSizeAnchor xmlns:cdr="http://schemas.openxmlformats.org/drawingml/2006/chartDrawing">
    <cdr:from>
      <cdr:x>0.3943</cdr:x>
      <cdr:y>0.33944</cdr:y>
    </cdr:from>
    <cdr:to>
      <cdr:x>0.42816</cdr:x>
      <cdr:y>0.3808</cdr:y>
    </cdr:to>
    <cdr:sp macro="" textlink="">
      <cdr:nvSpPr>
        <cdr:cNvPr id="51" name="TextBox 1"/>
        <cdr:cNvSpPr txBox="1"/>
      </cdr:nvSpPr>
      <cdr:spPr>
        <a:xfrm xmlns:a="http://schemas.openxmlformats.org/drawingml/2006/main">
          <a:off x="8723495" y="2680574"/>
          <a:ext cx="749110"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14</a:t>
          </a:r>
        </a:p>
      </cdr:txBody>
    </cdr:sp>
  </cdr:relSizeAnchor>
  <cdr:relSizeAnchor xmlns:cdr="http://schemas.openxmlformats.org/drawingml/2006/chartDrawing">
    <cdr:from>
      <cdr:x>0.44925</cdr:x>
      <cdr:y>0.36874</cdr:y>
    </cdr:from>
    <cdr:to>
      <cdr:x>0.48312</cdr:x>
      <cdr:y>0.41009</cdr:y>
    </cdr:to>
    <cdr:sp macro="" textlink="">
      <cdr:nvSpPr>
        <cdr:cNvPr id="62" name="TextBox 1"/>
        <cdr:cNvSpPr txBox="1"/>
      </cdr:nvSpPr>
      <cdr:spPr>
        <a:xfrm xmlns:a="http://schemas.openxmlformats.org/drawingml/2006/main">
          <a:off x="9939195" y="2911935"/>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15</a:t>
          </a:r>
        </a:p>
      </cdr:txBody>
    </cdr:sp>
  </cdr:relSizeAnchor>
  <cdr:relSizeAnchor xmlns:cdr="http://schemas.openxmlformats.org/drawingml/2006/chartDrawing">
    <cdr:from>
      <cdr:x>0.48826</cdr:x>
      <cdr:y>0.37218</cdr:y>
    </cdr:from>
    <cdr:to>
      <cdr:x>0.52213</cdr:x>
      <cdr:y>0.41353</cdr:y>
    </cdr:to>
    <cdr:sp macro="" textlink="">
      <cdr:nvSpPr>
        <cdr:cNvPr id="63" name="TextBox 1"/>
        <cdr:cNvSpPr txBox="1"/>
      </cdr:nvSpPr>
      <cdr:spPr>
        <a:xfrm xmlns:a="http://schemas.openxmlformats.org/drawingml/2006/main">
          <a:off x="10802131" y="2939137"/>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16</a:t>
          </a:r>
        </a:p>
      </cdr:txBody>
    </cdr:sp>
  </cdr:relSizeAnchor>
  <cdr:relSizeAnchor xmlns:cdr="http://schemas.openxmlformats.org/drawingml/2006/chartDrawing">
    <cdr:from>
      <cdr:x>0.51177</cdr:x>
      <cdr:y>0.39803</cdr:y>
    </cdr:from>
    <cdr:to>
      <cdr:x>0.54563</cdr:x>
      <cdr:y>0.43938</cdr:y>
    </cdr:to>
    <cdr:sp macro="" textlink="">
      <cdr:nvSpPr>
        <cdr:cNvPr id="64" name="TextBox 1"/>
        <cdr:cNvSpPr txBox="1"/>
      </cdr:nvSpPr>
      <cdr:spPr>
        <a:xfrm xmlns:a="http://schemas.openxmlformats.org/drawingml/2006/main">
          <a:off x="11322347" y="3143284"/>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17</a:t>
          </a:r>
        </a:p>
      </cdr:txBody>
    </cdr:sp>
  </cdr:relSizeAnchor>
  <cdr:relSizeAnchor xmlns:cdr="http://schemas.openxmlformats.org/drawingml/2006/chartDrawing">
    <cdr:from>
      <cdr:x>0.46583</cdr:x>
      <cdr:y>0.42732</cdr:y>
    </cdr:from>
    <cdr:to>
      <cdr:x>0.4997</cdr:x>
      <cdr:y>0.46868</cdr:y>
    </cdr:to>
    <cdr:sp macro="" textlink="">
      <cdr:nvSpPr>
        <cdr:cNvPr id="73" name="TextBox 1"/>
        <cdr:cNvSpPr txBox="1"/>
      </cdr:nvSpPr>
      <cdr:spPr>
        <a:xfrm xmlns:a="http://schemas.openxmlformats.org/drawingml/2006/main">
          <a:off x="10305787" y="3374556"/>
          <a:ext cx="749331"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18</a:t>
          </a:r>
        </a:p>
      </cdr:txBody>
    </cdr:sp>
  </cdr:relSizeAnchor>
  <cdr:relSizeAnchor xmlns:cdr="http://schemas.openxmlformats.org/drawingml/2006/chartDrawing">
    <cdr:from>
      <cdr:x>0.40779</cdr:x>
      <cdr:y>0.39975</cdr:y>
    </cdr:from>
    <cdr:to>
      <cdr:x>0.44166</cdr:x>
      <cdr:y>0.4411</cdr:y>
    </cdr:to>
    <cdr:sp macro="" textlink="">
      <cdr:nvSpPr>
        <cdr:cNvPr id="78" name="TextBox 1"/>
        <cdr:cNvSpPr txBox="1"/>
      </cdr:nvSpPr>
      <cdr:spPr>
        <a:xfrm xmlns:a="http://schemas.openxmlformats.org/drawingml/2006/main">
          <a:off x="9021748" y="3156849"/>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19</a:t>
          </a:r>
        </a:p>
      </cdr:txBody>
    </cdr:sp>
  </cdr:relSizeAnchor>
  <cdr:relSizeAnchor xmlns:cdr="http://schemas.openxmlformats.org/drawingml/2006/chartDrawing">
    <cdr:from>
      <cdr:x>0.34815</cdr:x>
      <cdr:y>0.44627</cdr:y>
    </cdr:from>
    <cdr:to>
      <cdr:x>0.38202</cdr:x>
      <cdr:y>0.48762</cdr:y>
    </cdr:to>
    <cdr:sp macro="" textlink="">
      <cdr:nvSpPr>
        <cdr:cNvPr id="79" name="TextBox 1"/>
        <cdr:cNvSpPr txBox="1"/>
      </cdr:nvSpPr>
      <cdr:spPr>
        <a:xfrm xmlns:a="http://schemas.openxmlformats.org/drawingml/2006/main">
          <a:off x="7702272" y="3524273"/>
          <a:ext cx="749330" cy="326544"/>
        </a:xfrm>
        <a:prstGeom xmlns:a="http://schemas.openxmlformats.org/drawingml/2006/main" prst="rect">
          <a:avLst/>
        </a:prstGeom>
        <a:ln xmlns:a="http://schemas.openxmlformats.org/drawingml/2006/main">
          <a:solidFill>
            <a:schemeClr val="bg1"/>
          </a:solidFill>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20</a:t>
          </a:r>
        </a:p>
      </cdr:txBody>
    </cdr:sp>
  </cdr:relSizeAnchor>
  <cdr:relSizeAnchor xmlns:cdr="http://schemas.openxmlformats.org/drawingml/2006/chartDrawing">
    <cdr:from>
      <cdr:x>0.42184</cdr:x>
      <cdr:y>0.43609</cdr:y>
    </cdr:from>
    <cdr:to>
      <cdr:x>0.45877</cdr:x>
      <cdr:y>0.47901</cdr:y>
    </cdr:to>
    <cdr:sp macro="" textlink="">
      <cdr:nvSpPr>
        <cdr:cNvPr id="98" name="TextBox 1"/>
        <cdr:cNvSpPr txBox="1"/>
      </cdr:nvSpPr>
      <cdr:spPr>
        <a:xfrm xmlns:a="http://schemas.openxmlformats.org/drawingml/2006/main">
          <a:off x="9332643" y="3443829"/>
          <a:ext cx="817029" cy="3389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a:t>
          </a:r>
          <a:r>
            <a:rPr lang="en-US" sz="1100" b="1" baseline="0">
              <a:solidFill>
                <a:sysClr val="windowText" lastClr="000000"/>
              </a:solidFill>
            </a:rPr>
            <a:t> 21</a:t>
          </a:r>
          <a:endParaRPr lang="en-US" sz="1100" b="1">
            <a:solidFill>
              <a:sysClr val="windowText" lastClr="000000"/>
            </a:solidFill>
          </a:endParaRPr>
        </a:p>
      </cdr:txBody>
    </cdr:sp>
  </cdr:relSizeAnchor>
  <cdr:relSizeAnchor xmlns:cdr="http://schemas.openxmlformats.org/drawingml/2006/chartDrawing">
    <cdr:from>
      <cdr:x>0.38244</cdr:x>
      <cdr:y>0.45488</cdr:y>
    </cdr:from>
    <cdr:to>
      <cdr:x>0.41631</cdr:x>
      <cdr:y>0.49624</cdr:y>
    </cdr:to>
    <cdr:sp macro="" textlink="">
      <cdr:nvSpPr>
        <cdr:cNvPr id="100" name="TextBox 1"/>
        <cdr:cNvSpPr txBox="1"/>
      </cdr:nvSpPr>
      <cdr:spPr>
        <a:xfrm xmlns:a="http://schemas.openxmlformats.org/drawingml/2006/main">
          <a:off x="8461014" y="3592266"/>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22</a:t>
          </a:r>
        </a:p>
      </cdr:txBody>
    </cdr:sp>
  </cdr:relSizeAnchor>
  <cdr:relSizeAnchor xmlns:cdr="http://schemas.openxmlformats.org/drawingml/2006/chartDrawing">
    <cdr:from>
      <cdr:x>0.41305</cdr:x>
      <cdr:y>0.47212</cdr:y>
    </cdr:from>
    <cdr:to>
      <cdr:x>0.44692</cdr:x>
      <cdr:y>0.51347</cdr:y>
    </cdr:to>
    <cdr:sp macro="" textlink="">
      <cdr:nvSpPr>
        <cdr:cNvPr id="101" name="TextBox 1"/>
        <cdr:cNvSpPr txBox="1"/>
      </cdr:nvSpPr>
      <cdr:spPr>
        <a:xfrm xmlns:a="http://schemas.openxmlformats.org/drawingml/2006/main">
          <a:off x="9138196" y="3728392"/>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23</a:t>
          </a:r>
        </a:p>
      </cdr:txBody>
    </cdr:sp>
  </cdr:relSizeAnchor>
  <cdr:relSizeAnchor xmlns:cdr="http://schemas.openxmlformats.org/drawingml/2006/chartDrawing">
    <cdr:from>
      <cdr:x>0.49449</cdr:x>
      <cdr:y>0.44972</cdr:y>
    </cdr:from>
    <cdr:to>
      <cdr:x>0.52836</cdr:x>
      <cdr:y>0.49107</cdr:y>
    </cdr:to>
    <cdr:sp macro="" textlink="">
      <cdr:nvSpPr>
        <cdr:cNvPr id="102" name="TextBox 1"/>
        <cdr:cNvSpPr txBox="1"/>
      </cdr:nvSpPr>
      <cdr:spPr>
        <a:xfrm xmlns:a="http://schemas.openxmlformats.org/drawingml/2006/main">
          <a:off x="10939940" y="3551502"/>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24</a:t>
          </a:r>
        </a:p>
      </cdr:txBody>
    </cdr:sp>
  </cdr:relSizeAnchor>
  <cdr:relSizeAnchor xmlns:cdr="http://schemas.openxmlformats.org/drawingml/2006/chartDrawing">
    <cdr:from>
      <cdr:x>0.58774</cdr:x>
      <cdr:y>0.45661</cdr:y>
    </cdr:from>
    <cdr:to>
      <cdr:x>0.62161</cdr:x>
      <cdr:y>0.49796</cdr:y>
    </cdr:to>
    <cdr:sp macro="" textlink="">
      <cdr:nvSpPr>
        <cdr:cNvPr id="103" name="TextBox 1"/>
        <cdr:cNvSpPr txBox="1"/>
      </cdr:nvSpPr>
      <cdr:spPr>
        <a:xfrm xmlns:a="http://schemas.openxmlformats.org/drawingml/2006/main">
          <a:off x="13002980" y="3605880"/>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25</a:t>
          </a:r>
        </a:p>
      </cdr:txBody>
    </cdr:sp>
  </cdr:relSizeAnchor>
  <cdr:relSizeAnchor xmlns:cdr="http://schemas.openxmlformats.org/drawingml/2006/chartDrawing">
    <cdr:from>
      <cdr:x>0.61744</cdr:x>
      <cdr:y>0.48418</cdr:y>
    </cdr:from>
    <cdr:to>
      <cdr:x>0.65131</cdr:x>
      <cdr:y>0.52554</cdr:y>
    </cdr:to>
    <cdr:sp macro="" textlink="">
      <cdr:nvSpPr>
        <cdr:cNvPr id="104" name="TextBox 1"/>
        <cdr:cNvSpPr txBox="1"/>
      </cdr:nvSpPr>
      <cdr:spPr>
        <a:xfrm xmlns:a="http://schemas.openxmlformats.org/drawingml/2006/main">
          <a:off x="13660153" y="382359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26</a:t>
          </a:r>
        </a:p>
      </cdr:txBody>
    </cdr:sp>
  </cdr:relSizeAnchor>
  <cdr:relSizeAnchor xmlns:cdr="http://schemas.openxmlformats.org/drawingml/2006/chartDrawing">
    <cdr:from>
      <cdr:x>0.66109</cdr:x>
      <cdr:y>0.45677</cdr:y>
    </cdr:from>
    <cdr:to>
      <cdr:x>0.70186</cdr:x>
      <cdr:y>0.50141</cdr:y>
    </cdr:to>
    <cdr:sp macro="" textlink="">
      <cdr:nvSpPr>
        <cdr:cNvPr id="105" name="TextBox 1"/>
        <cdr:cNvSpPr txBox="1"/>
      </cdr:nvSpPr>
      <cdr:spPr>
        <a:xfrm xmlns:a="http://schemas.openxmlformats.org/drawingml/2006/main">
          <a:off x="14625845" y="3607128"/>
          <a:ext cx="901985" cy="3525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27</a:t>
          </a:r>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257174</xdr:colOff>
      <xdr:row>0</xdr:row>
      <xdr:rowOff>38100</xdr:rowOff>
    </xdr:from>
    <xdr:to>
      <xdr:col>28</xdr:col>
      <xdr:colOff>571499</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876300</xdr:colOff>
      <xdr:row>15</xdr:row>
      <xdr:rowOff>138112</xdr:rowOff>
    </xdr:from>
    <xdr:to>
      <xdr:col>11</xdr:col>
      <xdr:colOff>419100</xdr:colOff>
      <xdr:row>31</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560374</xdr:colOff>
      <xdr:row>7</xdr:row>
      <xdr:rowOff>180015</xdr:rowOff>
    </xdr:from>
    <xdr:to>
      <xdr:col>17</xdr:col>
      <xdr:colOff>149118</xdr:colOff>
      <xdr:row>23</xdr:row>
      <xdr:rowOff>91889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381000</xdr:colOff>
      <xdr:row>9</xdr:row>
      <xdr:rowOff>28575</xdr:rowOff>
    </xdr:from>
    <xdr:to>
      <xdr:col>13</xdr:col>
      <xdr:colOff>66675</xdr:colOff>
      <xdr:row>25</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S301"/>
  <sheetViews>
    <sheetView topLeftCell="A61" zoomScale="60" zoomScaleNormal="60" workbookViewId="0">
      <selection activeCell="Q36" sqref="Q36:S37"/>
    </sheetView>
  </sheetViews>
  <sheetFormatPr defaultRowHeight="15" x14ac:dyDescent="0.25"/>
  <sheetData>
    <row r="36" spans="17:19" x14ac:dyDescent="0.25">
      <c r="Q36" s="110" t="s">
        <v>23</v>
      </c>
      <c r="R36" s="110"/>
      <c r="S36" s="110"/>
    </row>
    <row r="37" spans="17:19" x14ac:dyDescent="0.25">
      <c r="Q37" s="110"/>
      <c r="R37" s="110"/>
      <c r="S37" s="110"/>
    </row>
    <row r="61" spans="1:13" ht="15" customHeight="1" x14ac:dyDescent="0.4">
      <c r="M61" s="109"/>
    </row>
    <row r="62" spans="1:13" s="1" customFormat="1" ht="15" customHeight="1" x14ac:dyDescent="0.4">
      <c r="A62"/>
      <c r="B62"/>
      <c r="C62"/>
      <c r="D62"/>
      <c r="E62"/>
      <c r="F62"/>
      <c r="G62"/>
      <c r="H62"/>
      <c r="I62"/>
      <c r="J62"/>
      <c r="K62"/>
      <c r="L62"/>
      <c r="M62" s="109"/>
    </row>
    <row r="63" spans="1:13" ht="15" customHeight="1" x14ac:dyDescent="0.4">
      <c r="M63" s="109"/>
    </row>
    <row r="78" spans="16:18" x14ac:dyDescent="0.25">
      <c r="P78" s="110" t="s">
        <v>23</v>
      </c>
      <c r="Q78" s="110"/>
      <c r="R78" s="110"/>
    </row>
    <row r="79" spans="16:18" x14ac:dyDescent="0.25">
      <c r="P79" s="110"/>
      <c r="Q79" s="110"/>
      <c r="R79" s="110"/>
    </row>
    <row r="85" ht="20.25" customHeight="1" x14ac:dyDescent="0.25"/>
    <row r="114" spans="12:14" x14ac:dyDescent="0.25">
      <c r="L114" s="110" t="s">
        <v>23</v>
      </c>
      <c r="M114" s="110"/>
      <c r="N114" s="110"/>
    </row>
    <row r="115" spans="12:14" x14ac:dyDescent="0.25">
      <c r="L115" s="110"/>
      <c r="M115" s="110"/>
      <c r="N115" s="110"/>
    </row>
    <row r="146" spans="12:14" x14ac:dyDescent="0.25">
      <c r="L146" s="110" t="s">
        <v>23</v>
      </c>
      <c r="M146" s="110"/>
      <c r="N146" s="110"/>
    </row>
    <row r="147" spans="12:14" x14ac:dyDescent="0.25">
      <c r="L147" s="110"/>
      <c r="M147" s="110"/>
      <c r="N147" s="110"/>
    </row>
    <row r="300" spans="10:13" ht="27" thickBot="1" x14ac:dyDescent="0.45">
      <c r="J300" s="111" t="s">
        <v>23</v>
      </c>
      <c r="K300" s="111"/>
      <c r="L300" s="111"/>
      <c r="M300" s="111"/>
    </row>
    <row r="301" spans="10:13" ht="15.75" thickTop="1" x14ac:dyDescent="0.25"/>
  </sheetData>
  <mergeCells count="5">
    <mergeCell ref="Q36:S37"/>
    <mergeCell ref="P78:R79"/>
    <mergeCell ref="L114:N115"/>
    <mergeCell ref="L146:N147"/>
    <mergeCell ref="J300:M300"/>
  </mergeCells>
  <hyperlinks>
    <hyperlink ref="J300:M300" location="'Defect statitic'!A1" display="Detail"/>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A4" zoomScale="85" zoomScaleNormal="85" workbookViewId="0">
      <selection activeCell="D13" sqref="D13:G13"/>
    </sheetView>
  </sheetViews>
  <sheetFormatPr defaultRowHeight="15" x14ac:dyDescent="0.25"/>
  <cols>
    <col min="1" max="1" width="17.28515625" style="1" bestFit="1" customWidth="1"/>
    <col min="2" max="2" width="36.85546875" style="1" customWidth="1"/>
    <col min="3" max="3" width="11.7109375" style="1" customWidth="1"/>
    <col min="4" max="4" width="10.140625" style="1" bestFit="1" customWidth="1"/>
    <col min="5" max="6" width="8.42578125" style="1" bestFit="1" customWidth="1"/>
    <col min="7" max="7" width="9.42578125" style="1" bestFit="1" customWidth="1"/>
    <col min="8" max="9" width="9.140625" style="1"/>
    <col min="10" max="10" width="44.42578125" style="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2" width="8.42578125" style="1" bestFit="1" customWidth="1"/>
    <col min="263" max="263" width="9.42578125" style="1" bestFit="1" customWidth="1"/>
    <col min="264" max="265" width="9.140625" style="1"/>
    <col min="266" max="266" width="72"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8" width="8.42578125" style="1" bestFit="1" customWidth="1"/>
    <col min="519" max="519" width="9.42578125" style="1" bestFit="1" customWidth="1"/>
    <col min="520" max="521" width="9.140625" style="1"/>
    <col min="522" max="522" width="72"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4" width="8.42578125" style="1" bestFit="1" customWidth="1"/>
    <col min="775" max="775" width="9.42578125" style="1" bestFit="1" customWidth="1"/>
    <col min="776" max="777" width="9.140625" style="1"/>
    <col min="778" max="778" width="72"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30" width="8.42578125" style="1" bestFit="1" customWidth="1"/>
    <col min="1031" max="1031" width="9.42578125" style="1" bestFit="1" customWidth="1"/>
    <col min="1032" max="1033" width="9.140625" style="1"/>
    <col min="1034" max="1034" width="72"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6" width="8.42578125" style="1" bestFit="1" customWidth="1"/>
    <col min="1287" max="1287" width="9.42578125" style="1" bestFit="1" customWidth="1"/>
    <col min="1288" max="1289" width="9.140625" style="1"/>
    <col min="1290" max="1290" width="72"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2" width="8.42578125" style="1" bestFit="1" customWidth="1"/>
    <col min="1543" max="1543" width="9.42578125" style="1" bestFit="1" customWidth="1"/>
    <col min="1544" max="1545" width="9.140625" style="1"/>
    <col min="1546" max="1546" width="72"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8" width="8.42578125" style="1" bestFit="1" customWidth="1"/>
    <col min="1799" max="1799" width="9.42578125" style="1" bestFit="1" customWidth="1"/>
    <col min="1800" max="1801" width="9.140625" style="1"/>
    <col min="1802" max="1802" width="72"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4" width="8.42578125" style="1" bestFit="1" customWidth="1"/>
    <col min="2055" max="2055" width="9.42578125" style="1" bestFit="1" customWidth="1"/>
    <col min="2056" max="2057" width="9.140625" style="1"/>
    <col min="2058" max="2058" width="72"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10" width="8.42578125" style="1" bestFit="1" customWidth="1"/>
    <col min="2311" max="2311" width="9.42578125" style="1" bestFit="1" customWidth="1"/>
    <col min="2312" max="2313" width="9.140625" style="1"/>
    <col min="2314" max="2314" width="72"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6" width="8.42578125" style="1" bestFit="1" customWidth="1"/>
    <col min="2567" max="2567" width="9.42578125" style="1" bestFit="1" customWidth="1"/>
    <col min="2568" max="2569" width="9.140625" style="1"/>
    <col min="2570" max="2570" width="72"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2" width="8.42578125" style="1" bestFit="1" customWidth="1"/>
    <col min="2823" max="2823" width="9.42578125" style="1" bestFit="1" customWidth="1"/>
    <col min="2824" max="2825" width="9.140625" style="1"/>
    <col min="2826" max="2826" width="72"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8" width="8.42578125" style="1" bestFit="1" customWidth="1"/>
    <col min="3079" max="3079" width="9.42578125" style="1" bestFit="1" customWidth="1"/>
    <col min="3080" max="3081" width="9.140625" style="1"/>
    <col min="3082" max="3082" width="72"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4" width="8.42578125" style="1" bestFit="1" customWidth="1"/>
    <col min="3335" max="3335" width="9.42578125" style="1" bestFit="1" customWidth="1"/>
    <col min="3336" max="3337" width="9.140625" style="1"/>
    <col min="3338" max="3338" width="72"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90" width="8.42578125" style="1" bestFit="1" customWidth="1"/>
    <col min="3591" max="3591" width="9.42578125" style="1" bestFit="1" customWidth="1"/>
    <col min="3592" max="3593" width="9.140625" style="1"/>
    <col min="3594" max="3594" width="72"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6" width="8.42578125" style="1" bestFit="1" customWidth="1"/>
    <col min="3847" max="3847" width="9.42578125" style="1" bestFit="1" customWidth="1"/>
    <col min="3848" max="3849" width="9.140625" style="1"/>
    <col min="3850" max="3850" width="72"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2" width="8.42578125" style="1" bestFit="1" customWidth="1"/>
    <col min="4103" max="4103" width="9.42578125" style="1" bestFit="1" customWidth="1"/>
    <col min="4104" max="4105" width="9.140625" style="1"/>
    <col min="4106" max="4106" width="72"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8" width="8.42578125" style="1" bestFit="1" customWidth="1"/>
    <col min="4359" max="4359" width="9.42578125" style="1" bestFit="1" customWidth="1"/>
    <col min="4360" max="4361" width="9.140625" style="1"/>
    <col min="4362" max="4362" width="72"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4" width="8.42578125" style="1" bestFit="1" customWidth="1"/>
    <col min="4615" max="4615" width="9.42578125" style="1" bestFit="1" customWidth="1"/>
    <col min="4616" max="4617" width="9.140625" style="1"/>
    <col min="4618" max="4618" width="72"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70" width="8.42578125" style="1" bestFit="1" customWidth="1"/>
    <col min="4871" max="4871" width="9.42578125" style="1" bestFit="1" customWidth="1"/>
    <col min="4872" max="4873" width="9.140625" style="1"/>
    <col min="4874" max="4874" width="72"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6" width="8.42578125" style="1" bestFit="1" customWidth="1"/>
    <col min="5127" max="5127" width="9.42578125" style="1" bestFit="1" customWidth="1"/>
    <col min="5128" max="5129" width="9.140625" style="1"/>
    <col min="5130" max="5130" width="72"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2" width="8.42578125" style="1" bestFit="1" customWidth="1"/>
    <col min="5383" max="5383" width="9.42578125" style="1" bestFit="1" customWidth="1"/>
    <col min="5384" max="5385" width="9.140625" style="1"/>
    <col min="5386" max="5386" width="72"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8" width="8.42578125" style="1" bestFit="1" customWidth="1"/>
    <col min="5639" max="5639" width="9.42578125" style="1" bestFit="1" customWidth="1"/>
    <col min="5640" max="5641" width="9.140625" style="1"/>
    <col min="5642" max="5642" width="72"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4" width="8.42578125" style="1" bestFit="1" customWidth="1"/>
    <col min="5895" max="5895" width="9.42578125" style="1" bestFit="1" customWidth="1"/>
    <col min="5896" max="5897" width="9.140625" style="1"/>
    <col min="5898" max="5898" width="72"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50" width="8.42578125" style="1" bestFit="1" customWidth="1"/>
    <col min="6151" max="6151" width="9.42578125" style="1" bestFit="1" customWidth="1"/>
    <col min="6152" max="6153" width="9.140625" style="1"/>
    <col min="6154" max="6154" width="72"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6" width="8.42578125" style="1" bestFit="1" customWidth="1"/>
    <col min="6407" max="6407" width="9.42578125" style="1" bestFit="1" customWidth="1"/>
    <col min="6408" max="6409" width="9.140625" style="1"/>
    <col min="6410" max="6410" width="72"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2" width="8.42578125" style="1" bestFit="1" customWidth="1"/>
    <col min="6663" max="6663" width="9.42578125" style="1" bestFit="1" customWidth="1"/>
    <col min="6664" max="6665" width="9.140625" style="1"/>
    <col min="6666" max="6666" width="72"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8" width="8.42578125" style="1" bestFit="1" customWidth="1"/>
    <col min="6919" max="6919" width="9.42578125" style="1" bestFit="1" customWidth="1"/>
    <col min="6920" max="6921" width="9.140625" style="1"/>
    <col min="6922" max="6922" width="72"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4" width="8.42578125" style="1" bestFit="1" customWidth="1"/>
    <col min="7175" max="7175" width="9.42578125" style="1" bestFit="1" customWidth="1"/>
    <col min="7176" max="7177" width="9.140625" style="1"/>
    <col min="7178" max="7178" width="72"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30" width="8.42578125" style="1" bestFit="1" customWidth="1"/>
    <col min="7431" max="7431" width="9.42578125" style="1" bestFit="1" customWidth="1"/>
    <col min="7432" max="7433" width="9.140625" style="1"/>
    <col min="7434" max="7434" width="72"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6" width="8.42578125" style="1" bestFit="1" customWidth="1"/>
    <col min="7687" max="7687" width="9.42578125" style="1" bestFit="1" customWidth="1"/>
    <col min="7688" max="7689" width="9.140625" style="1"/>
    <col min="7690" max="7690" width="72"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2" width="8.42578125" style="1" bestFit="1" customWidth="1"/>
    <col min="7943" max="7943" width="9.42578125" style="1" bestFit="1" customWidth="1"/>
    <col min="7944" max="7945" width="9.140625" style="1"/>
    <col min="7946" max="7946" width="72"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8" width="8.42578125" style="1" bestFit="1" customWidth="1"/>
    <col min="8199" max="8199" width="9.42578125" style="1" bestFit="1" customWidth="1"/>
    <col min="8200" max="8201" width="9.140625" style="1"/>
    <col min="8202" max="8202" width="72"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4" width="8.42578125" style="1" bestFit="1" customWidth="1"/>
    <col min="8455" max="8455" width="9.42578125" style="1" bestFit="1" customWidth="1"/>
    <col min="8456" max="8457" width="9.140625" style="1"/>
    <col min="8458" max="8458" width="72"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10" width="8.42578125" style="1" bestFit="1" customWidth="1"/>
    <col min="8711" max="8711" width="9.42578125" style="1" bestFit="1" customWidth="1"/>
    <col min="8712" max="8713" width="9.140625" style="1"/>
    <col min="8714" max="8714" width="72"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6" width="8.42578125" style="1" bestFit="1" customWidth="1"/>
    <col min="8967" max="8967" width="9.42578125" style="1" bestFit="1" customWidth="1"/>
    <col min="8968" max="8969" width="9.140625" style="1"/>
    <col min="8970" max="8970" width="72"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2" width="8.42578125" style="1" bestFit="1" customWidth="1"/>
    <col min="9223" max="9223" width="9.42578125" style="1" bestFit="1" customWidth="1"/>
    <col min="9224" max="9225" width="9.140625" style="1"/>
    <col min="9226" max="9226" width="72"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8" width="8.42578125" style="1" bestFit="1" customWidth="1"/>
    <col min="9479" max="9479" width="9.42578125" style="1" bestFit="1" customWidth="1"/>
    <col min="9480" max="9481" width="9.140625" style="1"/>
    <col min="9482" max="9482" width="72"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4" width="8.42578125" style="1" bestFit="1" customWidth="1"/>
    <col min="9735" max="9735" width="9.42578125" style="1" bestFit="1" customWidth="1"/>
    <col min="9736" max="9737" width="9.140625" style="1"/>
    <col min="9738" max="9738" width="72"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90" width="8.42578125" style="1" bestFit="1" customWidth="1"/>
    <col min="9991" max="9991" width="9.42578125" style="1" bestFit="1" customWidth="1"/>
    <col min="9992" max="9993" width="9.140625" style="1"/>
    <col min="9994" max="9994" width="72"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6" width="8.42578125" style="1" bestFit="1" customWidth="1"/>
    <col min="10247" max="10247" width="9.42578125" style="1" bestFit="1" customWidth="1"/>
    <col min="10248" max="10249" width="9.140625" style="1"/>
    <col min="10250" max="10250" width="72"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2" width="8.42578125" style="1" bestFit="1" customWidth="1"/>
    <col min="10503" max="10503" width="9.42578125" style="1" bestFit="1" customWidth="1"/>
    <col min="10504" max="10505" width="9.140625" style="1"/>
    <col min="10506" max="10506" width="72"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8" width="8.42578125" style="1" bestFit="1" customWidth="1"/>
    <col min="10759" max="10759" width="9.42578125" style="1" bestFit="1" customWidth="1"/>
    <col min="10760" max="10761" width="9.140625" style="1"/>
    <col min="10762" max="10762" width="72"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4" width="8.42578125" style="1" bestFit="1" customWidth="1"/>
    <col min="11015" max="11015" width="9.42578125" style="1" bestFit="1" customWidth="1"/>
    <col min="11016" max="11017" width="9.140625" style="1"/>
    <col min="11018" max="11018" width="72"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70" width="8.42578125" style="1" bestFit="1" customWidth="1"/>
    <col min="11271" max="11271" width="9.42578125" style="1" bestFit="1" customWidth="1"/>
    <col min="11272" max="11273" width="9.140625" style="1"/>
    <col min="11274" max="11274" width="72"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6" width="8.42578125" style="1" bestFit="1" customWidth="1"/>
    <col min="11527" max="11527" width="9.42578125" style="1" bestFit="1" customWidth="1"/>
    <col min="11528" max="11529" width="9.140625" style="1"/>
    <col min="11530" max="11530" width="72"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2" width="8.42578125" style="1" bestFit="1" customWidth="1"/>
    <col min="11783" max="11783" width="9.42578125" style="1" bestFit="1" customWidth="1"/>
    <col min="11784" max="11785" width="9.140625" style="1"/>
    <col min="11786" max="11786" width="72"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8" width="8.42578125" style="1" bestFit="1" customWidth="1"/>
    <col min="12039" max="12039" width="9.42578125" style="1" bestFit="1" customWidth="1"/>
    <col min="12040" max="12041" width="9.140625" style="1"/>
    <col min="12042" max="12042" width="72"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4" width="8.42578125" style="1" bestFit="1" customWidth="1"/>
    <col min="12295" max="12295" width="9.42578125" style="1" bestFit="1" customWidth="1"/>
    <col min="12296" max="12297" width="9.140625" style="1"/>
    <col min="12298" max="12298" width="72"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50" width="8.42578125" style="1" bestFit="1" customWidth="1"/>
    <col min="12551" max="12551" width="9.42578125" style="1" bestFit="1" customWidth="1"/>
    <col min="12552" max="12553" width="9.140625" style="1"/>
    <col min="12554" max="12554" width="72"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6" width="8.42578125" style="1" bestFit="1" customWidth="1"/>
    <col min="12807" max="12807" width="9.42578125" style="1" bestFit="1" customWidth="1"/>
    <col min="12808" max="12809" width="9.140625" style="1"/>
    <col min="12810" max="12810" width="72"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2" width="8.42578125" style="1" bestFit="1" customWidth="1"/>
    <col min="13063" max="13063" width="9.42578125" style="1" bestFit="1" customWidth="1"/>
    <col min="13064" max="13065" width="9.140625" style="1"/>
    <col min="13066" max="13066" width="72"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8" width="8.42578125" style="1" bestFit="1" customWidth="1"/>
    <col min="13319" max="13319" width="9.42578125" style="1" bestFit="1" customWidth="1"/>
    <col min="13320" max="13321" width="9.140625" style="1"/>
    <col min="13322" max="13322" width="72"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4" width="8.42578125" style="1" bestFit="1" customWidth="1"/>
    <col min="13575" max="13575" width="9.42578125" style="1" bestFit="1" customWidth="1"/>
    <col min="13576" max="13577" width="9.140625" style="1"/>
    <col min="13578" max="13578" width="72"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30" width="8.42578125" style="1" bestFit="1" customWidth="1"/>
    <col min="13831" max="13831" width="9.42578125" style="1" bestFit="1" customWidth="1"/>
    <col min="13832" max="13833" width="9.140625" style="1"/>
    <col min="13834" max="13834" width="72"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6" width="8.42578125" style="1" bestFit="1" customWidth="1"/>
    <col min="14087" max="14087" width="9.42578125" style="1" bestFit="1" customWidth="1"/>
    <col min="14088" max="14089" width="9.140625" style="1"/>
    <col min="14090" max="14090" width="72"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2" width="8.42578125" style="1" bestFit="1" customWidth="1"/>
    <col min="14343" max="14343" width="9.42578125" style="1" bestFit="1" customWidth="1"/>
    <col min="14344" max="14345" width="9.140625" style="1"/>
    <col min="14346" max="14346" width="72"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8" width="8.42578125" style="1" bestFit="1" customWidth="1"/>
    <col min="14599" max="14599" width="9.42578125" style="1" bestFit="1" customWidth="1"/>
    <col min="14600" max="14601" width="9.140625" style="1"/>
    <col min="14602" max="14602" width="72"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4" width="8.42578125" style="1" bestFit="1" customWidth="1"/>
    <col min="14855" max="14855" width="9.42578125" style="1" bestFit="1" customWidth="1"/>
    <col min="14856" max="14857" width="9.140625" style="1"/>
    <col min="14858" max="14858" width="72"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10" width="8.42578125" style="1" bestFit="1" customWidth="1"/>
    <col min="15111" max="15111" width="9.42578125" style="1" bestFit="1" customWidth="1"/>
    <col min="15112" max="15113" width="9.140625" style="1"/>
    <col min="15114" max="15114" width="72"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6" width="8.42578125" style="1" bestFit="1" customWidth="1"/>
    <col min="15367" max="15367" width="9.42578125" style="1" bestFit="1" customWidth="1"/>
    <col min="15368" max="15369" width="9.140625" style="1"/>
    <col min="15370" max="15370" width="72"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2" width="8.42578125" style="1" bestFit="1" customWidth="1"/>
    <col min="15623" max="15623" width="9.42578125" style="1" bestFit="1" customWidth="1"/>
    <col min="15624" max="15625" width="9.140625" style="1"/>
    <col min="15626" max="15626" width="72"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8" width="8.42578125" style="1" bestFit="1" customWidth="1"/>
    <col min="15879" max="15879" width="9.42578125" style="1" bestFit="1" customWidth="1"/>
    <col min="15880" max="15881" width="9.140625" style="1"/>
    <col min="15882" max="15882" width="72"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4" width="8.42578125" style="1" bestFit="1" customWidth="1"/>
    <col min="16135" max="16135" width="9.42578125" style="1" bestFit="1" customWidth="1"/>
    <col min="16136" max="16137" width="9.140625" style="1"/>
    <col min="16138" max="16138" width="72"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5">
        <v>2009</v>
      </c>
      <c r="B1" s="125"/>
      <c r="C1" s="125"/>
      <c r="D1" s="125"/>
      <c r="E1" s="125"/>
      <c r="F1" s="125"/>
      <c r="G1" s="125"/>
      <c r="I1" s="122">
        <v>2010</v>
      </c>
      <c r="J1" s="122"/>
      <c r="K1" s="122"/>
      <c r="L1" s="122"/>
      <c r="M1" s="122"/>
      <c r="N1" s="122"/>
      <c r="O1" s="122"/>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9.25" x14ac:dyDescent="0.25">
      <c r="A3" s="59">
        <v>7</v>
      </c>
      <c r="B3" s="60" t="s">
        <v>79</v>
      </c>
      <c r="C3" s="61">
        <v>20</v>
      </c>
      <c r="D3" s="61">
        <v>25</v>
      </c>
      <c r="E3" s="61">
        <v>7</v>
      </c>
      <c r="F3" s="61">
        <v>33</v>
      </c>
      <c r="G3" s="61">
        <v>15</v>
      </c>
      <c r="H3" s="44"/>
      <c r="I3" s="62">
        <v>7</v>
      </c>
      <c r="J3" s="28" t="s">
        <v>79</v>
      </c>
      <c r="K3" s="29">
        <v>31</v>
      </c>
      <c r="L3" s="29">
        <v>34</v>
      </c>
      <c r="M3" s="29">
        <v>15</v>
      </c>
      <c r="N3" s="29">
        <v>46</v>
      </c>
      <c r="O3" s="29">
        <v>24</v>
      </c>
    </row>
    <row r="4" spans="1:15" s="19" customFormat="1" x14ac:dyDescent="0.25">
      <c r="A4" s="59"/>
      <c r="B4" s="63" t="s">
        <v>56</v>
      </c>
      <c r="C4" s="59">
        <f>SUM(C3:C3)</f>
        <v>20</v>
      </c>
      <c r="D4" s="59">
        <f>SUM(D3:D3)</f>
        <v>25</v>
      </c>
      <c r="E4" s="59">
        <f>SUM(E3:E3)</f>
        <v>7</v>
      </c>
      <c r="F4" s="59">
        <f>SUM(F3:F3)</f>
        <v>33</v>
      </c>
      <c r="G4" s="59">
        <f>SUM(G3:G3)</f>
        <v>15</v>
      </c>
      <c r="H4" s="44"/>
      <c r="I4" s="62"/>
      <c r="J4" s="46" t="s">
        <v>56</v>
      </c>
      <c r="K4" s="27">
        <f>SUM(K3:K3)</f>
        <v>31</v>
      </c>
      <c r="L4" s="27">
        <f>SUM(L3:L3)</f>
        <v>34</v>
      </c>
      <c r="M4" s="27">
        <f>SUM(M3:M3)</f>
        <v>15</v>
      </c>
      <c r="N4" s="27">
        <f>SUM(N3:N3)</f>
        <v>46</v>
      </c>
      <c r="O4" s="27">
        <f>SUM(O3:O3)</f>
        <v>24</v>
      </c>
    </row>
    <row r="5" spans="1:15" x14ac:dyDescent="0.25">
      <c r="A5" s="59"/>
      <c r="B5" s="63" t="s">
        <v>80</v>
      </c>
      <c r="C5" s="59">
        <f>(C4/100)*100</f>
        <v>20</v>
      </c>
      <c r="D5" s="59">
        <f>(D4/100)*100</f>
        <v>25</v>
      </c>
      <c r="E5" s="59">
        <f>(E4/100)*100</f>
        <v>7.0000000000000009</v>
      </c>
      <c r="F5" s="59">
        <f>(F4/100)*100</f>
        <v>33</v>
      </c>
      <c r="G5" s="59">
        <f>(G4/100)*100</f>
        <v>15</v>
      </c>
      <c r="I5" s="62"/>
      <c r="J5" s="46" t="s">
        <v>69</v>
      </c>
      <c r="K5" s="34">
        <f>(K4/150)*100</f>
        <v>20.666666666666668</v>
      </c>
      <c r="L5" s="34">
        <f>(L4/150)*100</f>
        <v>22.666666666666664</v>
      </c>
      <c r="M5" s="34">
        <f>(M4/150)*100</f>
        <v>10</v>
      </c>
      <c r="N5" s="34">
        <f>(N4/150)*100</f>
        <v>30.666666666666664</v>
      </c>
      <c r="O5" s="34">
        <f>(O4/150)*100</f>
        <v>16</v>
      </c>
    </row>
    <row r="7" spans="1:15" ht="45" x14ac:dyDescent="0.25">
      <c r="A7" s="35"/>
      <c r="B7" s="35" t="s">
        <v>58</v>
      </c>
      <c r="C7" s="35" t="s">
        <v>59</v>
      </c>
      <c r="D7" s="35" t="s">
        <v>60</v>
      </c>
      <c r="E7" s="35" t="s">
        <v>61</v>
      </c>
      <c r="F7" s="35" t="s">
        <v>62</v>
      </c>
      <c r="G7" s="35" t="s">
        <v>63</v>
      </c>
    </row>
    <row r="8" spans="1:15" x14ac:dyDescent="0.25">
      <c r="A8" s="36">
        <v>2009</v>
      </c>
      <c r="B8" s="36">
        <f>C5</f>
        <v>20</v>
      </c>
      <c r="C8" s="36">
        <f>D5</f>
        <v>25</v>
      </c>
      <c r="D8" s="36">
        <f>E5</f>
        <v>7.0000000000000009</v>
      </c>
      <c r="E8" s="36">
        <f>F5</f>
        <v>33</v>
      </c>
      <c r="F8" s="36">
        <f>G5</f>
        <v>15</v>
      </c>
      <c r="G8" s="37" t="e">
        <f>(B8*$B$11+C8*#REF!+D8*#REF!+E8*$B$12+F8*$B$13)/5</f>
        <v>#REF!</v>
      </c>
    </row>
    <row r="9" spans="1:15" x14ac:dyDescent="0.25">
      <c r="A9" s="36">
        <v>2010</v>
      </c>
      <c r="B9" s="37">
        <f>K5</f>
        <v>20.666666666666668</v>
      </c>
      <c r="C9" s="37">
        <f>L5</f>
        <v>22.666666666666664</v>
      </c>
      <c r="D9" s="37">
        <f>M5</f>
        <v>10</v>
      </c>
      <c r="E9" s="37">
        <f>N5</f>
        <v>30.666666666666664</v>
      </c>
      <c r="F9" s="37">
        <f>O5</f>
        <v>16</v>
      </c>
      <c r="G9" s="37" t="e">
        <f>(B9*$B$11+C9*#REF!+D9*#REF!+E9*$B$12+F9*$B$13)/5</f>
        <v>#REF!</v>
      </c>
    </row>
    <row r="10" spans="1:15" ht="15.75" thickBot="1" x14ac:dyDescent="0.3"/>
    <row r="11" spans="1:15" x14ac:dyDescent="0.25">
      <c r="A11" s="38" t="s">
        <v>49</v>
      </c>
      <c r="B11" s="39">
        <v>2</v>
      </c>
    </row>
    <row r="12" spans="1:15" x14ac:dyDescent="0.25">
      <c r="A12" s="40" t="s">
        <v>52</v>
      </c>
      <c r="B12" s="41">
        <v>-1</v>
      </c>
    </row>
    <row r="13" spans="1:15" ht="27" thickBot="1" x14ac:dyDescent="0.45">
      <c r="A13" s="42" t="s">
        <v>53</v>
      </c>
      <c r="B13" s="43">
        <v>-2</v>
      </c>
      <c r="D13" s="123" t="s">
        <v>81</v>
      </c>
      <c r="E13" s="123"/>
      <c r="F13" s="123"/>
      <c r="G13" s="123"/>
    </row>
  </sheetData>
  <mergeCells count="3">
    <mergeCell ref="A1:G1"/>
    <mergeCell ref="I1:O1"/>
    <mergeCell ref="D13:G13"/>
  </mergeCells>
  <hyperlinks>
    <hyperlink ref="D13:G13" location="Dashboard!A1" display="Back"/>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8"/>
  <sheetViews>
    <sheetView workbookViewId="0">
      <selection activeCell="B13" sqref="B13:D14"/>
    </sheetView>
  </sheetViews>
  <sheetFormatPr defaultRowHeight="15" x14ac:dyDescent="0.25"/>
  <sheetData>
    <row r="3" spans="1:5" x14ac:dyDescent="0.25">
      <c r="A3" s="65"/>
      <c r="B3" s="1">
        <v>1</v>
      </c>
      <c r="C3" s="72">
        <v>2</v>
      </c>
      <c r="D3" s="73">
        <v>3</v>
      </c>
      <c r="E3" s="74">
        <v>4</v>
      </c>
    </row>
    <row r="4" spans="1:5" x14ac:dyDescent="0.25">
      <c r="A4" s="75" t="s">
        <v>86</v>
      </c>
      <c r="B4" s="76" t="s">
        <v>200</v>
      </c>
      <c r="C4" s="76" t="s">
        <v>201</v>
      </c>
      <c r="D4" s="76" t="s">
        <v>202</v>
      </c>
      <c r="E4" s="76" t="s">
        <v>203</v>
      </c>
    </row>
    <row r="5" spans="1:5" x14ac:dyDescent="0.25">
      <c r="A5" s="76">
        <v>1</v>
      </c>
      <c r="B5" s="77">
        <v>11</v>
      </c>
      <c r="C5" s="77">
        <v>18</v>
      </c>
      <c r="D5" s="77">
        <v>6</v>
      </c>
      <c r="E5" s="77">
        <v>0</v>
      </c>
    </row>
    <row r="6" spans="1:5" x14ac:dyDescent="0.25">
      <c r="A6" s="76">
        <v>2</v>
      </c>
      <c r="B6" s="77">
        <v>24</v>
      </c>
      <c r="C6" s="77">
        <v>39</v>
      </c>
      <c r="D6" s="77">
        <v>28</v>
      </c>
      <c r="E6" s="77">
        <v>6</v>
      </c>
    </row>
    <row r="7" spans="1:5" x14ac:dyDescent="0.25">
      <c r="A7" s="76">
        <v>3</v>
      </c>
      <c r="B7" s="77">
        <v>34</v>
      </c>
      <c r="C7" s="77">
        <v>40</v>
      </c>
      <c r="D7" s="77">
        <v>23</v>
      </c>
      <c r="E7" s="77">
        <v>4</v>
      </c>
    </row>
    <row r="8" spans="1:5" x14ac:dyDescent="0.25">
      <c r="A8" s="76">
        <v>4</v>
      </c>
      <c r="B8" s="77">
        <v>28</v>
      </c>
      <c r="C8" s="77">
        <v>73</v>
      </c>
      <c r="D8" s="77">
        <v>36</v>
      </c>
      <c r="E8" s="77">
        <v>2</v>
      </c>
    </row>
    <row r="9" spans="1:5" x14ac:dyDescent="0.25">
      <c r="A9" s="76">
        <v>5</v>
      </c>
      <c r="B9" s="77">
        <v>32</v>
      </c>
      <c r="C9" s="77">
        <v>39</v>
      </c>
      <c r="D9" s="77">
        <v>21</v>
      </c>
      <c r="E9" s="77">
        <v>2</v>
      </c>
    </row>
    <row r="10" spans="1:5" x14ac:dyDescent="0.25">
      <c r="A10" s="76">
        <v>6</v>
      </c>
      <c r="B10" s="77">
        <v>24</v>
      </c>
      <c r="C10" s="77">
        <v>41</v>
      </c>
      <c r="D10" s="77">
        <v>21</v>
      </c>
      <c r="E10" s="77">
        <v>2</v>
      </c>
    </row>
    <row r="11" spans="1:5" x14ac:dyDescent="0.25">
      <c r="A11" s="76">
        <v>7</v>
      </c>
      <c r="B11" s="77">
        <v>47</v>
      </c>
      <c r="C11" s="77">
        <v>47</v>
      </c>
      <c r="D11" s="77">
        <v>23</v>
      </c>
      <c r="E11" s="77">
        <v>2</v>
      </c>
    </row>
    <row r="18" spans="6:9" ht="26.25" x14ac:dyDescent="0.4">
      <c r="F18" s="123" t="s">
        <v>81</v>
      </c>
      <c r="G18" s="123"/>
      <c r="H18" s="123"/>
      <c r="I18" s="123"/>
    </row>
  </sheetData>
  <mergeCells count="1">
    <mergeCell ref="F18:I18"/>
  </mergeCells>
  <hyperlinks>
    <hyperlink ref="F18:I18" location="Dashboard!A1" display="Back"/>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4"/>
  <sheetViews>
    <sheetView topLeftCell="A3" zoomScaleNormal="100" workbookViewId="0">
      <selection activeCell="O3" sqref="O3:P4"/>
    </sheetView>
  </sheetViews>
  <sheetFormatPr defaultRowHeight="15" x14ac:dyDescent="0.25"/>
  <cols>
    <col min="3" max="3" width="33.7109375" customWidth="1"/>
    <col min="4" max="4" width="21.85546875" customWidth="1"/>
  </cols>
  <sheetData>
    <row r="1" spans="1:16" x14ac:dyDescent="0.25">
      <c r="A1" s="64" t="s">
        <v>48</v>
      </c>
      <c r="B1" s="64" t="s">
        <v>83</v>
      </c>
      <c r="C1" s="64" t="s">
        <v>84</v>
      </c>
      <c r="D1" s="64" t="s">
        <v>85</v>
      </c>
      <c r="E1" s="64" t="s">
        <v>86</v>
      </c>
      <c r="F1" s="64" t="s">
        <v>87</v>
      </c>
      <c r="G1" s="64" t="s">
        <v>88</v>
      </c>
      <c r="H1" s="64" t="s">
        <v>89</v>
      </c>
    </row>
    <row r="2" spans="1:16" x14ac:dyDescent="0.25">
      <c r="A2" s="64">
        <v>4</v>
      </c>
      <c r="B2" s="65">
        <v>1</v>
      </c>
      <c r="C2" s="1" t="s">
        <v>90</v>
      </c>
      <c r="D2" s="66">
        <v>40365</v>
      </c>
      <c r="E2" s="64">
        <v>1</v>
      </c>
      <c r="F2" s="1"/>
      <c r="G2" s="1" t="s">
        <v>108</v>
      </c>
      <c r="H2" s="1" t="s">
        <v>92</v>
      </c>
    </row>
    <row r="3" spans="1:16" x14ac:dyDescent="0.25">
      <c r="A3" s="64">
        <v>4</v>
      </c>
      <c r="B3" s="65">
        <v>1</v>
      </c>
      <c r="C3" s="1" t="s">
        <v>90</v>
      </c>
      <c r="D3" s="66">
        <v>40372</v>
      </c>
      <c r="E3" s="67">
        <v>1</v>
      </c>
      <c r="F3" s="1"/>
      <c r="G3" s="1" t="s">
        <v>110</v>
      </c>
      <c r="H3" s="1" t="s">
        <v>92</v>
      </c>
      <c r="O3" s="118" t="s">
        <v>81</v>
      </c>
      <c r="P3" s="118"/>
    </row>
    <row r="4" spans="1:16" x14ac:dyDescent="0.25">
      <c r="A4" s="64">
        <v>4</v>
      </c>
      <c r="B4" s="65">
        <v>1</v>
      </c>
      <c r="C4" s="1" t="s">
        <v>90</v>
      </c>
      <c r="D4" s="66">
        <v>40372</v>
      </c>
      <c r="E4" s="67">
        <v>1</v>
      </c>
      <c r="F4" s="1" t="s">
        <v>111</v>
      </c>
      <c r="G4" s="1" t="s">
        <v>112</v>
      </c>
      <c r="H4" s="1" t="s">
        <v>92</v>
      </c>
      <c r="O4" s="118"/>
      <c r="P4" s="118"/>
    </row>
    <row r="5" spans="1:16" x14ac:dyDescent="0.25">
      <c r="A5" s="64">
        <v>4</v>
      </c>
      <c r="B5" s="65">
        <v>1</v>
      </c>
      <c r="C5" s="1" t="s">
        <v>90</v>
      </c>
      <c r="D5" s="66">
        <v>40374</v>
      </c>
      <c r="E5" s="64">
        <v>2</v>
      </c>
      <c r="F5" s="1"/>
      <c r="G5" s="1" t="s">
        <v>113</v>
      </c>
      <c r="H5" s="1" t="s">
        <v>92</v>
      </c>
    </row>
    <row r="6" spans="1:16" x14ac:dyDescent="0.25">
      <c r="A6" s="64">
        <v>4</v>
      </c>
      <c r="B6" s="65">
        <v>1</v>
      </c>
      <c r="C6" s="1" t="s">
        <v>90</v>
      </c>
      <c r="D6" s="66">
        <v>40376</v>
      </c>
      <c r="E6" s="67">
        <v>2</v>
      </c>
      <c r="F6" s="1"/>
      <c r="G6" s="1" t="s">
        <v>114</v>
      </c>
      <c r="H6" s="1" t="s">
        <v>92</v>
      </c>
    </row>
    <row r="7" spans="1:16" x14ac:dyDescent="0.25">
      <c r="A7" s="64">
        <v>4</v>
      </c>
      <c r="B7" s="65">
        <v>1</v>
      </c>
      <c r="C7" s="1" t="s">
        <v>90</v>
      </c>
      <c r="D7" s="66">
        <v>40376</v>
      </c>
      <c r="E7" s="64">
        <v>3</v>
      </c>
      <c r="F7" s="1"/>
      <c r="G7" s="1" t="s">
        <v>91</v>
      </c>
      <c r="H7" s="1" t="s">
        <v>92</v>
      </c>
    </row>
    <row r="8" spans="1:16" x14ac:dyDescent="0.25">
      <c r="A8" s="64">
        <v>4</v>
      </c>
      <c r="B8" s="65">
        <v>1</v>
      </c>
      <c r="C8" s="1" t="s">
        <v>90</v>
      </c>
      <c r="D8" s="66">
        <v>40376</v>
      </c>
      <c r="E8" s="64">
        <v>4</v>
      </c>
      <c r="F8" s="1"/>
      <c r="G8" s="1" t="s">
        <v>91</v>
      </c>
      <c r="H8" s="1" t="s">
        <v>92</v>
      </c>
    </row>
    <row r="9" spans="1:16" x14ac:dyDescent="0.25">
      <c r="A9" s="64">
        <v>4</v>
      </c>
      <c r="B9" s="65">
        <v>1</v>
      </c>
      <c r="C9" s="1" t="s">
        <v>90</v>
      </c>
      <c r="D9" s="66">
        <v>40376</v>
      </c>
      <c r="E9" s="64">
        <v>5</v>
      </c>
      <c r="F9" s="1"/>
      <c r="G9" s="1" t="s">
        <v>91</v>
      </c>
      <c r="H9" s="1" t="s">
        <v>92</v>
      </c>
    </row>
    <row r="10" spans="1:16" x14ac:dyDescent="0.25">
      <c r="A10" s="64">
        <v>4</v>
      </c>
      <c r="B10" s="65">
        <v>1</v>
      </c>
      <c r="C10" s="1" t="s">
        <v>90</v>
      </c>
      <c r="D10" s="66">
        <v>40376</v>
      </c>
      <c r="E10" s="64">
        <v>6</v>
      </c>
      <c r="F10" s="1"/>
      <c r="G10" s="1" t="s">
        <v>91</v>
      </c>
      <c r="H10" s="1" t="s">
        <v>92</v>
      </c>
    </row>
    <row r="11" spans="1:16" x14ac:dyDescent="0.25">
      <c r="A11" s="64">
        <v>4</v>
      </c>
      <c r="B11" s="65">
        <v>1</v>
      </c>
      <c r="C11" s="1" t="s">
        <v>90</v>
      </c>
      <c r="D11" s="66">
        <v>40376</v>
      </c>
      <c r="E11" s="64">
        <v>7</v>
      </c>
      <c r="F11" s="1"/>
      <c r="G11" s="1" t="s">
        <v>91</v>
      </c>
      <c r="H11" s="1" t="s">
        <v>92</v>
      </c>
    </row>
    <row r="12" spans="1:16" x14ac:dyDescent="0.25">
      <c r="A12" s="64">
        <v>6</v>
      </c>
      <c r="B12" s="65">
        <v>1</v>
      </c>
      <c r="C12" s="1" t="s">
        <v>90</v>
      </c>
      <c r="D12" s="66">
        <v>40365</v>
      </c>
      <c r="E12" s="64">
        <v>1</v>
      </c>
      <c r="F12" s="1"/>
      <c r="G12" s="1" t="s">
        <v>108</v>
      </c>
      <c r="H12" s="1" t="s">
        <v>93</v>
      </c>
    </row>
    <row r="13" spans="1:16" x14ac:dyDescent="0.25">
      <c r="A13" s="64">
        <v>6</v>
      </c>
      <c r="B13" s="65">
        <v>1</v>
      </c>
      <c r="C13" s="1" t="s">
        <v>90</v>
      </c>
      <c r="D13" s="66">
        <v>40371</v>
      </c>
      <c r="E13" s="67">
        <v>1</v>
      </c>
      <c r="F13" s="1"/>
      <c r="G13" s="1" t="s">
        <v>110</v>
      </c>
      <c r="H13" s="1" t="s">
        <v>93</v>
      </c>
    </row>
    <row r="14" spans="1:16" x14ac:dyDescent="0.25">
      <c r="A14" s="64">
        <v>6</v>
      </c>
      <c r="B14" s="65">
        <v>1</v>
      </c>
      <c r="C14" s="1" t="s">
        <v>90</v>
      </c>
      <c r="D14" s="66">
        <v>40372</v>
      </c>
      <c r="E14" s="64">
        <v>2</v>
      </c>
      <c r="F14" s="1" t="s">
        <v>111</v>
      </c>
      <c r="G14" s="1" t="s">
        <v>112</v>
      </c>
      <c r="H14" s="1" t="s">
        <v>93</v>
      </c>
    </row>
    <row r="15" spans="1:16" x14ac:dyDescent="0.25">
      <c r="A15" s="64">
        <v>6</v>
      </c>
      <c r="B15" s="65">
        <v>1</v>
      </c>
      <c r="C15" s="1" t="s">
        <v>90</v>
      </c>
      <c r="D15" s="66">
        <v>40380</v>
      </c>
      <c r="E15" s="64">
        <v>3</v>
      </c>
      <c r="F15" s="1"/>
      <c r="G15" s="1" t="s">
        <v>113</v>
      </c>
      <c r="H15" s="1" t="s">
        <v>93</v>
      </c>
    </row>
    <row r="16" spans="1:16" x14ac:dyDescent="0.25">
      <c r="A16" s="64">
        <v>6</v>
      </c>
      <c r="B16" s="65">
        <v>1</v>
      </c>
      <c r="C16" s="1" t="s">
        <v>90</v>
      </c>
      <c r="D16" s="66">
        <v>40383</v>
      </c>
      <c r="E16" s="67">
        <v>3</v>
      </c>
      <c r="F16" s="1"/>
      <c r="G16" s="1" t="s">
        <v>114</v>
      </c>
      <c r="H16" s="1" t="s">
        <v>93</v>
      </c>
    </row>
    <row r="17" spans="1:8" x14ac:dyDescent="0.25">
      <c r="A17" s="64">
        <v>6</v>
      </c>
      <c r="B17" s="65">
        <v>1</v>
      </c>
      <c r="C17" s="1" t="s">
        <v>90</v>
      </c>
      <c r="D17" s="66">
        <v>40383</v>
      </c>
      <c r="E17" s="64">
        <v>4</v>
      </c>
      <c r="F17" s="1"/>
      <c r="G17" s="1" t="s">
        <v>91</v>
      </c>
      <c r="H17" s="1" t="s">
        <v>93</v>
      </c>
    </row>
    <row r="18" spans="1:8" x14ac:dyDescent="0.25">
      <c r="A18" s="64">
        <v>6</v>
      </c>
      <c r="B18" s="65">
        <v>1</v>
      </c>
      <c r="C18" s="1" t="s">
        <v>90</v>
      </c>
      <c r="D18" s="66">
        <v>40383</v>
      </c>
      <c r="E18" s="64">
        <v>5</v>
      </c>
      <c r="F18" s="1"/>
      <c r="G18" s="1" t="s">
        <v>91</v>
      </c>
      <c r="H18" s="1" t="s">
        <v>93</v>
      </c>
    </row>
    <row r="19" spans="1:8" x14ac:dyDescent="0.25">
      <c r="A19" s="64">
        <v>6</v>
      </c>
      <c r="B19" s="65">
        <v>1</v>
      </c>
      <c r="C19" s="1" t="s">
        <v>90</v>
      </c>
      <c r="D19" s="66">
        <v>40383</v>
      </c>
      <c r="E19" s="64">
        <v>6</v>
      </c>
      <c r="F19" s="1"/>
      <c r="G19" s="1" t="s">
        <v>91</v>
      </c>
      <c r="H19" s="1" t="s">
        <v>93</v>
      </c>
    </row>
    <row r="20" spans="1:8" x14ac:dyDescent="0.25">
      <c r="A20" s="64">
        <v>6</v>
      </c>
      <c r="B20" s="65">
        <v>1</v>
      </c>
      <c r="C20" s="1" t="s">
        <v>90</v>
      </c>
      <c r="D20" s="66">
        <v>40383</v>
      </c>
      <c r="E20" s="64">
        <v>7</v>
      </c>
      <c r="F20" s="1"/>
      <c r="G20" s="1" t="s">
        <v>91</v>
      </c>
      <c r="H20" s="1" t="s">
        <v>93</v>
      </c>
    </row>
    <row r="21" spans="1:8" x14ac:dyDescent="0.25">
      <c r="A21" s="64">
        <v>10</v>
      </c>
      <c r="B21" s="65">
        <v>1</v>
      </c>
      <c r="C21" s="1" t="s">
        <v>90</v>
      </c>
      <c r="D21" s="66">
        <v>40366</v>
      </c>
      <c r="E21" s="64">
        <v>1</v>
      </c>
      <c r="F21" s="1"/>
      <c r="G21" s="1" t="s">
        <v>108</v>
      </c>
      <c r="H21" s="1" t="s">
        <v>94</v>
      </c>
    </row>
    <row r="22" spans="1:8" x14ac:dyDescent="0.25">
      <c r="A22" s="64">
        <v>10</v>
      </c>
      <c r="B22" s="65">
        <v>1</v>
      </c>
      <c r="C22" s="1" t="s">
        <v>90</v>
      </c>
      <c r="D22" s="66">
        <v>40371</v>
      </c>
      <c r="E22" s="67">
        <v>1</v>
      </c>
      <c r="F22" s="1"/>
      <c r="G22" s="1" t="s">
        <v>110</v>
      </c>
      <c r="H22" s="1" t="s">
        <v>94</v>
      </c>
    </row>
    <row r="23" spans="1:8" x14ac:dyDescent="0.25">
      <c r="A23" s="64">
        <v>10</v>
      </c>
      <c r="B23" s="65">
        <v>1</v>
      </c>
      <c r="C23" s="1" t="s">
        <v>90</v>
      </c>
      <c r="D23" s="66">
        <v>40373</v>
      </c>
      <c r="E23" s="64">
        <v>2</v>
      </c>
      <c r="F23" s="1" t="s">
        <v>118</v>
      </c>
      <c r="G23" s="1" t="s">
        <v>112</v>
      </c>
      <c r="H23" s="1" t="s">
        <v>94</v>
      </c>
    </row>
    <row r="24" spans="1:8" x14ac:dyDescent="0.25">
      <c r="A24" s="64">
        <v>10</v>
      </c>
      <c r="B24" s="65">
        <v>1</v>
      </c>
      <c r="C24" s="1" t="s">
        <v>90</v>
      </c>
      <c r="D24" s="66">
        <v>40378</v>
      </c>
      <c r="E24" s="67">
        <v>2</v>
      </c>
      <c r="F24" s="1"/>
      <c r="G24" s="1" t="s">
        <v>113</v>
      </c>
      <c r="H24" s="1" t="s">
        <v>94</v>
      </c>
    </row>
    <row r="25" spans="1:8" x14ac:dyDescent="0.25">
      <c r="A25" s="64">
        <v>10</v>
      </c>
      <c r="B25" s="65">
        <v>1</v>
      </c>
      <c r="C25" s="1" t="s">
        <v>90</v>
      </c>
      <c r="D25" s="66">
        <v>40378</v>
      </c>
      <c r="E25" s="67">
        <v>2</v>
      </c>
      <c r="F25" s="1"/>
      <c r="G25" s="1" t="s">
        <v>114</v>
      </c>
      <c r="H25" s="1" t="s">
        <v>94</v>
      </c>
    </row>
    <row r="26" spans="1:8" x14ac:dyDescent="0.25">
      <c r="A26" s="64">
        <v>10</v>
      </c>
      <c r="B26" s="65">
        <v>1</v>
      </c>
      <c r="C26" s="1" t="s">
        <v>90</v>
      </c>
      <c r="D26" s="66">
        <v>40378</v>
      </c>
      <c r="E26" s="64">
        <v>3</v>
      </c>
      <c r="F26" s="1"/>
      <c r="G26" s="1" t="s">
        <v>91</v>
      </c>
      <c r="H26" s="1" t="s">
        <v>94</v>
      </c>
    </row>
    <row r="27" spans="1:8" x14ac:dyDescent="0.25">
      <c r="A27" s="64">
        <v>10</v>
      </c>
      <c r="B27" s="65">
        <v>1</v>
      </c>
      <c r="C27" s="1" t="s">
        <v>90</v>
      </c>
      <c r="D27" s="66">
        <v>40378</v>
      </c>
      <c r="E27" s="64">
        <v>4</v>
      </c>
      <c r="F27" s="1"/>
      <c r="G27" s="1" t="s">
        <v>91</v>
      </c>
      <c r="H27" s="1" t="s">
        <v>94</v>
      </c>
    </row>
    <row r="28" spans="1:8" x14ac:dyDescent="0.25">
      <c r="A28" s="64">
        <v>10</v>
      </c>
      <c r="B28" s="65">
        <v>1</v>
      </c>
      <c r="C28" s="1" t="s">
        <v>90</v>
      </c>
      <c r="D28" s="66">
        <v>40378</v>
      </c>
      <c r="E28" s="64">
        <v>5</v>
      </c>
      <c r="F28" s="1"/>
      <c r="G28" s="1" t="s">
        <v>91</v>
      </c>
      <c r="H28" s="1" t="s">
        <v>94</v>
      </c>
    </row>
    <row r="29" spans="1:8" x14ac:dyDescent="0.25">
      <c r="A29" s="64">
        <v>10</v>
      </c>
      <c r="B29" s="65">
        <v>1</v>
      </c>
      <c r="C29" s="1" t="s">
        <v>90</v>
      </c>
      <c r="D29" s="66">
        <v>40378</v>
      </c>
      <c r="E29" s="64">
        <v>6</v>
      </c>
      <c r="F29" s="1"/>
      <c r="G29" s="1" t="s">
        <v>91</v>
      </c>
      <c r="H29" s="1" t="s">
        <v>94</v>
      </c>
    </row>
    <row r="30" spans="1:8" x14ac:dyDescent="0.25">
      <c r="A30" s="64">
        <v>10</v>
      </c>
      <c r="B30" s="65">
        <v>1</v>
      </c>
      <c r="C30" s="1" t="s">
        <v>90</v>
      </c>
      <c r="D30" s="66">
        <v>40378</v>
      </c>
      <c r="E30" s="64">
        <v>7</v>
      </c>
      <c r="F30" s="1"/>
      <c r="G30" s="1" t="s">
        <v>91</v>
      </c>
      <c r="H30" s="1" t="s">
        <v>94</v>
      </c>
    </row>
    <row r="31" spans="1:8" x14ac:dyDescent="0.25">
      <c r="A31" s="64">
        <v>11</v>
      </c>
      <c r="B31" s="65">
        <v>1</v>
      </c>
      <c r="C31" s="1" t="s">
        <v>90</v>
      </c>
      <c r="D31" s="66">
        <v>40366</v>
      </c>
      <c r="E31" s="64">
        <v>1</v>
      </c>
      <c r="F31" s="1"/>
      <c r="G31" s="1" t="s">
        <v>108</v>
      </c>
      <c r="H31" s="1" t="s">
        <v>95</v>
      </c>
    </row>
    <row r="32" spans="1:8" ht="15" customHeight="1" x14ac:dyDescent="0.25">
      <c r="A32" s="64">
        <v>11</v>
      </c>
      <c r="B32" s="65">
        <v>1</v>
      </c>
      <c r="C32" s="1" t="s">
        <v>90</v>
      </c>
      <c r="D32" s="66">
        <v>40371</v>
      </c>
      <c r="E32" s="67">
        <v>1</v>
      </c>
      <c r="F32" s="1"/>
      <c r="G32" s="1" t="s">
        <v>110</v>
      </c>
      <c r="H32" s="1" t="s">
        <v>95</v>
      </c>
    </row>
    <row r="33" spans="1:8" ht="15" customHeight="1" x14ac:dyDescent="0.25">
      <c r="A33" s="64">
        <v>11</v>
      </c>
      <c r="B33" s="65">
        <v>1</v>
      </c>
      <c r="C33" s="1" t="s">
        <v>90</v>
      </c>
      <c r="D33" s="66">
        <v>40372</v>
      </c>
      <c r="E33" s="64">
        <v>2</v>
      </c>
      <c r="F33" s="1" t="s">
        <v>111</v>
      </c>
      <c r="G33" s="1" t="s">
        <v>112</v>
      </c>
      <c r="H33" s="1" t="s">
        <v>95</v>
      </c>
    </row>
    <row r="34" spans="1:8" x14ac:dyDescent="0.25">
      <c r="A34" s="64">
        <v>11</v>
      </c>
      <c r="B34" s="65">
        <v>1</v>
      </c>
      <c r="C34" s="1" t="s">
        <v>90</v>
      </c>
      <c r="D34" s="66">
        <v>40378</v>
      </c>
      <c r="E34" s="67">
        <v>2</v>
      </c>
      <c r="F34" s="1"/>
      <c r="G34" s="1" t="s">
        <v>113</v>
      </c>
      <c r="H34" s="1" t="s">
        <v>95</v>
      </c>
    </row>
    <row r="35" spans="1:8" x14ac:dyDescent="0.25">
      <c r="A35" s="64">
        <v>11</v>
      </c>
      <c r="B35" s="65">
        <v>1</v>
      </c>
      <c r="C35" s="1" t="s">
        <v>90</v>
      </c>
      <c r="D35" s="66">
        <v>40378</v>
      </c>
      <c r="E35" s="67">
        <v>2</v>
      </c>
      <c r="F35" s="1"/>
      <c r="G35" s="1" t="s">
        <v>114</v>
      </c>
      <c r="H35" s="1" t="s">
        <v>95</v>
      </c>
    </row>
    <row r="36" spans="1:8" x14ac:dyDescent="0.25">
      <c r="A36" s="64">
        <v>11</v>
      </c>
      <c r="B36" s="65">
        <v>1</v>
      </c>
      <c r="C36" s="1" t="s">
        <v>90</v>
      </c>
      <c r="D36" s="66">
        <v>40378</v>
      </c>
      <c r="E36" s="64">
        <v>3</v>
      </c>
      <c r="F36" s="1"/>
      <c r="G36" s="1" t="s">
        <v>91</v>
      </c>
      <c r="H36" s="1" t="s">
        <v>95</v>
      </c>
    </row>
    <row r="37" spans="1:8" x14ac:dyDescent="0.25">
      <c r="A37" s="64">
        <v>11</v>
      </c>
      <c r="B37" s="65">
        <v>1</v>
      </c>
      <c r="C37" s="1" t="s">
        <v>90</v>
      </c>
      <c r="D37" s="66">
        <v>40378</v>
      </c>
      <c r="E37" s="64">
        <v>4</v>
      </c>
      <c r="F37" s="1"/>
      <c r="G37" s="1" t="s">
        <v>91</v>
      </c>
      <c r="H37" s="1" t="s">
        <v>95</v>
      </c>
    </row>
    <row r="38" spans="1:8" x14ac:dyDescent="0.25">
      <c r="A38" s="64">
        <v>11</v>
      </c>
      <c r="B38" s="65">
        <v>1</v>
      </c>
      <c r="C38" s="1" t="s">
        <v>90</v>
      </c>
      <c r="D38" s="66">
        <v>40378</v>
      </c>
      <c r="E38" s="64">
        <v>5</v>
      </c>
      <c r="F38" s="1"/>
      <c r="G38" s="1" t="s">
        <v>91</v>
      </c>
      <c r="H38" s="1" t="s">
        <v>95</v>
      </c>
    </row>
    <row r="39" spans="1:8" x14ac:dyDescent="0.25">
      <c r="A39" s="64">
        <v>11</v>
      </c>
      <c r="B39" s="65">
        <v>1</v>
      </c>
      <c r="C39" s="1" t="s">
        <v>90</v>
      </c>
      <c r="D39" s="66">
        <v>40378</v>
      </c>
      <c r="E39" s="64">
        <v>6</v>
      </c>
      <c r="F39" s="1"/>
      <c r="G39" s="1" t="s">
        <v>91</v>
      </c>
      <c r="H39" s="1" t="s">
        <v>95</v>
      </c>
    </row>
    <row r="40" spans="1:8" x14ac:dyDescent="0.25">
      <c r="A40" s="64">
        <v>11</v>
      </c>
      <c r="B40" s="65">
        <v>1</v>
      </c>
      <c r="C40" s="1" t="s">
        <v>90</v>
      </c>
      <c r="D40" s="66">
        <v>40378</v>
      </c>
      <c r="E40" s="64">
        <v>7</v>
      </c>
      <c r="F40" s="1"/>
      <c r="G40" s="1" t="s">
        <v>91</v>
      </c>
      <c r="H40" s="1" t="s">
        <v>95</v>
      </c>
    </row>
    <row r="41" spans="1:8" x14ac:dyDescent="0.25">
      <c r="A41" s="64">
        <v>12</v>
      </c>
      <c r="B41" s="65">
        <v>1</v>
      </c>
      <c r="C41" s="1" t="s">
        <v>90</v>
      </c>
      <c r="D41" s="66">
        <v>40367</v>
      </c>
      <c r="E41" s="64">
        <v>1</v>
      </c>
      <c r="F41" s="1"/>
      <c r="G41" s="1" t="s">
        <v>108</v>
      </c>
      <c r="H41" s="1" t="s">
        <v>96</v>
      </c>
    </row>
    <row r="42" spans="1:8" x14ac:dyDescent="0.25">
      <c r="A42" s="64">
        <v>12</v>
      </c>
      <c r="B42" s="65">
        <v>1</v>
      </c>
      <c r="C42" s="1" t="s">
        <v>90</v>
      </c>
      <c r="D42" s="66">
        <v>40371</v>
      </c>
      <c r="E42" s="67">
        <v>1</v>
      </c>
      <c r="F42" s="1"/>
      <c r="G42" s="1" t="s">
        <v>110</v>
      </c>
      <c r="H42" s="1" t="s">
        <v>96</v>
      </c>
    </row>
    <row r="43" spans="1:8" x14ac:dyDescent="0.25">
      <c r="A43" s="64">
        <v>12</v>
      </c>
      <c r="B43" s="65">
        <v>1</v>
      </c>
      <c r="C43" s="1" t="s">
        <v>90</v>
      </c>
      <c r="D43" s="66">
        <v>40372</v>
      </c>
      <c r="E43" s="64">
        <v>2</v>
      </c>
      <c r="F43" s="1" t="s">
        <v>118</v>
      </c>
      <c r="G43" s="1" t="s">
        <v>112</v>
      </c>
      <c r="H43" s="1" t="s">
        <v>96</v>
      </c>
    </row>
    <row r="44" spans="1:8" x14ac:dyDescent="0.25">
      <c r="A44" s="64">
        <v>12</v>
      </c>
      <c r="B44" s="65">
        <v>1</v>
      </c>
      <c r="C44" s="1" t="s">
        <v>90</v>
      </c>
      <c r="D44" s="66">
        <v>40378</v>
      </c>
      <c r="E44" s="67">
        <v>2</v>
      </c>
      <c r="F44" s="1"/>
      <c r="G44" s="1" t="s">
        <v>113</v>
      </c>
      <c r="H44" s="1" t="s">
        <v>96</v>
      </c>
    </row>
    <row r="45" spans="1:8" x14ac:dyDescent="0.25">
      <c r="A45" s="64">
        <v>12</v>
      </c>
      <c r="B45" s="65">
        <v>1</v>
      </c>
      <c r="C45" s="1" t="s">
        <v>90</v>
      </c>
      <c r="D45" s="66">
        <v>40378</v>
      </c>
      <c r="E45" s="67">
        <v>2</v>
      </c>
      <c r="F45" s="1"/>
      <c r="G45" s="1" t="s">
        <v>114</v>
      </c>
      <c r="H45" s="1" t="s">
        <v>96</v>
      </c>
    </row>
    <row r="46" spans="1:8" x14ac:dyDescent="0.25">
      <c r="A46" s="64">
        <v>12</v>
      </c>
      <c r="B46" s="65">
        <v>1</v>
      </c>
      <c r="C46" s="1" t="s">
        <v>90</v>
      </c>
      <c r="D46" s="66">
        <v>40378</v>
      </c>
      <c r="E46" s="64">
        <v>3</v>
      </c>
      <c r="F46" s="1"/>
      <c r="G46" s="1" t="s">
        <v>91</v>
      </c>
      <c r="H46" s="1" t="s">
        <v>96</v>
      </c>
    </row>
    <row r="47" spans="1:8" x14ac:dyDescent="0.25">
      <c r="A47" s="64">
        <v>12</v>
      </c>
      <c r="B47" s="65">
        <v>1</v>
      </c>
      <c r="C47" s="1" t="s">
        <v>90</v>
      </c>
      <c r="D47" s="66">
        <v>40378</v>
      </c>
      <c r="E47" s="64">
        <v>4</v>
      </c>
      <c r="F47" s="1"/>
      <c r="G47" s="1" t="s">
        <v>91</v>
      </c>
      <c r="H47" s="1" t="s">
        <v>96</v>
      </c>
    </row>
    <row r="48" spans="1:8" x14ac:dyDescent="0.25">
      <c r="A48" s="64">
        <v>12</v>
      </c>
      <c r="B48" s="65">
        <v>1</v>
      </c>
      <c r="C48" s="1" t="s">
        <v>90</v>
      </c>
      <c r="D48" s="66">
        <v>40378</v>
      </c>
      <c r="E48" s="64">
        <v>5</v>
      </c>
      <c r="F48" s="1"/>
      <c r="G48" s="1" t="s">
        <v>91</v>
      </c>
      <c r="H48" s="1" t="s">
        <v>96</v>
      </c>
    </row>
    <row r="49" spans="1:8" x14ac:dyDescent="0.25">
      <c r="A49" s="64">
        <v>12</v>
      </c>
      <c r="B49" s="65">
        <v>1</v>
      </c>
      <c r="C49" s="1" t="s">
        <v>90</v>
      </c>
      <c r="D49" s="66">
        <v>40378</v>
      </c>
      <c r="E49" s="64">
        <v>6</v>
      </c>
      <c r="F49" s="1"/>
      <c r="G49" s="1" t="s">
        <v>91</v>
      </c>
      <c r="H49" s="1" t="s">
        <v>96</v>
      </c>
    </row>
    <row r="50" spans="1:8" x14ac:dyDescent="0.25">
      <c r="A50" s="64">
        <v>12</v>
      </c>
      <c r="B50" s="65">
        <v>1</v>
      </c>
      <c r="C50" s="1" t="s">
        <v>90</v>
      </c>
      <c r="D50" s="66">
        <v>40378</v>
      </c>
      <c r="E50" s="64">
        <v>7</v>
      </c>
      <c r="F50" s="1"/>
      <c r="G50" s="1" t="s">
        <v>91</v>
      </c>
      <c r="H50" s="1" t="s">
        <v>96</v>
      </c>
    </row>
    <row r="51" spans="1:8" x14ac:dyDescent="0.25">
      <c r="A51" s="64">
        <v>16</v>
      </c>
      <c r="B51" s="65">
        <v>1</v>
      </c>
      <c r="C51" s="1" t="s">
        <v>90</v>
      </c>
      <c r="D51" s="66">
        <v>40372</v>
      </c>
      <c r="E51" s="64">
        <v>2</v>
      </c>
      <c r="F51" s="1"/>
      <c r="G51" s="1" t="s">
        <v>108</v>
      </c>
      <c r="H51" s="1" t="s">
        <v>97</v>
      </c>
    </row>
    <row r="52" spans="1:8" x14ac:dyDescent="0.25">
      <c r="A52" s="64">
        <v>16</v>
      </c>
      <c r="B52" s="65">
        <v>1</v>
      </c>
      <c r="C52" s="1" t="s">
        <v>90</v>
      </c>
      <c r="D52" s="66">
        <v>40378</v>
      </c>
      <c r="E52" s="67">
        <v>2</v>
      </c>
      <c r="F52" s="1"/>
      <c r="G52" s="1" t="s">
        <v>110</v>
      </c>
      <c r="H52" s="1" t="s">
        <v>97</v>
      </c>
    </row>
    <row r="53" spans="1:8" x14ac:dyDescent="0.25">
      <c r="A53" s="64">
        <v>16</v>
      </c>
      <c r="B53" s="65">
        <v>1</v>
      </c>
      <c r="C53" s="1" t="s">
        <v>90</v>
      </c>
      <c r="D53" s="66">
        <v>40378</v>
      </c>
      <c r="E53" s="67">
        <v>2</v>
      </c>
      <c r="F53" s="1" t="s">
        <v>111</v>
      </c>
      <c r="G53" s="1" t="s">
        <v>112</v>
      </c>
      <c r="H53" s="1" t="s">
        <v>97</v>
      </c>
    </row>
    <row r="54" spans="1:8" x14ac:dyDescent="0.25">
      <c r="A54" s="64">
        <v>16</v>
      </c>
      <c r="B54" s="65">
        <v>1</v>
      </c>
      <c r="C54" s="1" t="s">
        <v>90</v>
      </c>
      <c r="D54" s="66">
        <v>40380</v>
      </c>
      <c r="E54" s="64">
        <v>3</v>
      </c>
      <c r="F54" s="1"/>
      <c r="G54" s="1" t="s">
        <v>113</v>
      </c>
      <c r="H54" s="1" t="s">
        <v>97</v>
      </c>
    </row>
    <row r="55" spans="1:8" x14ac:dyDescent="0.25">
      <c r="A55" s="64">
        <v>16</v>
      </c>
      <c r="B55" s="65">
        <v>1</v>
      </c>
      <c r="C55" s="1" t="s">
        <v>90</v>
      </c>
      <c r="D55" s="66">
        <v>40383</v>
      </c>
      <c r="E55" s="67">
        <v>3</v>
      </c>
      <c r="F55" s="1"/>
      <c r="G55" s="1" t="s">
        <v>114</v>
      </c>
      <c r="H55" s="1" t="s">
        <v>97</v>
      </c>
    </row>
    <row r="56" spans="1:8" x14ac:dyDescent="0.25">
      <c r="A56" s="64">
        <v>16</v>
      </c>
      <c r="B56" s="65">
        <v>1</v>
      </c>
      <c r="C56" s="1" t="s">
        <v>90</v>
      </c>
      <c r="D56" s="66">
        <v>40383</v>
      </c>
      <c r="E56" s="64">
        <v>4</v>
      </c>
      <c r="F56" s="1"/>
      <c r="G56" s="1" t="s">
        <v>91</v>
      </c>
      <c r="H56" s="1" t="s">
        <v>97</v>
      </c>
    </row>
    <row r="57" spans="1:8" x14ac:dyDescent="0.25">
      <c r="A57" s="64">
        <v>16</v>
      </c>
      <c r="B57" s="65">
        <v>1</v>
      </c>
      <c r="C57" s="1" t="s">
        <v>90</v>
      </c>
      <c r="D57" s="66">
        <v>40383</v>
      </c>
      <c r="E57" s="64">
        <v>5</v>
      </c>
      <c r="F57" s="1"/>
      <c r="G57" s="1" t="s">
        <v>91</v>
      </c>
      <c r="H57" s="1" t="s">
        <v>97</v>
      </c>
    </row>
    <row r="58" spans="1:8" x14ac:dyDescent="0.25">
      <c r="A58" s="64">
        <v>16</v>
      </c>
      <c r="B58" s="65">
        <v>1</v>
      </c>
      <c r="C58" s="1" t="s">
        <v>90</v>
      </c>
      <c r="D58" s="66">
        <v>40383</v>
      </c>
      <c r="E58" s="64">
        <v>6</v>
      </c>
      <c r="F58" s="1"/>
      <c r="G58" s="1" t="s">
        <v>91</v>
      </c>
      <c r="H58" s="1" t="s">
        <v>97</v>
      </c>
    </row>
    <row r="59" spans="1:8" x14ac:dyDescent="0.25">
      <c r="A59" s="64">
        <v>16</v>
      </c>
      <c r="B59" s="65">
        <v>1</v>
      </c>
      <c r="C59" s="1" t="s">
        <v>90</v>
      </c>
      <c r="D59" s="66">
        <v>40383</v>
      </c>
      <c r="E59" s="64">
        <v>7</v>
      </c>
      <c r="F59" s="1"/>
      <c r="G59" s="1" t="s">
        <v>91</v>
      </c>
      <c r="H59" s="1" t="s">
        <v>97</v>
      </c>
    </row>
    <row r="60" spans="1:8" x14ac:dyDescent="0.25">
      <c r="A60" s="64">
        <v>17</v>
      </c>
      <c r="B60" s="65">
        <v>1</v>
      </c>
      <c r="C60" s="1" t="s">
        <v>90</v>
      </c>
      <c r="D60" s="66">
        <v>40372</v>
      </c>
      <c r="E60" s="64">
        <v>2</v>
      </c>
      <c r="F60" s="1"/>
      <c r="G60" s="1" t="s">
        <v>108</v>
      </c>
      <c r="H60" s="1" t="s">
        <v>98</v>
      </c>
    </row>
    <row r="61" spans="1:8" x14ac:dyDescent="0.25">
      <c r="A61" s="64">
        <v>17</v>
      </c>
      <c r="B61" s="65">
        <v>1</v>
      </c>
      <c r="C61" s="1" t="s">
        <v>90</v>
      </c>
      <c r="D61" s="66">
        <v>40378</v>
      </c>
      <c r="E61" s="67">
        <v>2</v>
      </c>
      <c r="F61" s="1"/>
      <c r="G61" s="1" t="s">
        <v>110</v>
      </c>
      <c r="H61" s="1" t="s">
        <v>98</v>
      </c>
    </row>
    <row r="62" spans="1:8" x14ac:dyDescent="0.25">
      <c r="A62" s="64">
        <v>17</v>
      </c>
      <c r="B62" s="65">
        <v>1</v>
      </c>
      <c r="C62" s="1" t="s">
        <v>90</v>
      </c>
      <c r="D62" s="66">
        <v>40378</v>
      </c>
      <c r="E62" s="67">
        <v>2</v>
      </c>
      <c r="F62" s="1" t="s">
        <v>118</v>
      </c>
      <c r="G62" s="1" t="s">
        <v>112</v>
      </c>
      <c r="H62" s="1" t="s">
        <v>98</v>
      </c>
    </row>
    <row r="63" spans="1:8" x14ac:dyDescent="0.25">
      <c r="A63" s="64">
        <v>17</v>
      </c>
      <c r="B63" s="65">
        <v>1</v>
      </c>
      <c r="C63" s="1" t="s">
        <v>90</v>
      </c>
      <c r="D63" s="66">
        <v>40380</v>
      </c>
      <c r="E63" s="64">
        <v>3</v>
      </c>
      <c r="F63" s="1"/>
      <c r="G63" s="1" t="s">
        <v>113</v>
      </c>
      <c r="H63" s="1" t="s">
        <v>98</v>
      </c>
    </row>
    <row r="64" spans="1:8" ht="15" customHeight="1" x14ac:dyDescent="0.25">
      <c r="A64" s="64">
        <v>17</v>
      </c>
      <c r="B64" s="65">
        <v>1</v>
      </c>
      <c r="C64" s="1" t="s">
        <v>90</v>
      </c>
      <c r="D64" s="66">
        <v>40383</v>
      </c>
      <c r="E64" s="67">
        <v>3</v>
      </c>
      <c r="F64" s="1"/>
      <c r="G64" s="1" t="s">
        <v>114</v>
      </c>
      <c r="H64" s="1" t="s">
        <v>98</v>
      </c>
    </row>
    <row r="65" spans="1:8" ht="15" customHeight="1" x14ac:dyDescent="0.25">
      <c r="A65" s="64">
        <v>17</v>
      </c>
      <c r="B65" s="65">
        <v>1</v>
      </c>
      <c r="C65" s="1" t="s">
        <v>90</v>
      </c>
      <c r="D65" s="66">
        <v>40383</v>
      </c>
      <c r="E65" s="64">
        <v>4</v>
      </c>
      <c r="F65" s="1"/>
      <c r="G65" s="1" t="s">
        <v>91</v>
      </c>
      <c r="H65" s="1" t="s">
        <v>98</v>
      </c>
    </row>
    <row r="66" spans="1:8" x14ac:dyDescent="0.25">
      <c r="A66" s="64">
        <v>17</v>
      </c>
      <c r="B66" s="65">
        <v>1</v>
      </c>
      <c r="C66" s="1" t="s">
        <v>90</v>
      </c>
      <c r="D66" s="66">
        <v>40383</v>
      </c>
      <c r="E66" s="64">
        <v>5</v>
      </c>
      <c r="F66" s="1"/>
      <c r="G66" s="1" t="s">
        <v>91</v>
      </c>
      <c r="H66" s="1" t="s">
        <v>98</v>
      </c>
    </row>
    <row r="67" spans="1:8" x14ac:dyDescent="0.25">
      <c r="A67" s="64">
        <v>17</v>
      </c>
      <c r="B67" s="65">
        <v>1</v>
      </c>
      <c r="C67" s="1" t="s">
        <v>90</v>
      </c>
      <c r="D67" s="66">
        <v>40383</v>
      </c>
      <c r="E67" s="64">
        <v>6</v>
      </c>
      <c r="F67" s="1"/>
      <c r="G67" s="1" t="s">
        <v>91</v>
      </c>
      <c r="H67" s="1" t="s">
        <v>98</v>
      </c>
    </row>
    <row r="68" spans="1:8" x14ac:dyDescent="0.25">
      <c r="A68" s="64">
        <v>17</v>
      </c>
      <c r="B68" s="65">
        <v>1</v>
      </c>
      <c r="C68" s="1" t="s">
        <v>90</v>
      </c>
      <c r="D68" s="66">
        <v>40383</v>
      </c>
      <c r="E68" s="64">
        <v>7</v>
      </c>
      <c r="F68" s="1"/>
      <c r="G68" s="1" t="s">
        <v>91</v>
      </c>
      <c r="H68" s="1" t="s">
        <v>98</v>
      </c>
    </row>
    <row r="69" spans="1:8" x14ac:dyDescent="0.25">
      <c r="A69" s="64">
        <v>21</v>
      </c>
      <c r="B69" s="65">
        <v>1</v>
      </c>
      <c r="C69" s="1" t="s">
        <v>90</v>
      </c>
      <c r="D69" s="66">
        <v>40372</v>
      </c>
      <c r="E69" s="64">
        <v>2</v>
      </c>
      <c r="F69" s="1"/>
      <c r="G69" s="1" t="s">
        <v>108</v>
      </c>
      <c r="H69" s="1" t="s">
        <v>99</v>
      </c>
    </row>
    <row r="70" spans="1:8" x14ac:dyDescent="0.25">
      <c r="A70" s="64">
        <v>21</v>
      </c>
      <c r="B70" s="65">
        <v>1</v>
      </c>
      <c r="C70" s="1" t="s">
        <v>90</v>
      </c>
      <c r="D70" s="66">
        <v>40378</v>
      </c>
      <c r="E70" s="67">
        <v>2</v>
      </c>
      <c r="F70" s="1"/>
      <c r="G70" s="1" t="s">
        <v>110</v>
      </c>
      <c r="H70" s="1" t="s">
        <v>99</v>
      </c>
    </row>
    <row r="71" spans="1:8" x14ac:dyDescent="0.25">
      <c r="A71" s="64">
        <v>21</v>
      </c>
      <c r="B71" s="65">
        <v>1</v>
      </c>
      <c r="C71" s="1" t="s">
        <v>90</v>
      </c>
      <c r="D71" s="66">
        <v>40378</v>
      </c>
      <c r="E71" s="67">
        <v>2</v>
      </c>
      <c r="F71" s="1" t="s">
        <v>111</v>
      </c>
      <c r="G71" s="1" t="s">
        <v>112</v>
      </c>
      <c r="H71" s="1" t="s">
        <v>99</v>
      </c>
    </row>
    <row r="72" spans="1:8" x14ac:dyDescent="0.25">
      <c r="A72" s="64">
        <v>21</v>
      </c>
      <c r="B72" s="65">
        <v>1</v>
      </c>
      <c r="C72" s="1" t="s">
        <v>90</v>
      </c>
      <c r="D72" s="66">
        <v>40380</v>
      </c>
      <c r="E72" s="64">
        <v>3</v>
      </c>
      <c r="F72" s="1"/>
      <c r="G72" s="1" t="s">
        <v>113</v>
      </c>
      <c r="H72" s="1" t="s">
        <v>99</v>
      </c>
    </row>
    <row r="73" spans="1:8" x14ac:dyDescent="0.25">
      <c r="A73" s="64">
        <v>21</v>
      </c>
      <c r="B73" s="65">
        <v>1</v>
      </c>
      <c r="C73" s="1" t="s">
        <v>90</v>
      </c>
      <c r="D73" s="66">
        <v>40383</v>
      </c>
      <c r="E73" s="67">
        <v>3</v>
      </c>
      <c r="F73" s="1"/>
      <c r="G73" s="1" t="s">
        <v>114</v>
      </c>
      <c r="H73" s="1" t="s">
        <v>99</v>
      </c>
    </row>
    <row r="74" spans="1:8" x14ac:dyDescent="0.25">
      <c r="A74" s="64">
        <v>21</v>
      </c>
      <c r="B74" s="65">
        <v>1</v>
      </c>
      <c r="C74" s="1" t="s">
        <v>90</v>
      </c>
      <c r="D74" s="66">
        <v>40383</v>
      </c>
      <c r="E74" s="64">
        <v>4</v>
      </c>
      <c r="F74" s="1"/>
      <c r="G74" s="1" t="s">
        <v>91</v>
      </c>
      <c r="H74" s="1" t="s">
        <v>99</v>
      </c>
    </row>
    <row r="75" spans="1:8" x14ac:dyDescent="0.25">
      <c r="A75" s="64">
        <v>21</v>
      </c>
      <c r="B75" s="65">
        <v>1</v>
      </c>
      <c r="C75" s="1" t="s">
        <v>90</v>
      </c>
      <c r="D75" s="66">
        <v>40383</v>
      </c>
      <c r="E75" s="64">
        <v>5</v>
      </c>
      <c r="F75" s="1"/>
      <c r="G75" s="1" t="s">
        <v>91</v>
      </c>
      <c r="H75" s="1" t="s">
        <v>99</v>
      </c>
    </row>
    <row r="76" spans="1:8" x14ac:dyDescent="0.25">
      <c r="A76" s="64">
        <v>21</v>
      </c>
      <c r="B76" s="65">
        <v>1</v>
      </c>
      <c r="C76" s="1" t="s">
        <v>90</v>
      </c>
      <c r="D76" s="66">
        <v>40383</v>
      </c>
      <c r="E76" s="64">
        <v>6</v>
      </c>
      <c r="F76" s="1"/>
      <c r="G76" s="1" t="s">
        <v>91</v>
      </c>
      <c r="H76" s="1" t="s">
        <v>99</v>
      </c>
    </row>
    <row r="77" spans="1:8" x14ac:dyDescent="0.25">
      <c r="A77" s="64">
        <v>21</v>
      </c>
      <c r="B77" s="65">
        <v>1</v>
      </c>
      <c r="C77" s="1" t="s">
        <v>90</v>
      </c>
      <c r="D77" s="66">
        <v>40383</v>
      </c>
      <c r="E77" s="64">
        <v>7</v>
      </c>
      <c r="F77" s="1"/>
      <c r="G77" s="1" t="s">
        <v>91</v>
      </c>
      <c r="H77" s="1" t="s">
        <v>99</v>
      </c>
    </row>
    <row r="78" spans="1:8" x14ac:dyDescent="0.25">
      <c r="A78" s="64">
        <v>22</v>
      </c>
      <c r="B78" s="65">
        <v>1</v>
      </c>
      <c r="C78" s="1" t="s">
        <v>90</v>
      </c>
      <c r="D78" s="66">
        <v>40372</v>
      </c>
      <c r="E78" s="64">
        <v>2</v>
      </c>
      <c r="F78" s="1"/>
      <c r="G78" s="1" t="s">
        <v>108</v>
      </c>
      <c r="H78" s="1" t="s">
        <v>100</v>
      </c>
    </row>
    <row r="79" spans="1:8" x14ac:dyDescent="0.25">
      <c r="A79" s="64">
        <v>22</v>
      </c>
      <c r="B79" s="65">
        <v>1</v>
      </c>
      <c r="C79" s="1" t="s">
        <v>90</v>
      </c>
      <c r="D79" s="66">
        <v>40378</v>
      </c>
      <c r="E79" s="67">
        <v>2</v>
      </c>
      <c r="F79" s="1"/>
      <c r="G79" s="1" t="s">
        <v>110</v>
      </c>
      <c r="H79" s="1" t="s">
        <v>100</v>
      </c>
    </row>
    <row r="80" spans="1:8" x14ac:dyDescent="0.25">
      <c r="A80" s="64">
        <v>22</v>
      </c>
      <c r="B80" s="65">
        <v>1</v>
      </c>
      <c r="C80" s="1" t="s">
        <v>90</v>
      </c>
      <c r="D80" s="66">
        <v>40378</v>
      </c>
      <c r="E80" s="67">
        <v>2</v>
      </c>
      <c r="F80" s="1" t="s">
        <v>118</v>
      </c>
      <c r="G80" s="1" t="s">
        <v>112</v>
      </c>
      <c r="H80" s="1" t="s">
        <v>100</v>
      </c>
    </row>
    <row r="81" spans="1:8" x14ac:dyDescent="0.25">
      <c r="A81" s="64">
        <v>22</v>
      </c>
      <c r="B81" s="65">
        <v>1</v>
      </c>
      <c r="C81" s="1" t="s">
        <v>90</v>
      </c>
      <c r="D81" s="66">
        <v>40380</v>
      </c>
      <c r="E81" s="64">
        <v>3</v>
      </c>
      <c r="F81" s="1"/>
      <c r="G81" s="1" t="s">
        <v>113</v>
      </c>
      <c r="H81" s="1" t="s">
        <v>100</v>
      </c>
    </row>
    <row r="82" spans="1:8" x14ac:dyDescent="0.25">
      <c r="A82" s="64">
        <v>22</v>
      </c>
      <c r="B82" s="65">
        <v>1</v>
      </c>
      <c r="C82" s="1" t="s">
        <v>90</v>
      </c>
      <c r="D82" s="66">
        <v>40383</v>
      </c>
      <c r="E82" s="67">
        <v>3</v>
      </c>
      <c r="F82" s="1"/>
      <c r="G82" s="1" t="s">
        <v>114</v>
      </c>
      <c r="H82" s="1" t="s">
        <v>100</v>
      </c>
    </row>
    <row r="83" spans="1:8" x14ac:dyDescent="0.25">
      <c r="A83" s="64">
        <v>22</v>
      </c>
      <c r="B83" s="65">
        <v>1</v>
      </c>
      <c r="C83" s="1" t="s">
        <v>90</v>
      </c>
      <c r="D83" s="66">
        <v>40383</v>
      </c>
      <c r="E83" s="64">
        <v>4</v>
      </c>
      <c r="F83" s="1"/>
      <c r="G83" s="1" t="s">
        <v>91</v>
      </c>
      <c r="H83" s="1" t="s">
        <v>100</v>
      </c>
    </row>
    <row r="84" spans="1:8" x14ac:dyDescent="0.25">
      <c r="A84" s="64">
        <v>22</v>
      </c>
      <c r="B84" s="65">
        <v>1</v>
      </c>
      <c r="C84" s="1" t="s">
        <v>90</v>
      </c>
      <c r="D84" s="66">
        <v>40383</v>
      </c>
      <c r="E84" s="64">
        <v>5</v>
      </c>
      <c r="F84" s="1"/>
      <c r="G84" s="1" t="s">
        <v>91</v>
      </c>
      <c r="H84" s="1" t="s">
        <v>100</v>
      </c>
    </row>
    <row r="85" spans="1:8" x14ac:dyDescent="0.25">
      <c r="A85" s="64">
        <v>22</v>
      </c>
      <c r="B85" s="65">
        <v>1</v>
      </c>
      <c r="C85" s="1" t="s">
        <v>90</v>
      </c>
      <c r="D85" s="66">
        <v>40383</v>
      </c>
      <c r="E85" s="64">
        <v>6</v>
      </c>
      <c r="F85" s="1"/>
      <c r="G85" s="1" t="s">
        <v>91</v>
      </c>
      <c r="H85" s="1" t="s">
        <v>100</v>
      </c>
    </row>
    <row r="86" spans="1:8" x14ac:dyDescent="0.25">
      <c r="A86" s="64">
        <v>22</v>
      </c>
      <c r="B86" s="65">
        <v>1</v>
      </c>
      <c r="C86" s="1" t="s">
        <v>90</v>
      </c>
      <c r="D86" s="66">
        <v>40383</v>
      </c>
      <c r="E86" s="64">
        <v>7</v>
      </c>
      <c r="F86" s="1"/>
      <c r="G86" s="1" t="s">
        <v>91</v>
      </c>
      <c r="H86" s="1" t="s">
        <v>100</v>
      </c>
    </row>
    <row r="87" spans="1:8" x14ac:dyDescent="0.25">
      <c r="A87" s="64">
        <v>36</v>
      </c>
      <c r="B87" s="65">
        <v>1</v>
      </c>
      <c r="C87" s="1" t="s">
        <v>90</v>
      </c>
      <c r="D87" s="66">
        <v>40378</v>
      </c>
      <c r="E87" s="64">
        <v>3</v>
      </c>
      <c r="F87" s="1"/>
      <c r="G87" s="1" t="s">
        <v>108</v>
      </c>
      <c r="H87" s="1" t="s">
        <v>101</v>
      </c>
    </row>
    <row r="88" spans="1:8" x14ac:dyDescent="0.25">
      <c r="A88" s="64">
        <v>36</v>
      </c>
      <c r="B88" s="65">
        <v>1</v>
      </c>
      <c r="C88" s="1" t="s">
        <v>90</v>
      </c>
      <c r="D88" s="66">
        <v>40385</v>
      </c>
      <c r="E88" s="67">
        <v>3</v>
      </c>
      <c r="F88" s="1"/>
      <c r="G88" s="1" t="s">
        <v>110</v>
      </c>
      <c r="H88" s="1" t="s">
        <v>101</v>
      </c>
    </row>
    <row r="89" spans="1:8" x14ac:dyDescent="0.25">
      <c r="A89" s="64">
        <v>36</v>
      </c>
      <c r="B89" s="65">
        <v>1</v>
      </c>
      <c r="C89" s="1" t="s">
        <v>90</v>
      </c>
      <c r="D89" s="66">
        <v>40385</v>
      </c>
      <c r="E89" s="67">
        <v>3</v>
      </c>
      <c r="F89" s="1" t="s">
        <v>118</v>
      </c>
      <c r="G89" s="1" t="s">
        <v>112</v>
      </c>
      <c r="H89" s="1" t="s">
        <v>101</v>
      </c>
    </row>
    <row r="90" spans="1:8" x14ac:dyDescent="0.25">
      <c r="A90" s="64">
        <v>36</v>
      </c>
      <c r="B90" s="65">
        <v>1</v>
      </c>
      <c r="C90" s="1" t="s">
        <v>90</v>
      </c>
      <c r="D90" s="66">
        <v>40386</v>
      </c>
      <c r="E90" s="67">
        <v>3</v>
      </c>
      <c r="F90" s="1"/>
      <c r="G90" s="1" t="s">
        <v>113</v>
      </c>
      <c r="H90" s="1" t="s">
        <v>101</v>
      </c>
    </row>
    <row r="91" spans="1:8" x14ac:dyDescent="0.25">
      <c r="A91" s="64">
        <v>36</v>
      </c>
      <c r="B91" s="65">
        <v>1</v>
      </c>
      <c r="C91" s="1" t="s">
        <v>90</v>
      </c>
      <c r="D91" s="66">
        <v>40388</v>
      </c>
      <c r="E91" s="67">
        <v>3</v>
      </c>
      <c r="F91" s="1"/>
      <c r="G91" s="1" t="s">
        <v>114</v>
      </c>
      <c r="H91" s="1" t="s">
        <v>101</v>
      </c>
    </row>
    <row r="92" spans="1:8" x14ac:dyDescent="0.25">
      <c r="A92" s="64">
        <v>36</v>
      </c>
      <c r="B92" s="65">
        <v>1</v>
      </c>
      <c r="C92" s="1" t="s">
        <v>90</v>
      </c>
      <c r="D92" s="66">
        <v>40389</v>
      </c>
      <c r="E92" s="64">
        <v>4</v>
      </c>
      <c r="F92" s="1"/>
      <c r="G92" s="1" t="s">
        <v>91</v>
      </c>
      <c r="H92" s="1" t="s">
        <v>101</v>
      </c>
    </row>
    <row r="93" spans="1:8" x14ac:dyDescent="0.25">
      <c r="A93" s="64">
        <v>36</v>
      </c>
      <c r="B93" s="65">
        <v>1</v>
      </c>
      <c r="C93" s="1" t="s">
        <v>90</v>
      </c>
      <c r="D93" s="66">
        <v>40389</v>
      </c>
      <c r="E93" s="64">
        <v>5</v>
      </c>
      <c r="F93" s="1"/>
      <c r="G93" s="1" t="s">
        <v>91</v>
      </c>
      <c r="H93" s="1" t="s">
        <v>101</v>
      </c>
    </row>
    <row r="94" spans="1:8" x14ac:dyDescent="0.25">
      <c r="A94" s="64">
        <v>36</v>
      </c>
      <c r="B94" s="65">
        <v>1</v>
      </c>
      <c r="C94" s="1" t="s">
        <v>90</v>
      </c>
      <c r="D94" s="66">
        <v>40389</v>
      </c>
      <c r="E94" s="64">
        <v>6</v>
      </c>
      <c r="F94" s="1"/>
      <c r="G94" s="1" t="s">
        <v>91</v>
      </c>
      <c r="H94" s="1" t="s">
        <v>101</v>
      </c>
    </row>
    <row r="95" spans="1:8" x14ac:dyDescent="0.25">
      <c r="A95" s="64">
        <v>36</v>
      </c>
      <c r="B95" s="65">
        <v>1</v>
      </c>
      <c r="C95" s="1" t="s">
        <v>90</v>
      </c>
      <c r="D95" s="66">
        <v>40389</v>
      </c>
      <c r="E95" s="64">
        <v>7</v>
      </c>
      <c r="F95" s="1"/>
      <c r="G95" s="1" t="s">
        <v>91</v>
      </c>
      <c r="H95" s="1" t="s">
        <v>101</v>
      </c>
    </row>
    <row r="96" spans="1:8" x14ac:dyDescent="0.25">
      <c r="A96" s="64">
        <v>37</v>
      </c>
      <c r="B96" s="65">
        <v>1</v>
      </c>
      <c r="C96" s="1" t="s">
        <v>90</v>
      </c>
      <c r="D96" s="66">
        <v>40378</v>
      </c>
      <c r="E96" s="64">
        <v>3</v>
      </c>
      <c r="F96" s="1"/>
      <c r="G96" s="1" t="s">
        <v>108</v>
      </c>
      <c r="H96" s="1" t="s">
        <v>102</v>
      </c>
    </row>
    <row r="97" spans="1:8" x14ac:dyDescent="0.25">
      <c r="A97" s="64">
        <v>37</v>
      </c>
      <c r="B97" s="65">
        <v>1</v>
      </c>
      <c r="C97" s="1" t="s">
        <v>90</v>
      </c>
      <c r="D97" s="66">
        <v>40385</v>
      </c>
      <c r="E97" s="67">
        <v>3</v>
      </c>
      <c r="F97" s="1"/>
      <c r="G97" s="1" t="s">
        <v>110</v>
      </c>
      <c r="H97" s="1" t="s">
        <v>102</v>
      </c>
    </row>
    <row r="98" spans="1:8" x14ac:dyDescent="0.25">
      <c r="A98" s="64">
        <v>37</v>
      </c>
      <c r="B98" s="65">
        <v>1</v>
      </c>
      <c r="C98" s="1" t="s">
        <v>90</v>
      </c>
      <c r="D98" s="66">
        <v>40385</v>
      </c>
      <c r="E98" s="67">
        <v>3</v>
      </c>
      <c r="F98" s="1" t="s">
        <v>118</v>
      </c>
      <c r="G98" s="1" t="s">
        <v>112</v>
      </c>
      <c r="H98" s="1" t="s">
        <v>102</v>
      </c>
    </row>
    <row r="99" spans="1:8" x14ac:dyDescent="0.25">
      <c r="A99" s="64">
        <v>37</v>
      </c>
      <c r="B99" s="65">
        <v>1</v>
      </c>
      <c r="C99" s="1" t="s">
        <v>90</v>
      </c>
      <c r="D99" s="66">
        <v>40386</v>
      </c>
      <c r="E99" s="67">
        <v>3</v>
      </c>
      <c r="F99" s="1"/>
      <c r="G99" s="1" t="s">
        <v>113</v>
      </c>
      <c r="H99" s="1" t="s">
        <v>102</v>
      </c>
    </row>
    <row r="100" spans="1:8" x14ac:dyDescent="0.25">
      <c r="A100" s="64">
        <v>37</v>
      </c>
      <c r="B100" s="65">
        <v>1</v>
      </c>
      <c r="C100" s="1" t="s">
        <v>90</v>
      </c>
      <c r="D100" s="66">
        <v>40388</v>
      </c>
      <c r="E100" s="67">
        <v>3</v>
      </c>
      <c r="F100" s="1"/>
      <c r="G100" s="1" t="s">
        <v>114</v>
      </c>
      <c r="H100" s="1" t="s">
        <v>102</v>
      </c>
    </row>
    <row r="101" spans="1:8" x14ac:dyDescent="0.25">
      <c r="A101" s="64">
        <v>37</v>
      </c>
      <c r="B101" s="65">
        <v>1</v>
      </c>
      <c r="C101" s="1" t="s">
        <v>90</v>
      </c>
      <c r="D101" s="66">
        <v>40389</v>
      </c>
      <c r="E101" s="64">
        <v>4</v>
      </c>
      <c r="F101" s="1"/>
      <c r="G101" s="1" t="s">
        <v>91</v>
      </c>
      <c r="H101" s="1" t="s">
        <v>102</v>
      </c>
    </row>
    <row r="102" spans="1:8" x14ac:dyDescent="0.25">
      <c r="A102" s="64">
        <v>37</v>
      </c>
      <c r="B102" s="65">
        <v>1</v>
      </c>
      <c r="C102" s="1" t="s">
        <v>90</v>
      </c>
      <c r="D102" s="66">
        <v>40389</v>
      </c>
      <c r="E102" s="64">
        <v>5</v>
      </c>
      <c r="F102" s="1"/>
      <c r="G102" s="1" t="s">
        <v>91</v>
      </c>
      <c r="H102" s="1" t="s">
        <v>102</v>
      </c>
    </row>
    <row r="103" spans="1:8" x14ac:dyDescent="0.25">
      <c r="A103" s="64">
        <v>37</v>
      </c>
      <c r="B103" s="65">
        <v>1</v>
      </c>
      <c r="C103" s="1" t="s">
        <v>90</v>
      </c>
      <c r="D103" s="66">
        <v>40389</v>
      </c>
      <c r="E103" s="64">
        <v>6</v>
      </c>
      <c r="F103" s="1"/>
      <c r="G103" s="1" t="s">
        <v>91</v>
      </c>
      <c r="H103" s="1" t="s">
        <v>102</v>
      </c>
    </row>
    <row r="104" spans="1:8" x14ac:dyDescent="0.25">
      <c r="A104" s="64">
        <v>37</v>
      </c>
      <c r="B104" s="65">
        <v>1</v>
      </c>
      <c r="C104" s="1" t="s">
        <v>90</v>
      </c>
      <c r="D104" s="66">
        <v>40389</v>
      </c>
      <c r="E104" s="64">
        <v>7</v>
      </c>
      <c r="F104" s="1"/>
      <c r="G104" s="1" t="s">
        <v>91</v>
      </c>
      <c r="H104" s="1" t="s">
        <v>102</v>
      </c>
    </row>
    <row r="105" spans="1:8" x14ac:dyDescent="0.25">
      <c r="A105" s="64">
        <v>38</v>
      </c>
      <c r="B105" s="65">
        <v>1</v>
      </c>
      <c r="C105" s="1" t="s">
        <v>90</v>
      </c>
      <c r="D105" s="66">
        <v>40378</v>
      </c>
      <c r="E105" s="64">
        <v>3</v>
      </c>
      <c r="F105" s="1"/>
      <c r="G105" s="1" t="s">
        <v>108</v>
      </c>
      <c r="H105" s="1" t="s">
        <v>103</v>
      </c>
    </row>
    <row r="106" spans="1:8" x14ac:dyDescent="0.25">
      <c r="A106" s="64">
        <v>38</v>
      </c>
      <c r="B106" s="65">
        <v>1</v>
      </c>
      <c r="C106" s="1" t="s">
        <v>90</v>
      </c>
      <c r="D106" s="66">
        <v>40385</v>
      </c>
      <c r="E106" s="67">
        <v>3</v>
      </c>
      <c r="F106" s="1"/>
      <c r="G106" s="1" t="s">
        <v>110</v>
      </c>
      <c r="H106" s="1" t="s">
        <v>103</v>
      </c>
    </row>
    <row r="107" spans="1:8" x14ac:dyDescent="0.25">
      <c r="A107" s="64">
        <v>38</v>
      </c>
      <c r="B107" s="65">
        <v>1</v>
      </c>
      <c r="C107" s="1" t="s">
        <v>90</v>
      </c>
      <c r="D107" s="66">
        <v>40385</v>
      </c>
      <c r="E107" s="67">
        <v>3</v>
      </c>
      <c r="F107" s="1" t="s">
        <v>111</v>
      </c>
      <c r="G107" s="1" t="s">
        <v>112</v>
      </c>
      <c r="H107" s="1" t="s">
        <v>103</v>
      </c>
    </row>
    <row r="108" spans="1:8" x14ac:dyDescent="0.25">
      <c r="A108" s="64">
        <v>38</v>
      </c>
      <c r="B108" s="65">
        <v>1</v>
      </c>
      <c r="C108" s="1" t="s">
        <v>90</v>
      </c>
      <c r="D108" s="66">
        <v>40386</v>
      </c>
      <c r="E108" s="67">
        <v>3</v>
      </c>
      <c r="F108" s="1"/>
      <c r="G108" s="1" t="s">
        <v>113</v>
      </c>
      <c r="H108" s="1" t="s">
        <v>103</v>
      </c>
    </row>
    <row r="109" spans="1:8" ht="15" customHeight="1" x14ac:dyDescent="0.25">
      <c r="A109" s="64">
        <v>38</v>
      </c>
      <c r="B109" s="65">
        <v>1</v>
      </c>
      <c r="C109" s="1" t="s">
        <v>90</v>
      </c>
      <c r="D109" s="66">
        <v>40388</v>
      </c>
      <c r="E109" s="67">
        <v>3</v>
      </c>
      <c r="F109" s="1"/>
      <c r="G109" s="1" t="s">
        <v>114</v>
      </c>
      <c r="H109" s="1" t="s">
        <v>103</v>
      </c>
    </row>
    <row r="110" spans="1:8" ht="15" customHeight="1" x14ac:dyDescent="0.25">
      <c r="A110" s="64">
        <v>38</v>
      </c>
      <c r="B110" s="65">
        <v>1</v>
      </c>
      <c r="C110" s="1" t="s">
        <v>90</v>
      </c>
      <c r="D110" s="66">
        <v>40389</v>
      </c>
      <c r="E110" s="64">
        <v>4</v>
      </c>
      <c r="F110" s="1"/>
      <c r="G110" s="1" t="s">
        <v>91</v>
      </c>
      <c r="H110" s="1" t="s">
        <v>103</v>
      </c>
    </row>
    <row r="111" spans="1:8" x14ac:dyDescent="0.25">
      <c r="A111" s="64">
        <v>38</v>
      </c>
      <c r="B111" s="65">
        <v>1</v>
      </c>
      <c r="C111" s="1" t="s">
        <v>90</v>
      </c>
      <c r="D111" s="66">
        <v>40389</v>
      </c>
      <c r="E111" s="64">
        <v>5</v>
      </c>
      <c r="F111" s="1"/>
      <c r="G111" s="1" t="s">
        <v>91</v>
      </c>
      <c r="H111" s="1" t="s">
        <v>103</v>
      </c>
    </row>
    <row r="112" spans="1:8" x14ac:dyDescent="0.25">
      <c r="A112" s="64">
        <v>38</v>
      </c>
      <c r="B112" s="65">
        <v>1</v>
      </c>
      <c r="C112" s="1" t="s">
        <v>90</v>
      </c>
      <c r="D112" s="66">
        <v>40389</v>
      </c>
      <c r="E112" s="64">
        <v>6</v>
      </c>
      <c r="F112" s="1"/>
      <c r="G112" s="1" t="s">
        <v>91</v>
      </c>
      <c r="H112" s="1" t="s">
        <v>103</v>
      </c>
    </row>
    <row r="113" spans="1:8" x14ac:dyDescent="0.25">
      <c r="A113" s="64">
        <v>38</v>
      </c>
      <c r="B113" s="65">
        <v>1</v>
      </c>
      <c r="C113" s="1" t="s">
        <v>90</v>
      </c>
      <c r="D113" s="66">
        <v>40389</v>
      </c>
      <c r="E113" s="64">
        <v>7</v>
      </c>
      <c r="F113" s="1"/>
      <c r="G113" s="1" t="s">
        <v>91</v>
      </c>
      <c r="H113" s="1" t="s">
        <v>103</v>
      </c>
    </row>
    <row r="114" spans="1:8" x14ac:dyDescent="0.25">
      <c r="A114" s="64">
        <v>44</v>
      </c>
      <c r="B114" s="65">
        <v>1</v>
      </c>
      <c r="C114" s="1" t="s">
        <v>90</v>
      </c>
      <c r="D114" s="66">
        <v>40380</v>
      </c>
      <c r="E114" s="64">
        <v>3</v>
      </c>
      <c r="F114" s="1"/>
      <c r="G114" s="1" t="s">
        <v>108</v>
      </c>
      <c r="H114" s="1" t="s">
        <v>104</v>
      </c>
    </row>
    <row r="115" spans="1:8" x14ac:dyDescent="0.25">
      <c r="A115" s="64">
        <v>44</v>
      </c>
      <c r="B115" s="65">
        <v>1</v>
      </c>
      <c r="C115" s="1" t="s">
        <v>90</v>
      </c>
      <c r="D115" s="66">
        <v>40385</v>
      </c>
      <c r="E115" s="67">
        <v>3</v>
      </c>
      <c r="F115" s="1"/>
      <c r="G115" s="1" t="s">
        <v>110</v>
      </c>
      <c r="H115" s="1" t="s">
        <v>104</v>
      </c>
    </row>
    <row r="116" spans="1:8" x14ac:dyDescent="0.25">
      <c r="A116" s="64">
        <v>44</v>
      </c>
      <c r="B116" s="65">
        <v>1</v>
      </c>
      <c r="C116" s="1" t="s">
        <v>90</v>
      </c>
      <c r="D116" s="66">
        <v>40385</v>
      </c>
      <c r="E116" s="67">
        <v>3</v>
      </c>
      <c r="F116" s="1" t="s">
        <v>118</v>
      </c>
      <c r="G116" s="1" t="s">
        <v>112</v>
      </c>
      <c r="H116" s="1" t="s">
        <v>104</v>
      </c>
    </row>
    <row r="117" spans="1:8" x14ac:dyDescent="0.25">
      <c r="A117" s="64">
        <v>44</v>
      </c>
      <c r="B117" s="65">
        <v>1</v>
      </c>
      <c r="C117" s="1" t="s">
        <v>90</v>
      </c>
      <c r="D117" s="66">
        <v>40386</v>
      </c>
      <c r="E117" s="67">
        <v>3</v>
      </c>
      <c r="F117" s="1"/>
      <c r="G117" s="1" t="s">
        <v>113</v>
      </c>
      <c r="H117" s="1" t="s">
        <v>104</v>
      </c>
    </row>
    <row r="118" spans="1:8" x14ac:dyDescent="0.25">
      <c r="A118" s="64">
        <v>44</v>
      </c>
      <c r="B118" s="65">
        <v>1</v>
      </c>
      <c r="C118" s="1" t="s">
        <v>90</v>
      </c>
      <c r="D118" s="66">
        <v>40388</v>
      </c>
      <c r="E118" s="67">
        <v>3</v>
      </c>
      <c r="F118" s="1"/>
      <c r="G118" s="1" t="s">
        <v>114</v>
      </c>
      <c r="H118" s="1" t="s">
        <v>104</v>
      </c>
    </row>
    <row r="119" spans="1:8" x14ac:dyDescent="0.25">
      <c r="A119" s="64">
        <v>44</v>
      </c>
      <c r="B119" s="65">
        <v>1</v>
      </c>
      <c r="C119" s="1" t="s">
        <v>90</v>
      </c>
      <c r="D119" s="66">
        <v>40389</v>
      </c>
      <c r="E119" s="64">
        <v>4</v>
      </c>
      <c r="F119" s="1"/>
      <c r="G119" s="1" t="s">
        <v>91</v>
      </c>
      <c r="H119" s="1" t="s">
        <v>104</v>
      </c>
    </row>
    <row r="120" spans="1:8" x14ac:dyDescent="0.25">
      <c r="A120" s="64">
        <v>44</v>
      </c>
      <c r="B120" s="65">
        <v>1</v>
      </c>
      <c r="C120" s="1" t="s">
        <v>90</v>
      </c>
      <c r="D120" s="66">
        <v>40389</v>
      </c>
      <c r="E120" s="64">
        <v>5</v>
      </c>
      <c r="F120" s="1"/>
      <c r="G120" s="1" t="s">
        <v>91</v>
      </c>
      <c r="H120" s="1" t="s">
        <v>104</v>
      </c>
    </row>
    <row r="121" spans="1:8" x14ac:dyDescent="0.25">
      <c r="A121" s="64">
        <v>44</v>
      </c>
      <c r="B121" s="65">
        <v>1</v>
      </c>
      <c r="C121" s="1" t="s">
        <v>90</v>
      </c>
      <c r="D121" s="66">
        <v>40389</v>
      </c>
      <c r="E121" s="64">
        <v>6</v>
      </c>
      <c r="F121" s="1"/>
      <c r="G121" s="1" t="s">
        <v>91</v>
      </c>
      <c r="H121" s="1" t="s">
        <v>104</v>
      </c>
    </row>
    <row r="122" spans="1:8" x14ac:dyDescent="0.25">
      <c r="A122" s="64">
        <v>44</v>
      </c>
      <c r="B122" s="65">
        <v>1</v>
      </c>
      <c r="C122" s="1" t="s">
        <v>90</v>
      </c>
      <c r="D122" s="66">
        <v>40389</v>
      </c>
      <c r="E122" s="64">
        <v>7</v>
      </c>
      <c r="F122" s="1"/>
      <c r="G122" s="1" t="s">
        <v>91</v>
      </c>
      <c r="H122" s="1" t="s">
        <v>104</v>
      </c>
    </row>
    <row r="123" spans="1:8" x14ac:dyDescent="0.25">
      <c r="A123" s="64">
        <v>48</v>
      </c>
      <c r="B123" s="65">
        <v>1</v>
      </c>
      <c r="C123" s="1" t="s">
        <v>90</v>
      </c>
      <c r="D123" s="66">
        <v>40385</v>
      </c>
      <c r="E123" s="64">
        <v>4</v>
      </c>
      <c r="F123" s="1"/>
      <c r="G123" s="1" t="s">
        <v>108</v>
      </c>
      <c r="H123" s="1" t="s">
        <v>105</v>
      </c>
    </row>
    <row r="124" spans="1:8" x14ac:dyDescent="0.25">
      <c r="A124" s="64">
        <v>48</v>
      </c>
      <c r="B124" s="65">
        <v>1</v>
      </c>
      <c r="C124" s="1" t="s">
        <v>90</v>
      </c>
      <c r="D124" s="66">
        <v>40392</v>
      </c>
      <c r="E124" s="67">
        <v>4</v>
      </c>
      <c r="F124" s="1"/>
      <c r="G124" s="1" t="s">
        <v>110</v>
      </c>
      <c r="H124" s="1" t="s">
        <v>105</v>
      </c>
    </row>
    <row r="125" spans="1:8" x14ac:dyDescent="0.25">
      <c r="A125" s="64">
        <v>48</v>
      </c>
      <c r="B125" s="65">
        <v>1</v>
      </c>
      <c r="C125" s="1" t="s">
        <v>90</v>
      </c>
      <c r="D125" s="66">
        <v>40392</v>
      </c>
      <c r="E125" s="67">
        <v>4</v>
      </c>
      <c r="F125" s="1" t="s">
        <v>111</v>
      </c>
      <c r="G125" s="1" t="s">
        <v>112</v>
      </c>
      <c r="H125" s="1" t="s">
        <v>105</v>
      </c>
    </row>
    <row r="126" spans="1:8" x14ac:dyDescent="0.25">
      <c r="A126" s="64">
        <v>48</v>
      </c>
      <c r="B126" s="65">
        <v>1</v>
      </c>
      <c r="C126" s="1" t="s">
        <v>90</v>
      </c>
      <c r="D126" s="66">
        <v>40394</v>
      </c>
      <c r="E126" s="67">
        <v>4</v>
      </c>
      <c r="F126" s="1"/>
      <c r="G126" s="1" t="s">
        <v>113</v>
      </c>
      <c r="H126" s="1" t="s">
        <v>105</v>
      </c>
    </row>
    <row r="127" spans="1:8" x14ac:dyDescent="0.25">
      <c r="A127" s="64">
        <v>48</v>
      </c>
      <c r="B127" s="65">
        <v>1</v>
      </c>
      <c r="C127" s="1" t="s">
        <v>90</v>
      </c>
      <c r="D127" s="66">
        <v>40394</v>
      </c>
      <c r="E127" s="67">
        <v>4</v>
      </c>
      <c r="F127" s="1"/>
      <c r="G127" s="1" t="s">
        <v>114</v>
      </c>
      <c r="H127" s="1" t="s">
        <v>105</v>
      </c>
    </row>
    <row r="128" spans="1:8" x14ac:dyDescent="0.25">
      <c r="A128" s="64">
        <v>48</v>
      </c>
      <c r="B128" s="65">
        <v>1</v>
      </c>
      <c r="C128" s="1" t="s">
        <v>90</v>
      </c>
      <c r="D128" s="66">
        <v>40394</v>
      </c>
      <c r="E128" s="64">
        <v>5</v>
      </c>
      <c r="F128" s="1"/>
      <c r="G128" s="1" t="s">
        <v>91</v>
      </c>
      <c r="H128" s="1" t="s">
        <v>105</v>
      </c>
    </row>
    <row r="129" spans="1:8" x14ac:dyDescent="0.25">
      <c r="A129" s="64">
        <v>48</v>
      </c>
      <c r="B129" s="65">
        <v>1</v>
      </c>
      <c r="C129" s="1" t="s">
        <v>90</v>
      </c>
      <c r="D129" s="66">
        <v>40394</v>
      </c>
      <c r="E129" s="64">
        <v>6</v>
      </c>
      <c r="F129" s="1"/>
      <c r="G129" s="1" t="s">
        <v>91</v>
      </c>
      <c r="H129" s="1" t="s">
        <v>105</v>
      </c>
    </row>
    <row r="130" spans="1:8" x14ac:dyDescent="0.25">
      <c r="A130" s="64">
        <v>48</v>
      </c>
      <c r="B130" s="65">
        <v>1</v>
      </c>
      <c r="C130" s="1" t="s">
        <v>90</v>
      </c>
      <c r="D130" s="66">
        <v>40394</v>
      </c>
      <c r="E130" s="64">
        <v>7</v>
      </c>
      <c r="F130" s="1"/>
      <c r="G130" s="1" t="s">
        <v>91</v>
      </c>
      <c r="H130" s="1" t="s">
        <v>105</v>
      </c>
    </row>
    <row r="131" spans="1:8" x14ac:dyDescent="0.25">
      <c r="A131" s="64">
        <v>50</v>
      </c>
      <c r="B131" s="65">
        <v>1</v>
      </c>
      <c r="C131" s="1" t="s">
        <v>90</v>
      </c>
      <c r="D131" s="66">
        <v>40385</v>
      </c>
      <c r="E131" s="64">
        <v>4</v>
      </c>
      <c r="F131" s="1"/>
      <c r="G131" s="1" t="s">
        <v>108</v>
      </c>
      <c r="H131" s="1" t="s">
        <v>106</v>
      </c>
    </row>
    <row r="132" spans="1:8" x14ac:dyDescent="0.25">
      <c r="A132" s="64">
        <v>50</v>
      </c>
      <c r="B132" s="65">
        <v>1</v>
      </c>
      <c r="C132" s="1" t="s">
        <v>90</v>
      </c>
      <c r="D132" s="66">
        <v>40392</v>
      </c>
      <c r="E132" s="67">
        <v>4</v>
      </c>
      <c r="F132" s="1"/>
      <c r="G132" s="1" t="s">
        <v>110</v>
      </c>
      <c r="H132" s="1" t="s">
        <v>106</v>
      </c>
    </row>
    <row r="133" spans="1:8" x14ac:dyDescent="0.25">
      <c r="A133" s="64">
        <v>50</v>
      </c>
      <c r="B133" s="65">
        <v>1</v>
      </c>
      <c r="C133" s="1" t="s">
        <v>90</v>
      </c>
      <c r="D133" s="66">
        <v>40392</v>
      </c>
      <c r="E133" s="67">
        <v>4</v>
      </c>
      <c r="F133" s="1" t="s">
        <v>111</v>
      </c>
      <c r="G133" s="1" t="s">
        <v>112</v>
      </c>
      <c r="H133" s="1" t="s">
        <v>106</v>
      </c>
    </row>
    <row r="134" spans="1:8" x14ac:dyDescent="0.25">
      <c r="A134" s="64">
        <v>50</v>
      </c>
      <c r="B134" s="65">
        <v>1</v>
      </c>
      <c r="C134" s="1" t="s">
        <v>90</v>
      </c>
      <c r="D134" s="66">
        <v>40394</v>
      </c>
      <c r="E134" s="67">
        <v>4</v>
      </c>
      <c r="F134" s="1"/>
      <c r="G134" s="1" t="s">
        <v>113</v>
      </c>
      <c r="H134" s="1" t="s">
        <v>106</v>
      </c>
    </row>
    <row r="135" spans="1:8" x14ac:dyDescent="0.25">
      <c r="A135" s="64">
        <v>50</v>
      </c>
      <c r="B135" s="65">
        <v>1</v>
      </c>
      <c r="C135" s="1" t="s">
        <v>90</v>
      </c>
      <c r="D135" s="66">
        <v>40394</v>
      </c>
      <c r="E135" s="67">
        <v>4</v>
      </c>
      <c r="F135" s="1"/>
      <c r="G135" s="1" t="s">
        <v>114</v>
      </c>
      <c r="H135" s="1" t="s">
        <v>106</v>
      </c>
    </row>
    <row r="136" spans="1:8" x14ac:dyDescent="0.25">
      <c r="A136" s="64">
        <v>50</v>
      </c>
      <c r="B136" s="65">
        <v>1</v>
      </c>
      <c r="C136" s="1" t="s">
        <v>90</v>
      </c>
      <c r="D136" s="66">
        <v>40394</v>
      </c>
      <c r="E136" s="64">
        <v>5</v>
      </c>
      <c r="F136" s="1"/>
      <c r="G136" s="1" t="s">
        <v>91</v>
      </c>
      <c r="H136" s="1" t="s">
        <v>106</v>
      </c>
    </row>
    <row r="137" spans="1:8" x14ac:dyDescent="0.25">
      <c r="A137" s="64">
        <v>50</v>
      </c>
      <c r="B137" s="65">
        <v>1</v>
      </c>
      <c r="C137" s="1" t="s">
        <v>90</v>
      </c>
      <c r="D137" s="66">
        <v>40394</v>
      </c>
      <c r="E137" s="64">
        <v>6</v>
      </c>
      <c r="F137" s="1"/>
      <c r="G137" s="1" t="s">
        <v>91</v>
      </c>
      <c r="H137" s="1" t="s">
        <v>106</v>
      </c>
    </row>
    <row r="138" spans="1:8" x14ac:dyDescent="0.25">
      <c r="A138" s="64">
        <v>50</v>
      </c>
      <c r="B138" s="65">
        <v>1</v>
      </c>
      <c r="C138" s="1" t="s">
        <v>90</v>
      </c>
      <c r="D138" s="66">
        <v>40394</v>
      </c>
      <c r="E138" s="64">
        <v>7</v>
      </c>
      <c r="F138" s="1"/>
      <c r="G138" s="1" t="s">
        <v>91</v>
      </c>
      <c r="H138" s="1" t="s">
        <v>106</v>
      </c>
    </row>
    <row r="139" spans="1:8" x14ac:dyDescent="0.25">
      <c r="A139" s="64">
        <v>63</v>
      </c>
      <c r="B139" s="65">
        <v>1</v>
      </c>
      <c r="C139" s="1" t="s">
        <v>90</v>
      </c>
      <c r="D139" s="66">
        <v>40388</v>
      </c>
      <c r="E139" s="64">
        <v>4</v>
      </c>
      <c r="F139" s="1"/>
      <c r="G139" s="1" t="s">
        <v>108</v>
      </c>
      <c r="H139" s="1" t="s">
        <v>107</v>
      </c>
    </row>
    <row r="140" spans="1:8" x14ac:dyDescent="0.25">
      <c r="A140" s="64">
        <v>63</v>
      </c>
      <c r="B140" s="65">
        <v>1</v>
      </c>
      <c r="C140" s="1" t="s">
        <v>90</v>
      </c>
      <c r="D140" s="66">
        <v>40392</v>
      </c>
      <c r="E140" s="67">
        <v>4</v>
      </c>
      <c r="F140" s="1"/>
      <c r="G140" s="1" t="s">
        <v>110</v>
      </c>
      <c r="H140" s="1" t="s">
        <v>107</v>
      </c>
    </row>
    <row r="141" spans="1:8" x14ac:dyDescent="0.25">
      <c r="A141" s="64">
        <v>63</v>
      </c>
      <c r="B141" s="65">
        <v>1</v>
      </c>
      <c r="C141" s="1" t="s">
        <v>90</v>
      </c>
      <c r="D141" s="66">
        <v>40392</v>
      </c>
      <c r="E141" s="67">
        <v>4</v>
      </c>
      <c r="F141" s="1" t="s">
        <v>118</v>
      </c>
      <c r="G141" s="1" t="s">
        <v>112</v>
      </c>
      <c r="H141" s="1" t="s">
        <v>107</v>
      </c>
    </row>
    <row r="142" spans="1:8" x14ac:dyDescent="0.25">
      <c r="A142" s="64">
        <v>63</v>
      </c>
      <c r="B142" s="65">
        <v>1</v>
      </c>
      <c r="C142" s="1" t="s">
        <v>90</v>
      </c>
      <c r="D142" s="66">
        <v>40394</v>
      </c>
      <c r="E142" s="67">
        <v>4</v>
      </c>
      <c r="F142" s="1"/>
      <c r="G142" s="1" t="s">
        <v>113</v>
      </c>
      <c r="H142" s="1" t="s">
        <v>107</v>
      </c>
    </row>
    <row r="143" spans="1:8" x14ac:dyDescent="0.25">
      <c r="A143" s="64">
        <v>63</v>
      </c>
      <c r="B143" s="65">
        <v>1</v>
      </c>
      <c r="C143" s="1" t="s">
        <v>90</v>
      </c>
      <c r="D143" s="66">
        <v>40394</v>
      </c>
      <c r="E143" s="67">
        <v>4</v>
      </c>
      <c r="F143" s="1"/>
      <c r="G143" s="1" t="s">
        <v>114</v>
      </c>
      <c r="H143" s="1" t="s">
        <v>107</v>
      </c>
    </row>
    <row r="144" spans="1:8" x14ac:dyDescent="0.25">
      <c r="A144" s="64">
        <v>63</v>
      </c>
      <c r="B144" s="65">
        <v>1</v>
      </c>
      <c r="C144" s="1" t="s">
        <v>90</v>
      </c>
      <c r="D144" s="66">
        <v>40394</v>
      </c>
      <c r="E144" s="64">
        <v>5</v>
      </c>
      <c r="F144" s="1"/>
      <c r="G144" s="1" t="s">
        <v>91</v>
      </c>
      <c r="H144" s="1" t="s">
        <v>107</v>
      </c>
    </row>
    <row r="145" spans="1:8" x14ac:dyDescent="0.25">
      <c r="A145" s="64">
        <v>63</v>
      </c>
      <c r="B145" s="65">
        <v>1</v>
      </c>
      <c r="C145" s="1" t="s">
        <v>90</v>
      </c>
      <c r="D145" s="66">
        <v>40394</v>
      </c>
      <c r="E145" s="64">
        <v>6</v>
      </c>
      <c r="F145" s="1"/>
      <c r="G145" s="1" t="s">
        <v>91</v>
      </c>
      <c r="H145" s="1" t="s">
        <v>107</v>
      </c>
    </row>
    <row r="146" spans="1:8" x14ac:dyDescent="0.25">
      <c r="A146" s="64">
        <v>63</v>
      </c>
      <c r="B146" s="65">
        <v>1</v>
      </c>
      <c r="C146" s="1" t="s">
        <v>90</v>
      </c>
      <c r="D146" s="66">
        <v>40394</v>
      </c>
      <c r="E146" s="64">
        <v>7</v>
      </c>
      <c r="F146" s="1"/>
      <c r="G146" s="1" t="s">
        <v>91</v>
      </c>
      <c r="H146" s="1" t="s">
        <v>107</v>
      </c>
    </row>
    <row r="147" spans="1:8" x14ac:dyDescent="0.25">
      <c r="A147" s="64">
        <v>64</v>
      </c>
      <c r="B147" s="65">
        <v>1</v>
      </c>
      <c r="C147" s="1" t="s">
        <v>90</v>
      </c>
      <c r="D147" s="66">
        <v>40392</v>
      </c>
      <c r="E147" s="67">
        <v>7</v>
      </c>
      <c r="F147" s="1"/>
      <c r="G147" s="1" t="s">
        <v>108</v>
      </c>
      <c r="H147" s="1" t="s">
        <v>109</v>
      </c>
    </row>
    <row r="148" spans="1:8" x14ac:dyDescent="0.25">
      <c r="A148" s="64">
        <v>64</v>
      </c>
      <c r="B148" s="65">
        <v>1</v>
      </c>
      <c r="C148" s="1" t="s">
        <v>90</v>
      </c>
      <c r="D148" s="66">
        <v>40392</v>
      </c>
      <c r="E148" s="67">
        <v>7</v>
      </c>
      <c r="F148" s="1"/>
      <c r="G148" s="1" t="s">
        <v>110</v>
      </c>
      <c r="H148" s="1" t="s">
        <v>109</v>
      </c>
    </row>
    <row r="149" spans="1:8" x14ac:dyDescent="0.25">
      <c r="A149" s="64">
        <v>64</v>
      </c>
      <c r="B149" s="65">
        <v>1</v>
      </c>
      <c r="C149" s="1" t="s">
        <v>90</v>
      </c>
      <c r="D149" s="66">
        <v>40392</v>
      </c>
      <c r="E149" s="67">
        <v>7</v>
      </c>
      <c r="F149" s="1" t="s">
        <v>111</v>
      </c>
      <c r="G149" s="1" t="s">
        <v>112</v>
      </c>
      <c r="H149" s="1" t="s">
        <v>109</v>
      </c>
    </row>
    <row r="150" spans="1:8" x14ac:dyDescent="0.25">
      <c r="A150" s="64">
        <v>64</v>
      </c>
      <c r="B150" s="65">
        <v>1</v>
      </c>
      <c r="C150" s="1" t="s">
        <v>90</v>
      </c>
      <c r="D150" s="66">
        <v>40394</v>
      </c>
      <c r="E150" s="67">
        <v>7</v>
      </c>
      <c r="F150" s="1"/>
      <c r="G150" s="1" t="s">
        <v>113</v>
      </c>
      <c r="H150" s="1" t="s">
        <v>109</v>
      </c>
    </row>
    <row r="151" spans="1:8" x14ac:dyDescent="0.25">
      <c r="A151" s="64">
        <v>64</v>
      </c>
      <c r="B151" s="65">
        <v>1</v>
      </c>
      <c r="C151" s="1" t="s">
        <v>90</v>
      </c>
      <c r="D151" s="66">
        <v>40394</v>
      </c>
      <c r="E151" s="67">
        <v>7</v>
      </c>
      <c r="F151" s="1"/>
      <c r="G151" s="1" t="s">
        <v>114</v>
      </c>
      <c r="H151" s="1" t="s">
        <v>109</v>
      </c>
    </row>
    <row r="152" spans="1:8" x14ac:dyDescent="0.25">
      <c r="A152" s="64">
        <v>64</v>
      </c>
      <c r="B152" s="65">
        <v>1</v>
      </c>
      <c r="C152" s="1" t="s">
        <v>90</v>
      </c>
      <c r="D152" s="66">
        <v>40394</v>
      </c>
      <c r="E152" s="64">
        <v>5</v>
      </c>
      <c r="F152" s="1"/>
      <c r="G152" s="1" t="s">
        <v>91</v>
      </c>
      <c r="H152" s="1" t="s">
        <v>109</v>
      </c>
    </row>
    <row r="153" spans="1:8" x14ac:dyDescent="0.25">
      <c r="A153" s="64">
        <v>64</v>
      </c>
      <c r="B153" s="65">
        <v>1</v>
      </c>
      <c r="C153" s="1" t="s">
        <v>90</v>
      </c>
      <c r="D153" s="66">
        <v>40394</v>
      </c>
      <c r="E153" s="64">
        <v>6</v>
      </c>
      <c r="F153" s="1"/>
      <c r="G153" s="1" t="s">
        <v>91</v>
      </c>
      <c r="H153" s="1" t="s">
        <v>109</v>
      </c>
    </row>
    <row r="154" spans="1:8" x14ac:dyDescent="0.25">
      <c r="A154" s="64">
        <v>64</v>
      </c>
      <c r="B154" s="65">
        <v>1</v>
      </c>
      <c r="C154" s="1" t="s">
        <v>90</v>
      </c>
      <c r="D154" s="66">
        <v>40394</v>
      </c>
      <c r="E154" s="64">
        <v>7</v>
      </c>
      <c r="F154" s="1"/>
      <c r="G154" s="1" t="s">
        <v>91</v>
      </c>
      <c r="H154" s="1" t="s">
        <v>109</v>
      </c>
    </row>
    <row r="155" spans="1:8" x14ac:dyDescent="0.25">
      <c r="A155" s="64">
        <v>68</v>
      </c>
      <c r="B155" s="65">
        <v>1</v>
      </c>
      <c r="C155" s="1" t="s">
        <v>90</v>
      </c>
      <c r="D155" s="66">
        <v>40394</v>
      </c>
      <c r="E155" s="64">
        <v>5</v>
      </c>
      <c r="F155" s="1"/>
      <c r="G155" s="1" t="s">
        <v>108</v>
      </c>
      <c r="H155" s="1" t="s">
        <v>115</v>
      </c>
    </row>
    <row r="156" spans="1:8" ht="15" customHeight="1" x14ac:dyDescent="0.25">
      <c r="A156" s="64">
        <v>68</v>
      </c>
      <c r="B156" s="65">
        <v>1</v>
      </c>
      <c r="C156" s="1" t="s">
        <v>90</v>
      </c>
      <c r="D156" s="66">
        <v>40399</v>
      </c>
      <c r="E156" s="67">
        <v>5</v>
      </c>
      <c r="F156" s="1"/>
      <c r="G156" s="1" t="s">
        <v>110</v>
      </c>
      <c r="H156" s="1" t="s">
        <v>115</v>
      </c>
    </row>
    <row r="157" spans="1:8" ht="15" customHeight="1" x14ac:dyDescent="0.25">
      <c r="A157" s="64">
        <v>68</v>
      </c>
      <c r="B157" s="65">
        <v>1</v>
      </c>
      <c r="C157" s="1" t="s">
        <v>90</v>
      </c>
      <c r="D157" s="66">
        <v>40399</v>
      </c>
      <c r="E157" s="67">
        <v>5</v>
      </c>
      <c r="F157" s="1" t="s">
        <v>111</v>
      </c>
      <c r="G157" s="1" t="s">
        <v>112</v>
      </c>
      <c r="H157" s="1" t="s">
        <v>115</v>
      </c>
    </row>
    <row r="158" spans="1:8" x14ac:dyDescent="0.25">
      <c r="A158" s="64">
        <v>68</v>
      </c>
      <c r="B158" s="65">
        <v>1</v>
      </c>
      <c r="C158" s="1" t="s">
        <v>90</v>
      </c>
      <c r="D158" s="66">
        <v>40401</v>
      </c>
      <c r="E158" s="67">
        <v>5</v>
      </c>
      <c r="F158" s="1"/>
      <c r="G158" s="1" t="s">
        <v>113</v>
      </c>
      <c r="H158" s="1" t="s">
        <v>115</v>
      </c>
    </row>
    <row r="159" spans="1:8" x14ac:dyDescent="0.25">
      <c r="A159" s="64">
        <v>68</v>
      </c>
      <c r="B159" s="65">
        <v>1</v>
      </c>
      <c r="C159" s="1" t="s">
        <v>90</v>
      </c>
      <c r="D159" s="66">
        <v>40402</v>
      </c>
      <c r="E159" s="67">
        <v>5</v>
      </c>
      <c r="F159" s="1"/>
      <c r="G159" s="1" t="s">
        <v>114</v>
      </c>
      <c r="H159" s="1" t="s">
        <v>115</v>
      </c>
    </row>
    <row r="160" spans="1:8" x14ac:dyDescent="0.25">
      <c r="A160" s="64">
        <v>68</v>
      </c>
      <c r="B160" s="65">
        <v>1</v>
      </c>
      <c r="C160" s="1" t="s">
        <v>90</v>
      </c>
      <c r="D160" s="66">
        <v>40402</v>
      </c>
      <c r="E160" s="64">
        <v>6</v>
      </c>
      <c r="F160" s="1"/>
      <c r="G160" s="1" t="s">
        <v>91</v>
      </c>
      <c r="H160" s="1" t="s">
        <v>115</v>
      </c>
    </row>
    <row r="161" spans="1:8" x14ac:dyDescent="0.25">
      <c r="A161" s="64">
        <v>68</v>
      </c>
      <c r="B161" s="65">
        <v>1</v>
      </c>
      <c r="C161" s="1" t="s">
        <v>90</v>
      </c>
      <c r="D161" s="66">
        <v>40402</v>
      </c>
      <c r="E161" s="64">
        <v>7</v>
      </c>
      <c r="F161" s="1"/>
      <c r="G161" s="1" t="s">
        <v>91</v>
      </c>
      <c r="H161" s="1" t="s">
        <v>115</v>
      </c>
    </row>
    <row r="162" spans="1:8" x14ac:dyDescent="0.25">
      <c r="A162" s="64">
        <v>69</v>
      </c>
      <c r="B162" s="65">
        <v>1</v>
      </c>
      <c r="C162" s="1" t="s">
        <v>90</v>
      </c>
      <c r="D162" s="66">
        <v>40394</v>
      </c>
      <c r="E162" s="64">
        <v>5</v>
      </c>
      <c r="F162" s="1"/>
      <c r="G162" s="1" t="s">
        <v>108</v>
      </c>
      <c r="H162" s="1" t="s">
        <v>116</v>
      </c>
    </row>
    <row r="163" spans="1:8" x14ac:dyDescent="0.25">
      <c r="A163" s="64">
        <v>69</v>
      </c>
      <c r="B163" s="65">
        <v>1</v>
      </c>
      <c r="C163" s="1" t="s">
        <v>90</v>
      </c>
      <c r="D163" s="66">
        <v>40399</v>
      </c>
      <c r="E163" s="67">
        <v>5</v>
      </c>
      <c r="F163" s="1"/>
      <c r="G163" s="1" t="s">
        <v>110</v>
      </c>
      <c r="H163" s="1" t="s">
        <v>116</v>
      </c>
    </row>
    <row r="164" spans="1:8" x14ac:dyDescent="0.25">
      <c r="A164" s="64">
        <v>69</v>
      </c>
      <c r="B164" s="65">
        <v>1</v>
      </c>
      <c r="C164" s="1" t="s">
        <v>90</v>
      </c>
      <c r="D164" s="66">
        <v>40399</v>
      </c>
      <c r="E164" s="67">
        <v>5</v>
      </c>
      <c r="F164" s="1" t="s">
        <v>118</v>
      </c>
      <c r="G164" s="1" t="s">
        <v>112</v>
      </c>
      <c r="H164" s="1" t="s">
        <v>116</v>
      </c>
    </row>
    <row r="165" spans="1:8" x14ac:dyDescent="0.25">
      <c r="A165" s="64">
        <v>69</v>
      </c>
      <c r="B165" s="65">
        <v>1</v>
      </c>
      <c r="C165" s="1" t="s">
        <v>90</v>
      </c>
      <c r="D165" s="66">
        <v>40401</v>
      </c>
      <c r="E165" s="67">
        <v>5</v>
      </c>
      <c r="F165" s="1"/>
      <c r="G165" s="1" t="s">
        <v>113</v>
      </c>
      <c r="H165" s="1" t="s">
        <v>116</v>
      </c>
    </row>
    <row r="166" spans="1:8" x14ac:dyDescent="0.25">
      <c r="A166" s="64">
        <v>69</v>
      </c>
      <c r="B166" s="65">
        <v>1</v>
      </c>
      <c r="C166" s="1" t="s">
        <v>90</v>
      </c>
      <c r="D166" s="66">
        <v>40402</v>
      </c>
      <c r="E166" s="67">
        <v>5</v>
      </c>
      <c r="F166" s="1"/>
      <c r="G166" s="1" t="s">
        <v>114</v>
      </c>
      <c r="H166" s="1" t="s">
        <v>116</v>
      </c>
    </row>
    <row r="167" spans="1:8" x14ac:dyDescent="0.25">
      <c r="A167" s="64">
        <v>69</v>
      </c>
      <c r="B167" s="65">
        <v>1</v>
      </c>
      <c r="C167" s="1" t="s">
        <v>90</v>
      </c>
      <c r="D167" s="66">
        <v>40402</v>
      </c>
      <c r="E167" s="64">
        <v>6</v>
      </c>
      <c r="F167" s="1"/>
      <c r="G167" s="1" t="s">
        <v>91</v>
      </c>
      <c r="H167" s="1" t="s">
        <v>116</v>
      </c>
    </row>
    <row r="168" spans="1:8" x14ac:dyDescent="0.25">
      <c r="A168" s="64">
        <v>69</v>
      </c>
      <c r="B168" s="65">
        <v>1</v>
      </c>
      <c r="C168" s="1" t="s">
        <v>90</v>
      </c>
      <c r="D168" s="66">
        <v>40402</v>
      </c>
      <c r="E168" s="64">
        <v>7</v>
      </c>
      <c r="F168" s="1"/>
      <c r="G168" s="1" t="s">
        <v>91</v>
      </c>
      <c r="H168" s="1" t="s">
        <v>116</v>
      </c>
    </row>
    <row r="169" spans="1:8" x14ac:dyDescent="0.25">
      <c r="A169" s="64">
        <v>70</v>
      </c>
      <c r="B169" s="65">
        <v>1</v>
      </c>
      <c r="C169" s="1" t="s">
        <v>90</v>
      </c>
      <c r="D169" s="66">
        <v>40395</v>
      </c>
      <c r="E169" s="64">
        <v>5</v>
      </c>
      <c r="F169" s="1"/>
      <c r="G169" s="1" t="s">
        <v>108</v>
      </c>
      <c r="H169" s="1" t="s">
        <v>117</v>
      </c>
    </row>
    <row r="170" spans="1:8" x14ac:dyDescent="0.25">
      <c r="A170" s="64">
        <v>70</v>
      </c>
      <c r="B170" s="65">
        <v>1</v>
      </c>
      <c r="C170" s="1" t="s">
        <v>90</v>
      </c>
      <c r="D170" s="66">
        <v>40399</v>
      </c>
      <c r="E170" s="67">
        <v>5</v>
      </c>
      <c r="F170" s="1"/>
      <c r="G170" s="1" t="s">
        <v>110</v>
      </c>
      <c r="H170" s="1" t="s">
        <v>117</v>
      </c>
    </row>
    <row r="171" spans="1:8" x14ac:dyDescent="0.25">
      <c r="A171" s="64">
        <v>70</v>
      </c>
      <c r="B171" s="65">
        <v>1</v>
      </c>
      <c r="C171" s="1" t="s">
        <v>90</v>
      </c>
      <c r="D171" s="66">
        <v>40399</v>
      </c>
      <c r="E171" s="67">
        <v>5</v>
      </c>
      <c r="F171" s="1" t="s">
        <v>118</v>
      </c>
      <c r="G171" s="1" t="s">
        <v>112</v>
      </c>
      <c r="H171" s="1" t="s">
        <v>117</v>
      </c>
    </row>
    <row r="172" spans="1:8" x14ac:dyDescent="0.25">
      <c r="A172" s="64">
        <v>70</v>
      </c>
      <c r="B172" s="65">
        <v>1</v>
      </c>
      <c r="C172" s="1" t="s">
        <v>90</v>
      </c>
      <c r="D172" s="66">
        <v>40401</v>
      </c>
      <c r="E172" s="67">
        <v>5</v>
      </c>
      <c r="F172" s="1"/>
      <c r="G172" s="1" t="s">
        <v>113</v>
      </c>
      <c r="H172" s="1" t="s">
        <v>117</v>
      </c>
    </row>
    <row r="173" spans="1:8" x14ac:dyDescent="0.25">
      <c r="A173" s="64">
        <v>70</v>
      </c>
      <c r="B173" s="65">
        <v>1</v>
      </c>
      <c r="C173" s="1" t="s">
        <v>90</v>
      </c>
      <c r="D173" s="66">
        <v>40402</v>
      </c>
      <c r="E173" s="67">
        <v>5</v>
      </c>
      <c r="F173" s="1"/>
      <c r="G173" s="1" t="s">
        <v>114</v>
      </c>
      <c r="H173" s="1" t="s">
        <v>117</v>
      </c>
    </row>
    <row r="174" spans="1:8" x14ac:dyDescent="0.25">
      <c r="A174" s="64">
        <v>70</v>
      </c>
      <c r="B174" s="65">
        <v>1</v>
      </c>
      <c r="C174" s="1" t="s">
        <v>90</v>
      </c>
      <c r="D174" s="66">
        <v>40402</v>
      </c>
      <c r="E174" s="64">
        <v>6</v>
      </c>
      <c r="F174" s="1"/>
      <c r="G174" s="1" t="s">
        <v>91</v>
      </c>
      <c r="H174" s="1" t="s">
        <v>117</v>
      </c>
    </row>
    <row r="175" spans="1:8" x14ac:dyDescent="0.25">
      <c r="A175" s="64">
        <v>70</v>
      </c>
      <c r="B175" s="65">
        <v>1</v>
      </c>
      <c r="C175" s="1" t="s">
        <v>90</v>
      </c>
      <c r="D175" s="66">
        <v>40402</v>
      </c>
      <c r="E175" s="64">
        <v>7</v>
      </c>
      <c r="F175" s="1"/>
      <c r="G175" s="1" t="s">
        <v>91</v>
      </c>
      <c r="H175" s="1" t="s">
        <v>117</v>
      </c>
    </row>
    <row r="176" spans="1:8" x14ac:dyDescent="0.25">
      <c r="A176" s="64">
        <v>75</v>
      </c>
      <c r="B176" s="65">
        <v>1</v>
      </c>
      <c r="C176" s="1" t="s">
        <v>90</v>
      </c>
      <c r="D176" s="66">
        <v>40402</v>
      </c>
      <c r="E176" s="64">
        <v>6</v>
      </c>
      <c r="F176" s="1"/>
      <c r="G176" s="1" t="s">
        <v>108</v>
      </c>
      <c r="H176" s="1" t="s">
        <v>119</v>
      </c>
    </row>
    <row r="177" spans="1:8" x14ac:dyDescent="0.25">
      <c r="A177" s="64">
        <v>75</v>
      </c>
      <c r="B177" s="65">
        <v>1</v>
      </c>
      <c r="C177" s="1" t="s">
        <v>90</v>
      </c>
      <c r="D177" s="66">
        <v>40409</v>
      </c>
      <c r="E177" s="67">
        <v>6</v>
      </c>
      <c r="F177" s="1"/>
      <c r="G177" s="1" t="s">
        <v>110</v>
      </c>
      <c r="H177" s="1" t="s">
        <v>119</v>
      </c>
    </row>
    <row r="178" spans="1:8" x14ac:dyDescent="0.25">
      <c r="A178" s="64">
        <v>75</v>
      </c>
      <c r="B178" s="65">
        <v>1</v>
      </c>
      <c r="C178" s="1" t="s">
        <v>90</v>
      </c>
      <c r="D178" s="66">
        <v>40409</v>
      </c>
      <c r="E178" s="64">
        <v>7</v>
      </c>
      <c r="F178" s="1" t="s">
        <v>118</v>
      </c>
      <c r="G178" s="1" t="s">
        <v>112</v>
      </c>
      <c r="H178" s="1" t="s">
        <v>119</v>
      </c>
    </row>
    <row r="179" spans="1:8" x14ac:dyDescent="0.25">
      <c r="A179" s="64">
        <v>77</v>
      </c>
      <c r="B179" s="65">
        <v>1</v>
      </c>
      <c r="C179" s="1" t="s">
        <v>90</v>
      </c>
      <c r="D179" s="66">
        <v>40402</v>
      </c>
      <c r="E179" s="64">
        <v>6</v>
      </c>
      <c r="F179" s="1"/>
      <c r="G179" s="1" t="s">
        <v>108</v>
      </c>
      <c r="H179" s="1" t="s">
        <v>120</v>
      </c>
    </row>
    <row r="180" spans="1:8" x14ac:dyDescent="0.25">
      <c r="A180" s="64">
        <v>77</v>
      </c>
      <c r="B180" s="65">
        <v>1</v>
      </c>
      <c r="C180" s="1" t="s">
        <v>90</v>
      </c>
      <c r="D180" s="66">
        <v>40409</v>
      </c>
      <c r="E180" s="67">
        <v>6</v>
      </c>
      <c r="F180" s="1"/>
      <c r="G180" s="1" t="s">
        <v>110</v>
      </c>
      <c r="H180" s="1" t="s">
        <v>120</v>
      </c>
    </row>
    <row r="181" spans="1:8" x14ac:dyDescent="0.25">
      <c r="A181" s="64">
        <v>77</v>
      </c>
      <c r="B181" s="65">
        <v>1</v>
      </c>
      <c r="C181" s="1" t="s">
        <v>90</v>
      </c>
      <c r="D181" s="66">
        <v>40409</v>
      </c>
      <c r="E181" s="64">
        <v>7</v>
      </c>
      <c r="F181" s="1" t="s">
        <v>118</v>
      </c>
      <c r="G181" s="1" t="s">
        <v>112</v>
      </c>
      <c r="H181" s="1" t="s">
        <v>120</v>
      </c>
    </row>
    <row r="182" spans="1:8" x14ac:dyDescent="0.25">
      <c r="A182" s="64">
        <v>80</v>
      </c>
      <c r="B182" s="65">
        <v>1</v>
      </c>
      <c r="C182" s="1" t="s">
        <v>90</v>
      </c>
      <c r="D182" s="66">
        <v>40406</v>
      </c>
      <c r="E182" s="67">
        <v>7</v>
      </c>
      <c r="F182" s="1"/>
      <c r="G182" s="1" t="s">
        <v>108</v>
      </c>
      <c r="H182" s="1" t="s">
        <v>121</v>
      </c>
    </row>
    <row r="183" spans="1:8" x14ac:dyDescent="0.25">
      <c r="A183" s="64">
        <v>80</v>
      </c>
      <c r="B183" s="65">
        <v>1</v>
      </c>
      <c r="C183" s="1" t="s">
        <v>90</v>
      </c>
      <c r="D183" s="66">
        <v>40409</v>
      </c>
      <c r="E183" s="67">
        <v>7</v>
      </c>
      <c r="F183" s="1"/>
      <c r="G183" s="1" t="s">
        <v>110</v>
      </c>
      <c r="H183" s="1" t="s">
        <v>121</v>
      </c>
    </row>
    <row r="184" spans="1:8" x14ac:dyDescent="0.25">
      <c r="A184" s="64">
        <v>80</v>
      </c>
      <c r="B184" s="65">
        <v>1</v>
      </c>
      <c r="C184" s="1" t="s">
        <v>90</v>
      </c>
      <c r="D184" s="66">
        <v>40409</v>
      </c>
      <c r="E184" s="64">
        <v>7</v>
      </c>
      <c r="F184" s="1" t="s">
        <v>118</v>
      </c>
      <c r="G184" s="1" t="s">
        <v>112</v>
      </c>
      <c r="H184" s="1" t="s">
        <v>121</v>
      </c>
    </row>
    <row r="185" spans="1:8" x14ac:dyDescent="0.25">
      <c r="A185" s="64">
        <v>84</v>
      </c>
      <c r="B185" s="65">
        <v>1</v>
      </c>
      <c r="C185" s="1" t="s">
        <v>90</v>
      </c>
      <c r="D185" s="66">
        <v>40406</v>
      </c>
      <c r="E185" s="67">
        <v>7</v>
      </c>
      <c r="F185" s="1"/>
      <c r="G185" s="1" t="s">
        <v>108</v>
      </c>
      <c r="H185" s="1" t="s">
        <v>122</v>
      </c>
    </row>
    <row r="186" spans="1:8" x14ac:dyDescent="0.25">
      <c r="A186" s="64">
        <v>84</v>
      </c>
      <c r="B186" s="65">
        <v>1</v>
      </c>
      <c r="C186" s="1" t="s">
        <v>90</v>
      </c>
      <c r="D186" s="66">
        <v>40409</v>
      </c>
      <c r="E186" s="64">
        <v>7</v>
      </c>
      <c r="F186" s="1"/>
      <c r="G186" s="1" t="s">
        <v>110</v>
      </c>
      <c r="H186" s="1" t="s">
        <v>122</v>
      </c>
    </row>
    <row r="187" spans="1:8" x14ac:dyDescent="0.25">
      <c r="A187" s="64">
        <v>86</v>
      </c>
      <c r="B187" s="65">
        <v>1</v>
      </c>
      <c r="C187" s="1" t="s">
        <v>90</v>
      </c>
      <c r="D187" s="66">
        <v>40407</v>
      </c>
      <c r="E187" s="67">
        <v>7</v>
      </c>
      <c r="F187" s="1"/>
      <c r="G187" s="1" t="s">
        <v>108</v>
      </c>
      <c r="H187" s="1" t="s">
        <v>123</v>
      </c>
    </row>
    <row r="188" spans="1:8" x14ac:dyDescent="0.25">
      <c r="A188" s="64">
        <v>86</v>
      </c>
      <c r="B188" s="65">
        <v>1</v>
      </c>
      <c r="C188" s="1" t="s">
        <v>90</v>
      </c>
      <c r="D188" s="66">
        <v>40409</v>
      </c>
      <c r="E188" s="64">
        <v>7</v>
      </c>
      <c r="F188" s="1"/>
      <c r="G188" s="1" t="s">
        <v>110</v>
      </c>
      <c r="H188" s="1" t="s">
        <v>123</v>
      </c>
    </row>
    <row r="189" spans="1:8" x14ac:dyDescent="0.25">
      <c r="A189" s="64">
        <v>87</v>
      </c>
      <c r="B189" s="65">
        <v>1</v>
      </c>
      <c r="C189" s="1" t="s">
        <v>90</v>
      </c>
      <c r="D189" s="66">
        <v>40407</v>
      </c>
      <c r="E189" s="67">
        <v>7</v>
      </c>
      <c r="F189" s="1"/>
      <c r="G189" s="1" t="s">
        <v>108</v>
      </c>
      <c r="H189" s="1" t="s">
        <v>124</v>
      </c>
    </row>
    <row r="190" spans="1:8" x14ac:dyDescent="0.25">
      <c r="A190" s="64">
        <v>87</v>
      </c>
      <c r="B190" s="65">
        <v>1</v>
      </c>
      <c r="C190" s="1" t="s">
        <v>90</v>
      </c>
      <c r="D190" s="66">
        <v>40409</v>
      </c>
      <c r="E190" s="64">
        <v>7</v>
      </c>
      <c r="F190" s="1"/>
      <c r="G190" s="1" t="s">
        <v>110</v>
      </c>
      <c r="H190" s="1" t="s">
        <v>124</v>
      </c>
    </row>
    <row r="191" spans="1:8" x14ac:dyDescent="0.25">
      <c r="A191" s="64">
        <v>88</v>
      </c>
      <c r="B191" s="65">
        <v>1</v>
      </c>
      <c r="C191" s="1" t="s">
        <v>90</v>
      </c>
      <c r="D191" s="66">
        <v>40407</v>
      </c>
      <c r="E191" s="67">
        <v>7</v>
      </c>
      <c r="F191" s="1"/>
      <c r="G191" s="1" t="s">
        <v>108</v>
      </c>
      <c r="H191" s="1" t="s">
        <v>125</v>
      </c>
    </row>
    <row r="192" spans="1:8" x14ac:dyDescent="0.25">
      <c r="A192" s="64">
        <v>88</v>
      </c>
      <c r="B192" s="65">
        <v>1</v>
      </c>
      <c r="C192" s="1" t="s">
        <v>90</v>
      </c>
      <c r="D192" s="66">
        <v>40409</v>
      </c>
      <c r="E192" s="64">
        <v>7</v>
      </c>
      <c r="F192" s="1"/>
      <c r="G192" s="1" t="s">
        <v>110</v>
      </c>
      <c r="H192" s="1" t="s">
        <v>125</v>
      </c>
    </row>
    <row r="193" spans="1:8" x14ac:dyDescent="0.25">
      <c r="A193" s="64">
        <v>89</v>
      </c>
      <c r="B193" s="65">
        <v>1</v>
      </c>
      <c r="C193" s="1" t="s">
        <v>90</v>
      </c>
      <c r="D193" s="66">
        <v>40408</v>
      </c>
      <c r="E193" s="67">
        <v>7</v>
      </c>
      <c r="F193" s="1"/>
      <c r="G193" s="1" t="s">
        <v>108</v>
      </c>
      <c r="H193" s="1" t="s">
        <v>126</v>
      </c>
    </row>
    <row r="194" spans="1:8" x14ac:dyDescent="0.25">
      <c r="A194" s="64">
        <v>89</v>
      </c>
      <c r="B194" s="65">
        <v>1</v>
      </c>
      <c r="C194" s="1" t="s">
        <v>90</v>
      </c>
      <c r="D194" s="66">
        <v>40409</v>
      </c>
      <c r="E194" s="64">
        <v>7</v>
      </c>
      <c r="F194" s="1"/>
      <c r="G194" s="1" t="s">
        <v>110</v>
      </c>
      <c r="H194" s="1" t="s">
        <v>126</v>
      </c>
    </row>
    <row r="195" spans="1:8" x14ac:dyDescent="0.25">
      <c r="A195" s="64">
        <v>90</v>
      </c>
      <c r="B195" s="65">
        <v>1</v>
      </c>
      <c r="C195" s="1" t="s">
        <v>90</v>
      </c>
      <c r="D195" s="66">
        <v>40408</v>
      </c>
      <c r="E195" s="64">
        <v>7</v>
      </c>
      <c r="F195" s="1"/>
      <c r="G195" s="1" t="s">
        <v>108</v>
      </c>
      <c r="H195" s="1" t="s">
        <v>127</v>
      </c>
    </row>
    <row r="196" spans="1:8" x14ac:dyDescent="0.25">
      <c r="A196" s="64">
        <v>91</v>
      </c>
      <c r="B196" s="65">
        <v>1</v>
      </c>
      <c r="C196" s="1" t="s">
        <v>90</v>
      </c>
      <c r="D196" s="66">
        <v>40408</v>
      </c>
      <c r="E196" s="64">
        <v>7</v>
      </c>
      <c r="F196" s="1"/>
      <c r="G196" s="1" t="s">
        <v>108</v>
      </c>
      <c r="H196" s="1" t="s">
        <v>128</v>
      </c>
    </row>
    <row r="197" spans="1:8" x14ac:dyDescent="0.25">
      <c r="A197" s="64">
        <v>92</v>
      </c>
      <c r="B197" s="65">
        <v>1</v>
      </c>
      <c r="C197" s="1" t="s">
        <v>90</v>
      </c>
      <c r="D197" s="66">
        <v>40408</v>
      </c>
      <c r="E197" s="64">
        <v>7</v>
      </c>
      <c r="F197" s="1"/>
      <c r="G197" s="1" t="s">
        <v>108</v>
      </c>
      <c r="H197" s="1" t="s">
        <v>129</v>
      </c>
    </row>
    <row r="198" spans="1:8" x14ac:dyDescent="0.25">
      <c r="A198" s="64">
        <v>93</v>
      </c>
      <c r="B198" s="65">
        <v>1</v>
      </c>
      <c r="C198" s="1" t="s">
        <v>90</v>
      </c>
      <c r="D198" s="66">
        <v>40409</v>
      </c>
      <c r="E198" s="64">
        <v>7</v>
      </c>
      <c r="F198" s="1"/>
      <c r="G198" s="1" t="s">
        <v>108</v>
      </c>
      <c r="H198" s="1" t="s">
        <v>130</v>
      </c>
    </row>
    <row r="199" spans="1:8" x14ac:dyDescent="0.25">
      <c r="A199" s="64">
        <v>96</v>
      </c>
      <c r="B199" s="65">
        <v>1</v>
      </c>
      <c r="C199" s="1" t="s">
        <v>90</v>
      </c>
      <c r="D199" s="66">
        <v>40409</v>
      </c>
      <c r="E199" s="64">
        <v>7</v>
      </c>
      <c r="F199" s="1"/>
      <c r="G199" s="1" t="s">
        <v>108</v>
      </c>
      <c r="H199" s="1" t="s">
        <v>131</v>
      </c>
    </row>
    <row r="200" spans="1:8" x14ac:dyDescent="0.25">
      <c r="A200" s="64">
        <v>97</v>
      </c>
      <c r="B200" s="65">
        <v>1</v>
      </c>
      <c r="C200" s="1" t="s">
        <v>90</v>
      </c>
      <c r="D200" s="66">
        <v>40409</v>
      </c>
      <c r="E200" s="64">
        <v>7</v>
      </c>
      <c r="F200" s="1"/>
      <c r="G200" s="1" t="s">
        <v>108</v>
      </c>
      <c r="H200" s="1" t="s">
        <v>132</v>
      </c>
    </row>
    <row r="201" spans="1:8" x14ac:dyDescent="0.25">
      <c r="A201" s="64">
        <v>99</v>
      </c>
      <c r="B201" s="65">
        <v>1</v>
      </c>
      <c r="C201" s="1" t="s">
        <v>90</v>
      </c>
      <c r="D201" s="66">
        <v>40409</v>
      </c>
      <c r="E201" s="64">
        <v>7</v>
      </c>
      <c r="F201" s="1"/>
      <c r="G201" s="1" t="s">
        <v>108</v>
      </c>
      <c r="H201" s="1" t="s">
        <v>133</v>
      </c>
    </row>
    <row r="202" spans="1:8" x14ac:dyDescent="0.25">
      <c r="A202" s="64">
        <v>1</v>
      </c>
      <c r="B202" s="68">
        <v>2</v>
      </c>
      <c r="C202" s="1" t="s">
        <v>90</v>
      </c>
      <c r="D202" s="66">
        <v>40364</v>
      </c>
      <c r="E202" s="64">
        <v>1</v>
      </c>
      <c r="F202" s="1"/>
      <c r="G202" s="1" t="s">
        <v>108</v>
      </c>
      <c r="H202" s="1" t="s">
        <v>134</v>
      </c>
    </row>
    <row r="203" spans="1:8" x14ac:dyDescent="0.25">
      <c r="A203" s="64">
        <v>1</v>
      </c>
      <c r="B203" s="68">
        <v>2</v>
      </c>
      <c r="C203" s="1" t="s">
        <v>90</v>
      </c>
      <c r="D203" s="66">
        <v>40371</v>
      </c>
      <c r="E203" s="67">
        <v>1</v>
      </c>
      <c r="F203" s="1"/>
      <c r="G203" s="1" t="s">
        <v>110</v>
      </c>
      <c r="H203" s="1" t="s">
        <v>134</v>
      </c>
    </row>
    <row r="204" spans="1:8" x14ac:dyDescent="0.25">
      <c r="A204" s="64">
        <v>1</v>
      </c>
      <c r="B204" s="68">
        <v>2</v>
      </c>
      <c r="C204" s="1" t="s">
        <v>90</v>
      </c>
      <c r="D204" s="66">
        <v>40372</v>
      </c>
      <c r="E204" s="67">
        <v>1</v>
      </c>
      <c r="F204" s="1" t="s">
        <v>118</v>
      </c>
      <c r="G204" s="1" t="s">
        <v>112</v>
      </c>
      <c r="H204" s="1" t="s">
        <v>134</v>
      </c>
    </row>
    <row r="205" spans="1:8" x14ac:dyDescent="0.25">
      <c r="A205" s="64">
        <v>1</v>
      </c>
      <c r="B205" s="68">
        <v>2</v>
      </c>
      <c r="C205" s="1" t="s">
        <v>90</v>
      </c>
      <c r="D205" s="66">
        <v>40375</v>
      </c>
      <c r="E205" s="64">
        <v>2</v>
      </c>
      <c r="F205" s="1"/>
      <c r="G205" s="1" t="s">
        <v>91</v>
      </c>
      <c r="H205" s="1" t="s">
        <v>134</v>
      </c>
    </row>
    <row r="206" spans="1:8" x14ac:dyDescent="0.25">
      <c r="A206" s="64">
        <v>1</v>
      </c>
      <c r="B206" s="68">
        <v>2</v>
      </c>
      <c r="C206" s="1" t="s">
        <v>90</v>
      </c>
      <c r="D206" s="66">
        <v>40378</v>
      </c>
      <c r="E206" s="67">
        <v>2</v>
      </c>
      <c r="F206" s="1"/>
      <c r="G206" s="1" t="s">
        <v>199</v>
      </c>
      <c r="H206" s="1" t="s">
        <v>134</v>
      </c>
    </row>
    <row r="207" spans="1:8" x14ac:dyDescent="0.25">
      <c r="A207" s="64">
        <v>1</v>
      </c>
      <c r="B207" s="68">
        <v>2</v>
      </c>
      <c r="C207" s="1" t="s">
        <v>90</v>
      </c>
      <c r="D207" s="66">
        <v>40379</v>
      </c>
      <c r="E207" s="67">
        <v>2</v>
      </c>
      <c r="F207" s="1" t="s">
        <v>118</v>
      </c>
      <c r="G207" s="1" t="s">
        <v>112</v>
      </c>
      <c r="H207" s="1" t="s">
        <v>134</v>
      </c>
    </row>
    <row r="208" spans="1:8" x14ac:dyDescent="0.25">
      <c r="A208" s="64">
        <v>1</v>
      </c>
      <c r="B208" s="68">
        <v>2</v>
      </c>
      <c r="C208" s="1" t="s">
        <v>90</v>
      </c>
      <c r="D208" s="66">
        <v>40382</v>
      </c>
      <c r="E208" s="67">
        <v>2</v>
      </c>
      <c r="F208" s="1"/>
      <c r="G208" s="1" t="s">
        <v>113</v>
      </c>
      <c r="H208" s="1" t="s">
        <v>134</v>
      </c>
    </row>
    <row r="209" spans="1:8" x14ac:dyDescent="0.25">
      <c r="A209" s="64">
        <v>1</v>
      </c>
      <c r="B209" s="68">
        <v>2</v>
      </c>
      <c r="C209" s="1" t="s">
        <v>90</v>
      </c>
      <c r="D209" s="66">
        <v>40382</v>
      </c>
      <c r="E209" s="64">
        <v>3</v>
      </c>
      <c r="F209" s="1"/>
      <c r="G209" s="1" t="s">
        <v>114</v>
      </c>
      <c r="H209" s="1" t="s">
        <v>134</v>
      </c>
    </row>
    <row r="210" spans="1:8" x14ac:dyDescent="0.25">
      <c r="A210" s="64">
        <v>1</v>
      </c>
      <c r="B210" s="68">
        <v>2</v>
      </c>
      <c r="C210" s="1" t="s">
        <v>90</v>
      </c>
      <c r="D210" s="66">
        <v>40385</v>
      </c>
      <c r="E210" s="64">
        <v>4</v>
      </c>
      <c r="F210" s="1"/>
      <c r="G210" s="1" t="s">
        <v>91</v>
      </c>
      <c r="H210" s="1" t="s">
        <v>134</v>
      </c>
    </row>
    <row r="211" spans="1:8" x14ac:dyDescent="0.25">
      <c r="A211" s="64">
        <v>1</v>
      </c>
      <c r="B211" s="68">
        <v>2</v>
      </c>
      <c r="C211" s="1" t="s">
        <v>90</v>
      </c>
      <c r="D211" s="66">
        <v>40385</v>
      </c>
      <c r="E211" s="64">
        <v>5</v>
      </c>
      <c r="F211" s="1"/>
      <c r="G211" s="1" t="s">
        <v>91</v>
      </c>
      <c r="H211" s="1" t="s">
        <v>134</v>
      </c>
    </row>
    <row r="212" spans="1:8" x14ac:dyDescent="0.25">
      <c r="A212" s="64">
        <v>1</v>
      </c>
      <c r="B212" s="68">
        <v>2</v>
      </c>
      <c r="C212" s="1" t="s">
        <v>90</v>
      </c>
      <c r="D212" s="66">
        <v>40385</v>
      </c>
      <c r="E212" s="64">
        <v>6</v>
      </c>
      <c r="F212" s="1"/>
      <c r="G212" s="1" t="s">
        <v>91</v>
      </c>
      <c r="H212" s="1" t="s">
        <v>134</v>
      </c>
    </row>
    <row r="213" spans="1:8" x14ac:dyDescent="0.25">
      <c r="A213" s="64">
        <v>1</v>
      </c>
      <c r="B213" s="68">
        <v>2</v>
      </c>
      <c r="C213" s="1" t="s">
        <v>90</v>
      </c>
      <c r="D213" s="66">
        <v>40385</v>
      </c>
      <c r="E213" s="64">
        <v>7</v>
      </c>
      <c r="F213" s="1"/>
      <c r="G213" s="1" t="s">
        <v>91</v>
      </c>
      <c r="H213" s="1" t="s">
        <v>134</v>
      </c>
    </row>
    <row r="214" spans="1:8" x14ac:dyDescent="0.25">
      <c r="A214" s="64">
        <v>2</v>
      </c>
      <c r="B214" s="68">
        <v>2</v>
      </c>
      <c r="C214" s="1" t="s">
        <v>90</v>
      </c>
      <c r="D214" s="66">
        <v>40364</v>
      </c>
      <c r="E214" s="64">
        <v>1</v>
      </c>
      <c r="F214" s="1"/>
      <c r="G214" s="1" t="s">
        <v>108</v>
      </c>
      <c r="H214" s="1" t="s">
        <v>135</v>
      </c>
    </row>
    <row r="215" spans="1:8" x14ac:dyDescent="0.25">
      <c r="A215" s="64">
        <v>2</v>
      </c>
      <c r="B215" s="68">
        <v>2</v>
      </c>
      <c r="C215" s="1" t="s">
        <v>90</v>
      </c>
      <c r="D215" s="66">
        <v>40371</v>
      </c>
      <c r="E215" s="67">
        <v>1</v>
      </c>
      <c r="F215" s="1"/>
      <c r="G215" s="1" t="s">
        <v>110</v>
      </c>
      <c r="H215" s="1" t="s">
        <v>135</v>
      </c>
    </row>
    <row r="216" spans="1:8" x14ac:dyDescent="0.25">
      <c r="A216" s="64">
        <v>2</v>
      </c>
      <c r="B216" s="68">
        <v>2</v>
      </c>
      <c r="C216" s="1" t="s">
        <v>90</v>
      </c>
      <c r="D216" s="66">
        <v>40372</v>
      </c>
      <c r="E216" s="67">
        <v>1</v>
      </c>
      <c r="F216" s="1" t="s">
        <v>111</v>
      </c>
      <c r="G216" s="1" t="s">
        <v>112</v>
      </c>
      <c r="H216" s="1" t="s">
        <v>135</v>
      </c>
    </row>
    <row r="217" spans="1:8" x14ac:dyDescent="0.25">
      <c r="A217" s="64">
        <v>2</v>
      </c>
      <c r="B217" s="68">
        <v>2</v>
      </c>
      <c r="C217" s="1" t="s">
        <v>90</v>
      </c>
      <c r="D217" s="66">
        <v>40373</v>
      </c>
      <c r="E217" s="64">
        <v>2</v>
      </c>
      <c r="F217" s="1"/>
      <c r="G217" s="1" t="s">
        <v>113</v>
      </c>
      <c r="H217" s="1" t="s">
        <v>135</v>
      </c>
    </row>
    <row r="218" spans="1:8" x14ac:dyDescent="0.25">
      <c r="A218" s="64">
        <v>2</v>
      </c>
      <c r="B218" s="68">
        <v>2</v>
      </c>
      <c r="C218" s="1" t="s">
        <v>90</v>
      </c>
      <c r="D218" s="66">
        <v>40376</v>
      </c>
      <c r="E218" s="67">
        <v>2</v>
      </c>
      <c r="F218" s="1"/>
      <c r="G218" s="1" t="s">
        <v>114</v>
      </c>
      <c r="H218" s="1" t="s">
        <v>135</v>
      </c>
    </row>
    <row r="219" spans="1:8" x14ac:dyDescent="0.25">
      <c r="A219" s="64">
        <v>2</v>
      </c>
      <c r="B219" s="68">
        <v>2</v>
      </c>
      <c r="C219" s="1" t="s">
        <v>90</v>
      </c>
      <c r="D219" s="66">
        <v>40376</v>
      </c>
      <c r="E219" s="64">
        <v>3</v>
      </c>
      <c r="F219" s="1"/>
      <c r="G219" s="1" t="s">
        <v>91</v>
      </c>
      <c r="H219" s="1" t="s">
        <v>135</v>
      </c>
    </row>
    <row r="220" spans="1:8" x14ac:dyDescent="0.25">
      <c r="A220" s="64">
        <v>2</v>
      </c>
      <c r="B220" s="65">
        <v>2</v>
      </c>
      <c r="C220" s="1" t="s">
        <v>90</v>
      </c>
      <c r="D220" s="66">
        <v>40376</v>
      </c>
      <c r="E220" s="64">
        <v>4</v>
      </c>
      <c r="F220" s="1"/>
      <c r="G220" s="1" t="s">
        <v>91</v>
      </c>
      <c r="H220" s="1" t="s">
        <v>135</v>
      </c>
    </row>
    <row r="221" spans="1:8" x14ac:dyDescent="0.25">
      <c r="A221" s="64">
        <v>2</v>
      </c>
      <c r="B221" s="65">
        <v>2</v>
      </c>
      <c r="C221" s="1" t="s">
        <v>90</v>
      </c>
      <c r="D221" s="66">
        <v>40376</v>
      </c>
      <c r="E221" s="64">
        <v>5</v>
      </c>
      <c r="F221" s="1"/>
      <c r="G221" s="1" t="s">
        <v>91</v>
      </c>
      <c r="H221" s="1" t="s">
        <v>135</v>
      </c>
    </row>
    <row r="222" spans="1:8" x14ac:dyDescent="0.25">
      <c r="A222" s="64">
        <v>2</v>
      </c>
      <c r="B222" s="65">
        <v>2</v>
      </c>
      <c r="C222" s="1" t="s">
        <v>90</v>
      </c>
      <c r="D222" s="66">
        <v>40376</v>
      </c>
      <c r="E222" s="64">
        <v>6</v>
      </c>
      <c r="F222" s="1"/>
      <c r="G222" s="1" t="s">
        <v>91</v>
      </c>
      <c r="H222" s="1" t="s">
        <v>135</v>
      </c>
    </row>
    <row r="223" spans="1:8" x14ac:dyDescent="0.25">
      <c r="A223" s="64">
        <v>2</v>
      </c>
      <c r="B223" s="65">
        <v>2</v>
      </c>
      <c r="C223" s="1" t="s">
        <v>90</v>
      </c>
      <c r="D223" s="66">
        <v>40376</v>
      </c>
      <c r="E223" s="64">
        <v>7</v>
      </c>
      <c r="F223" s="1"/>
      <c r="G223" s="1" t="s">
        <v>91</v>
      </c>
      <c r="H223" s="1" t="s">
        <v>135</v>
      </c>
    </row>
    <row r="224" spans="1:8" x14ac:dyDescent="0.25">
      <c r="A224" s="64">
        <v>5</v>
      </c>
      <c r="B224" s="68">
        <v>2</v>
      </c>
      <c r="C224" s="1" t="s">
        <v>90</v>
      </c>
      <c r="D224" s="66">
        <v>40365</v>
      </c>
      <c r="E224" s="64">
        <v>1</v>
      </c>
      <c r="F224" s="1"/>
      <c r="G224" s="1" t="s">
        <v>108</v>
      </c>
      <c r="H224" s="1" t="s">
        <v>136</v>
      </c>
    </row>
    <row r="225" spans="1:8" x14ac:dyDescent="0.25">
      <c r="A225" s="64">
        <v>5</v>
      </c>
      <c r="B225" s="68">
        <v>2</v>
      </c>
      <c r="C225" s="1" t="s">
        <v>90</v>
      </c>
      <c r="D225" s="66">
        <v>40371</v>
      </c>
      <c r="E225" s="67">
        <v>1</v>
      </c>
      <c r="F225" s="1"/>
      <c r="G225" s="1" t="s">
        <v>110</v>
      </c>
      <c r="H225" s="1" t="s">
        <v>136</v>
      </c>
    </row>
    <row r="226" spans="1:8" x14ac:dyDescent="0.25">
      <c r="A226" s="64">
        <v>5</v>
      </c>
      <c r="B226" s="68">
        <v>2</v>
      </c>
      <c r="C226" s="1" t="s">
        <v>90</v>
      </c>
      <c r="D226" s="66">
        <v>40372</v>
      </c>
      <c r="E226" s="64">
        <v>2</v>
      </c>
      <c r="F226" s="1" t="s">
        <v>111</v>
      </c>
      <c r="G226" s="1" t="s">
        <v>112</v>
      </c>
      <c r="H226" s="1" t="s">
        <v>136</v>
      </c>
    </row>
    <row r="227" spans="1:8" x14ac:dyDescent="0.25">
      <c r="A227" s="64">
        <v>5</v>
      </c>
      <c r="B227" s="68">
        <v>2</v>
      </c>
      <c r="C227" s="1" t="s">
        <v>90</v>
      </c>
      <c r="D227" s="66">
        <v>40392</v>
      </c>
      <c r="E227" s="67">
        <v>2</v>
      </c>
      <c r="F227" s="1"/>
      <c r="G227" s="1" t="s">
        <v>113</v>
      </c>
      <c r="H227" s="1" t="s">
        <v>136</v>
      </c>
    </row>
    <row r="228" spans="1:8" x14ac:dyDescent="0.25">
      <c r="A228" s="64">
        <v>5</v>
      </c>
      <c r="B228" s="68">
        <v>2</v>
      </c>
      <c r="C228" s="1" t="s">
        <v>90</v>
      </c>
      <c r="D228" s="66">
        <v>40393</v>
      </c>
      <c r="E228" s="67">
        <v>2</v>
      </c>
      <c r="F228" s="1"/>
      <c r="G228" s="1" t="s">
        <v>114</v>
      </c>
      <c r="H228" s="1" t="s">
        <v>136</v>
      </c>
    </row>
    <row r="229" spans="1:8" x14ac:dyDescent="0.25">
      <c r="A229" s="64">
        <v>5</v>
      </c>
      <c r="B229" s="68">
        <v>2</v>
      </c>
      <c r="C229" s="1" t="s">
        <v>90</v>
      </c>
      <c r="D229" s="66">
        <v>40394</v>
      </c>
      <c r="E229" s="64">
        <v>3</v>
      </c>
      <c r="F229" s="1"/>
      <c r="G229" s="1" t="s">
        <v>91</v>
      </c>
      <c r="H229" s="1" t="s">
        <v>136</v>
      </c>
    </row>
    <row r="230" spans="1:8" x14ac:dyDescent="0.25">
      <c r="A230" s="64">
        <v>5</v>
      </c>
      <c r="B230" s="65">
        <v>2</v>
      </c>
      <c r="C230" s="1" t="s">
        <v>90</v>
      </c>
      <c r="D230" s="66">
        <v>40394</v>
      </c>
      <c r="E230" s="64">
        <v>4</v>
      </c>
      <c r="F230" s="1"/>
      <c r="G230" s="1" t="s">
        <v>91</v>
      </c>
      <c r="H230" s="1" t="s">
        <v>136</v>
      </c>
    </row>
    <row r="231" spans="1:8" x14ac:dyDescent="0.25">
      <c r="A231" s="64">
        <v>5</v>
      </c>
      <c r="B231" s="65">
        <v>2</v>
      </c>
      <c r="C231" s="1" t="s">
        <v>90</v>
      </c>
      <c r="D231" s="66">
        <v>40394</v>
      </c>
      <c r="E231" s="64">
        <v>5</v>
      </c>
      <c r="F231" s="1"/>
      <c r="G231" s="1" t="s">
        <v>91</v>
      </c>
      <c r="H231" s="1" t="s">
        <v>136</v>
      </c>
    </row>
    <row r="232" spans="1:8" x14ac:dyDescent="0.25">
      <c r="A232" s="64">
        <v>5</v>
      </c>
      <c r="B232" s="65">
        <v>2</v>
      </c>
      <c r="C232" s="1" t="s">
        <v>90</v>
      </c>
      <c r="D232" s="66">
        <v>40394</v>
      </c>
      <c r="E232" s="64">
        <v>6</v>
      </c>
      <c r="F232" s="1"/>
      <c r="G232" s="1" t="s">
        <v>91</v>
      </c>
      <c r="H232" s="1" t="s">
        <v>136</v>
      </c>
    </row>
    <row r="233" spans="1:8" x14ac:dyDescent="0.25">
      <c r="A233" s="64">
        <v>5</v>
      </c>
      <c r="B233" s="65">
        <v>2</v>
      </c>
      <c r="C233" s="1" t="s">
        <v>90</v>
      </c>
      <c r="D233" s="66">
        <v>40394</v>
      </c>
      <c r="E233" s="64">
        <v>7</v>
      </c>
      <c r="F233" s="1"/>
      <c r="G233" s="1" t="s">
        <v>91</v>
      </c>
      <c r="H233" s="1" t="s">
        <v>136</v>
      </c>
    </row>
    <row r="234" spans="1:8" x14ac:dyDescent="0.25">
      <c r="A234" s="64">
        <v>7</v>
      </c>
      <c r="B234" s="68">
        <v>2</v>
      </c>
      <c r="C234" s="1" t="s">
        <v>90</v>
      </c>
      <c r="D234" s="66">
        <v>40366</v>
      </c>
      <c r="E234" s="64">
        <v>1</v>
      </c>
      <c r="F234" s="1"/>
      <c r="G234" s="1" t="s">
        <v>108</v>
      </c>
      <c r="H234" s="1" t="s">
        <v>137</v>
      </c>
    </row>
    <row r="235" spans="1:8" x14ac:dyDescent="0.25">
      <c r="A235" s="64">
        <v>7</v>
      </c>
      <c r="B235" s="68">
        <v>2</v>
      </c>
      <c r="C235" s="1" t="s">
        <v>90</v>
      </c>
      <c r="D235" s="66">
        <v>40371</v>
      </c>
      <c r="E235" s="67">
        <v>1</v>
      </c>
      <c r="F235" s="1"/>
      <c r="G235" s="1" t="s">
        <v>110</v>
      </c>
      <c r="H235" s="1" t="s">
        <v>137</v>
      </c>
    </row>
    <row r="236" spans="1:8" x14ac:dyDescent="0.25">
      <c r="A236" s="64">
        <v>7</v>
      </c>
      <c r="B236" s="68">
        <v>2</v>
      </c>
      <c r="C236" s="1" t="s">
        <v>90</v>
      </c>
      <c r="D236" s="66">
        <v>40372</v>
      </c>
      <c r="E236" s="67">
        <v>1</v>
      </c>
      <c r="F236" s="1" t="s">
        <v>118</v>
      </c>
      <c r="G236" s="1" t="s">
        <v>112</v>
      </c>
      <c r="H236" s="1" t="s">
        <v>137</v>
      </c>
    </row>
    <row r="237" spans="1:8" x14ac:dyDescent="0.25">
      <c r="A237" s="64">
        <v>7</v>
      </c>
      <c r="B237" s="68">
        <v>2</v>
      </c>
      <c r="C237" s="1" t="s">
        <v>90</v>
      </c>
      <c r="D237" s="66">
        <v>40373</v>
      </c>
      <c r="E237" s="64">
        <v>2</v>
      </c>
      <c r="F237" s="1"/>
      <c r="G237" s="1" t="s">
        <v>113</v>
      </c>
      <c r="H237" s="1" t="s">
        <v>137</v>
      </c>
    </row>
    <row r="238" spans="1:8" x14ac:dyDescent="0.25">
      <c r="A238" s="64">
        <v>7</v>
      </c>
      <c r="B238" s="68">
        <v>2</v>
      </c>
      <c r="C238" s="1" t="s">
        <v>90</v>
      </c>
      <c r="D238" s="66">
        <v>40376</v>
      </c>
      <c r="E238" s="67">
        <v>2</v>
      </c>
      <c r="F238" s="1"/>
      <c r="G238" s="1" t="s">
        <v>114</v>
      </c>
      <c r="H238" s="1" t="s">
        <v>137</v>
      </c>
    </row>
    <row r="239" spans="1:8" x14ac:dyDescent="0.25">
      <c r="A239" s="64">
        <v>7</v>
      </c>
      <c r="B239" s="68">
        <v>2</v>
      </c>
      <c r="C239" s="1" t="s">
        <v>90</v>
      </c>
      <c r="D239" s="66">
        <v>40376</v>
      </c>
      <c r="E239" s="64">
        <v>3</v>
      </c>
      <c r="F239" s="1"/>
      <c r="G239" s="1" t="s">
        <v>91</v>
      </c>
      <c r="H239" s="1" t="s">
        <v>137</v>
      </c>
    </row>
    <row r="240" spans="1:8" x14ac:dyDescent="0.25">
      <c r="A240" s="64">
        <v>7</v>
      </c>
      <c r="B240" s="65">
        <v>2</v>
      </c>
      <c r="C240" s="1" t="s">
        <v>90</v>
      </c>
      <c r="D240" s="66">
        <v>40376</v>
      </c>
      <c r="E240" s="64">
        <v>4</v>
      </c>
      <c r="F240" s="1"/>
      <c r="G240" s="1" t="s">
        <v>91</v>
      </c>
      <c r="H240" s="1" t="s">
        <v>137</v>
      </c>
    </row>
    <row r="241" spans="1:8" x14ac:dyDescent="0.25">
      <c r="A241" s="64">
        <v>7</v>
      </c>
      <c r="B241" s="65">
        <v>2</v>
      </c>
      <c r="C241" s="1" t="s">
        <v>90</v>
      </c>
      <c r="D241" s="66">
        <v>40376</v>
      </c>
      <c r="E241" s="64">
        <v>5</v>
      </c>
      <c r="F241" s="1"/>
      <c r="G241" s="1" t="s">
        <v>91</v>
      </c>
      <c r="H241" s="1" t="s">
        <v>137</v>
      </c>
    </row>
    <row r="242" spans="1:8" x14ac:dyDescent="0.25">
      <c r="A242" s="64">
        <v>7</v>
      </c>
      <c r="B242" s="65">
        <v>2</v>
      </c>
      <c r="C242" s="1" t="s">
        <v>90</v>
      </c>
      <c r="D242" s="66">
        <v>40376</v>
      </c>
      <c r="E242" s="64">
        <v>6</v>
      </c>
      <c r="F242" s="1"/>
      <c r="G242" s="1" t="s">
        <v>91</v>
      </c>
      <c r="H242" s="1" t="s">
        <v>137</v>
      </c>
    </row>
    <row r="243" spans="1:8" x14ac:dyDescent="0.25">
      <c r="A243" s="64">
        <v>7</v>
      </c>
      <c r="B243" s="65">
        <v>2</v>
      </c>
      <c r="C243" s="1" t="s">
        <v>90</v>
      </c>
      <c r="D243" s="66">
        <v>40376</v>
      </c>
      <c r="E243" s="64">
        <v>7</v>
      </c>
      <c r="F243" s="1"/>
      <c r="G243" s="1" t="s">
        <v>91</v>
      </c>
      <c r="H243" s="1" t="s">
        <v>137</v>
      </c>
    </row>
    <row r="244" spans="1:8" x14ac:dyDescent="0.25">
      <c r="A244" s="64">
        <v>9</v>
      </c>
      <c r="B244" s="68">
        <v>2</v>
      </c>
      <c r="C244" s="1" t="s">
        <v>90</v>
      </c>
      <c r="D244" s="66">
        <v>40366</v>
      </c>
      <c r="E244" s="64">
        <v>1</v>
      </c>
      <c r="F244" s="1"/>
      <c r="G244" s="1" t="s">
        <v>108</v>
      </c>
      <c r="H244" s="1" t="s">
        <v>138</v>
      </c>
    </row>
    <row r="245" spans="1:8" x14ac:dyDescent="0.25">
      <c r="A245" s="64">
        <v>9</v>
      </c>
      <c r="B245" s="68">
        <v>2</v>
      </c>
      <c r="C245" s="1" t="s">
        <v>90</v>
      </c>
      <c r="D245" s="66">
        <v>40371</v>
      </c>
      <c r="E245" s="67">
        <v>1</v>
      </c>
      <c r="F245" s="1"/>
      <c r="G245" s="1" t="s">
        <v>110</v>
      </c>
      <c r="H245" s="1" t="s">
        <v>138</v>
      </c>
    </row>
    <row r="246" spans="1:8" x14ac:dyDescent="0.25">
      <c r="A246" s="64">
        <v>9</v>
      </c>
      <c r="B246" s="68">
        <v>2</v>
      </c>
      <c r="C246" s="1" t="s">
        <v>90</v>
      </c>
      <c r="D246" s="66">
        <v>40372</v>
      </c>
      <c r="E246" s="67">
        <v>1</v>
      </c>
      <c r="F246" s="1" t="s">
        <v>111</v>
      </c>
      <c r="G246" s="1" t="s">
        <v>112</v>
      </c>
      <c r="H246" s="1" t="s">
        <v>138</v>
      </c>
    </row>
    <row r="247" spans="1:8" x14ac:dyDescent="0.25">
      <c r="A247" s="64">
        <v>9</v>
      </c>
      <c r="B247" s="68">
        <v>2</v>
      </c>
      <c r="C247" s="1" t="s">
        <v>90</v>
      </c>
      <c r="D247" s="66">
        <v>40373</v>
      </c>
      <c r="E247" s="64">
        <v>2</v>
      </c>
      <c r="F247" s="1"/>
      <c r="G247" s="1" t="s">
        <v>113</v>
      </c>
      <c r="H247" s="1" t="s">
        <v>138</v>
      </c>
    </row>
    <row r="248" spans="1:8" x14ac:dyDescent="0.25">
      <c r="A248" s="64">
        <v>9</v>
      </c>
      <c r="B248" s="68">
        <v>2</v>
      </c>
      <c r="C248" s="1" t="s">
        <v>90</v>
      </c>
      <c r="D248" s="66">
        <v>40376</v>
      </c>
      <c r="E248" s="67">
        <v>2</v>
      </c>
      <c r="F248" s="1"/>
      <c r="G248" s="1" t="s">
        <v>114</v>
      </c>
      <c r="H248" s="1" t="s">
        <v>138</v>
      </c>
    </row>
    <row r="249" spans="1:8" x14ac:dyDescent="0.25">
      <c r="A249" s="64">
        <v>9</v>
      </c>
      <c r="B249" s="68">
        <v>2</v>
      </c>
      <c r="C249" s="1" t="s">
        <v>90</v>
      </c>
      <c r="D249" s="66">
        <v>40376</v>
      </c>
      <c r="E249" s="64">
        <v>3</v>
      </c>
      <c r="F249" s="1"/>
      <c r="G249" s="1" t="s">
        <v>91</v>
      </c>
      <c r="H249" s="1" t="s">
        <v>138</v>
      </c>
    </row>
    <row r="250" spans="1:8" x14ac:dyDescent="0.25">
      <c r="A250" s="64">
        <v>9</v>
      </c>
      <c r="B250" s="65">
        <v>2</v>
      </c>
      <c r="C250" s="1" t="s">
        <v>90</v>
      </c>
      <c r="D250" s="66">
        <v>40376</v>
      </c>
      <c r="E250" s="64">
        <v>4</v>
      </c>
      <c r="F250" s="1"/>
      <c r="G250" s="1" t="s">
        <v>91</v>
      </c>
      <c r="H250" s="1" t="s">
        <v>138</v>
      </c>
    </row>
    <row r="251" spans="1:8" x14ac:dyDescent="0.25">
      <c r="A251" s="64">
        <v>9</v>
      </c>
      <c r="B251" s="65">
        <v>2</v>
      </c>
      <c r="C251" s="1" t="s">
        <v>90</v>
      </c>
      <c r="D251" s="66">
        <v>40376</v>
      </c>
      <c r="E251" s="64">
        <v>5</v>
      </c>
      <c r="F251" s="1"/>
      <c r="G251" s="1" t="s">
        <v>91</v>
      </c>
      <c r="H251" s="1" t="s">
        <v>138</v>
      </c>
    </row>
    <row r="252" spans="1:8" x14ac:dyDescent="0.25">
      <c r="A252" s="64">
        <v>9</v>
      </c>
      <c r="B252" s="65">
        <v>2</v>
      </c>
      <c r="C252" s="1" t="s">
        <v>90</v>
      </c>
      <c r="D252" s="66">
        <v>40376</v>
      </c>
      <c r="E252" s="64">
        <v>6</v>
      </c>
      <c r="F252" s="1"/>
      <c r="G252" s="1" t="s">
        <v>91</v>
      </c>
      <c r="H252" s="1" t="s">
        <v>138</v>
      </c>
    </row>
    <row r="253" spans="1:8" x14ac:dyDescent="0.25">
      <c r="A253" s="64">
        <v>9</v>
      </c>
      <c r="B253" s="65">
        <v>2</v>
      </c>
      <c r="C253" s="1" t="s">
        <v>90</v>
      </c>
      <c r="D253" s="66">
        <v>40376</v>
      </c>
      <c r="E253" s="64">
        <v>7</v>
      </c>
      <c r="F253" s="1"/>
      <c r="G253" s="1" t="s">
        <v>91</v>
      </c>
      <c r="H253" s="1" t="s">
        <v>138</v>
      </c>
    </row>
    <row r="254" spans="1:8" x14ac:dyDescent="0.25">
      <c r="A254" s="64">
        <v>13</v>
      </c>
      <c r="B254" s="68">
        <v>2</v>
      </c>
      <c r="C254" s="1" t="s">
        <v>90</v>
      </c>
      <c r="D254" s="66">
        <v>40367</v>
      </c>
      <c r="E254" s="64">
        <v>1</v>
      </c>
      <c r="F254" s="1"/>
      <c r="G254" s="1" t="s">
        <v>108</v>
      </c>
      <c r="H254" s="1" t="s">
        <v>139</v>
      </c>
    </row>
    <row r="255" spans="1:8" x14ac:dyDescent="0.25">
      <c r="A255" s="64">
        <v>13</v>
      </c>
      <c r="B255" s="68">
        <v>2</v>
      </c>
      <c r="C255" s="1" t="s">
        <v>90</v>
      </c>
      <c r="D255" s="66">
        <v>40371</v>
      </c>
      <c r="E255" s="67">
        <v>1</v>
      </c>
      <c r="F255" s="1"/>
      <c r="G255" s="1" t="s">
        <v>110</v>
      </c>
      <c r="H255" s="1" t="s">
        <v>139</v>
      </c>
    </row>
    <row r="256" spans="1:8" x14ac:dyDescent="0.25">
      <c r="A256" s="64">
        <v>13</v>
      </c>
      <c r="B256" s="68">
        <v>2</v>
      </c>
      <c r="C256" s="1" t="s">
        <v>90</v>
      </c>
      <c r="D256" s="66">
        <v>40372</v>
      </c>
      <c r="E256" s="64">
        <v>2</v>
      </c>
      <c r="F256" s="1" t="s">
        <v>118</v>
      </c>
      <c r="G256" s="1" t="s">
        <v>112</v>
      </c>
      <c r="H256" s="1" t="s">
        <v>139</v>
      </c>
    </row>
    <row r="257" spans="1:8" x14ac:dyDescent="0.25">
      <c r="A257" s="64">
        <v>13</v>
      </c>
      <c r="B257" s="68">
        <v>2</v>
      </c>
      <c r="C257" s="1" t="s">
        <v>90</v>
      </c>
      <c r="D257" s="66">
        <v>40378</v>
      </c>
      <c r="E257" s="67">
        <v>2</v>
      </c>
      <c r="F257" s="1"/>
      <c r="G257" s="1" t="s">
        <v>113</v>
      </c>
      <c r="H257" s="1" t="s">
        <v>139</v>
      </c>
    </row>
    <row r="258" spans="1:8" x14ac:dyDescent="0.25">
      <c r="A258" s="64">
        <v>13</v>
      </c>
      <c r="B258" s="68">
        <v>2</v>
      </c>
      <c r="C258" s="1" t="s">
        <v>90</v>
      </c>
      <c r="D258" s="66">
        <v>40378</v>
      </c>
      <c r="E258" s="67">
        <v>2</v>
      </c>
      <c r="F258" s="1"/>
      <c r="G258" s="1" t="s">
        <v>114</v>
      </c>
      <c r="H258" s="1" t="s">
        <v>139</v>
      </c>
    </row>
    <row r="259" spans="1:8" x14ac:dyDescent="0.25">
      <c r="A259" s="64">
        <v>13</v>
      </c>
      <c r="B259" s="68">
        <v>2</v>
      </c>
      <c r="C259" s="1" t="s">
        <v>90</v>
      </c>
      <c r="D259" s="66">
        <v>40378</v>
      </c>
      <c r="E259" s="64">
        <v>3</v>
      </c>
      <c r="F259" s="1"/>
      <c r="G259" s="1" t="s">
        <v>91</v>
      </c>
      <c r="H259" s="1" t="s">
        <v>139</v>
      </c>
    </row>
    <row r="260" spans="1:8" x14ac:dyDescent="0.25">
      <c r="A260" s="64">
        <v>13</v>
      </c>
      <c r="B260" s="68">
        <v>2</v>
      </c>
      <c r="C260" s="1" t="s">
        <v>90</v>
      </c>
      <c r="D260" s="66">
        <v>40378</v>
      </c>
      <c r="E260" s="64">
        <v>4</v>
      </c>
      <c r="F260" s="1"/>
      <c r="G260" s="1" t="s">
        <v>91</v>
      </c>
      <c r="H260" s="1" t="s">
        <v>139</v>
      </c>
    </row>
    <row r="261" spans="1:8" x14ac:dyDescent="0.25">
      <c r="A261" s="64">
        <v>13</v>
      </c>
      <c r="B261" s="68">
        <v>2</v>
      </c>
      <c r="C261" s="1" t="s">
        <v>90</v>
      </c>
      <c r="D261" s="66">
        <v>40378</v>
      </c>
      <c r="E261" s="64">
        <v>5</v>
      </c>
      <c r="F261" s="1"/>
      <c r="G261" s="1" t="s">
        <v>91</v>
      </c>
      <c r="H261" s="1" t="s">
        <v>139</v>
      </c>
    </row>
    <row r="262" spans="1:8" x14ac:dyDescent="0.25">
      <c r="A262" s="64">
        <v>13</v>
      </c>
      <c r="B262" s="68">
        <v>2</v>
      </c>
      <c r="C262" s="1" t="s">
        <v>90</v>
      </c>
      <c r="D262" s="66">
        <v>40378</v>
      </c>
      <c r="E262" s="64">
        <v>6</v>
      </c>
      <c r="F262" s="1"/>
      <c r="G262" s="1" t="s">
        <v>91</v>
      </c>
      <c r="H262" s="1" t="s">
        <v>139</v>
      </c>
    </row>
    <row r="263" spans="1:8" x14ac:dyDescent="0.25">
      <c r="A263" s="64">
        <v>13</v>
      </c>
      <c r="B263" s="68">
        <v>2</v>
      </c>
      <c r="C263" s="1" t="s">
        <v>90</v>
      </c>
      <c r="D263" s="66">
        <v>40378</v>
      </c>
      <c r="E263" s="64">
        <v>7</v>
      </c>
      <c r="F263" s="1"/>
      <c r="G263" s="1" t="s">
        <v>91</v>
      </c>
      <c r="H263" s="1" t="s">
        <v>139</v>
      </c>
    </row>
    <row r="264" spans="1:8" x14ac:dyDescent="0.25">
      <c r="A264" s="64">
        <v>14</v>
      </c>
      <c r="B264" s="68">
        <v>2</v>
      </c>
      <c r="C264" s="1" t="s">
        <v>90</v>
      </c>
      <c r="D264" s="66">
        <v>40367</v>
      </c>
      <c r="E264" s="64">
        <v>1</v>
      </c>
      <c r="F264" s="1"/>
      <c r="G264" s="1" t="s">
        <v>108</v>
      </c>
      <c r="H264" s="1" t="s">
        <v>140</v>
      </c>
    </row>
    <row r="265" spans="1:8" x14ac:dyDescent="0.25">
      <c r="A265" s="64">
        <v>14</v>
      </c>
      <c r="B265" s="68">
        <v>2</v>
      </c>
      <c r="C265" s="1" t="s">
        <v>90</v>
      </c>
      <c r="D265" s="66">
        <v>40371</v>
      </c>
      <c r="E265" s="67">
        <v>1</v>
      </c>
      <c r="F265" s="1"/>
      <c r="G265" s="1" t="s">
        <v>110</v>
      </c>
      <c r="H265" s="1" t="s">
        <v>140</v>
      </c>
    </row>
    <row r="266" spans="1:8" x14ac:dyDescent="0.25">
      <c r="A266" s="64">
        <v>14</v>
      </c>
      <c r="B266" s="68">
        <v>2</v>
      </c>
      <c r="C266" s="1" t="s">
        <v>90</v>
      </c>
      <c r="D266" s="66">
        <v>40372</v>
      </c>
      <c r="E266" s="64">
        <v>2</v>
      </c>
      <c r="F266" s="1" t="s">
        <v>111</v>
      </c>
      <c r="G266" s="1" t="s">
        <v>112</v>
      </c>
      <c r="H266" s="1" t="s">
        <v>140</v>
      </c>
    </row>
    <row r="267" spans="1:8" x14ac:dyDescent="0.25">
      <c r="A267" s="64">
        <v>14</v>
      </c>
      <c r="B267" s="68">
        <v>2</v>
      </c>
      <c r="C267" s="1" t="s">
        <v>90</v>
      </c>
      <c r="D267" s="66">
        <v>40378</v>
      </c>
      <c r="E267" s="67">
        <v>2</v>
      </c>
      <c r="F267" s="1"/>
      <c r="G267" s="1" t="s">
        <v>113</v>
      </c>
      <c r="H267" s="1" t="s">
        <v>140</v>
      </c>
    </row>
    <row r="268" spans="1:8" x14ac:dyDescent="0.25">
      <c r="A268" s="64">
        <v>14</v>
      </c>
      <c r="B268" s="68">
        <v>2</v>
      </c>
      <c r="C268" s="1" t="s">
        <v>90</v>
      </c>
      <c r="D268" s="66">
        <v>40378</v>
      </c>
      <c r="E268" s="67">
        <v>2</v>
      </c>
      <c r="F268" s="1"/>
      <c r="G268" s="1" t="s">
        <v>114</v>
      </c>
      <c r="H268" s="1" t="s">
        <v>140</v>
      </c>
    </row>
    <row r="269" spans="1:8" x14ac:dyDescent="0.25">
      <c r="A269" s="64">
        <v>14</v>
      </c>
      <c r="B269" s="68">
        <v>2</v>
      </c>
      <c r="C269" s="1" t="s">
        <v>90</v>
      </c>
      <c r="D269" s="66">
        <v>40378</v>
      </c>
      <c r="E269" s="64">
        <v>3</v>
      </c>
      <c r="F269" s="1"/>
      <c r="G269" s="1" t="s">
        <v>91</v>
      </c>
      <c r="H269" s="1" t="s">
        <v>140</v>
      </c>
    </row>
    <row r="270" spans="1:8" x14ac:dyDescent="0.25">
      <c r="A270" s="64">
        <v>14</v>
      </c>
      <c r="B270" s="65">
        <v>2</v>
      </c>
      <c r="C270" s="1" t="s">
        <v>90</v>
      </c>
      <c r="D270" s="66">
        <v>40378</v>
      </c>
      <c r="E270" s="64">
        <v>4</v>
      </c>
      <c r="F270" s="1"/>
      <c r="G270" s="1" t="s">
        <v>91</v>
      </c>
      <c r="H270" s="1" t="s">
        <v>140</v>
      </c>
    </row>
    <row r="271" spans="1:8" x14ac:dyDescent="0.25">
      <c r="A271" s="64">
        <v>14</v>
      </c>
      <c r="B271" s="65">
        <v>2</v>
      </c>
      <c r="C271" s="1" t="s">
        <v>90</v>
      </c>
      <c r="D271" s="66">
        <v>40378</v>
      </c>
      <c r="E271" s="64">
        <v>5</v>
      </c>
      <c r="F271" s="1"/>
      <c r="G271" s="1" t="s">
        <v>91</v>
      </c>
      <c r="H271" s="1" t="s">
        <v>140</v>
      </c>
    </row>
    <row r="272" spans="1:8" x14ac:dyDescent="0.25">
      <c r="A272" s="64">
        <v>14</v>
      </c>
      <c r="B272" s="65">
        <v>2</v>
      </c>
      <c r="C272" s="1" t="s">
        <v>90</v>
      </c>
      <c r="D272" s="66">
        <v>40378</v>
      </c>
      <c r="E272" s="64">
        <v>6</v>
      </c>
      <c r="F272" s="1"/>
      <c r="G272" s="1" t="s">
        <v>91</v>
      </c>
      <c r="H272" s="1" t="s">
        <v>140</v>
      </c>
    </row>
    <row r="273" spans="1:8" x14ac:dyDescent="0.25">
      <c r="A273" s="64">
        <v>14</v>
      </c>
      <c r="B273" s="65">
        <v>2</v>
      </c>
      <c r="C273" s="1" t="s">
        <v>90</v>
      </c>
      <c r="D273" s="66">
        <v>40378</v>
      </c>
      <c r="E273" s="64">
        <v>7</v>
      </c>
      <c r="F273" s="1"/>
      <c r="G273" s="1" t="s">
        <v>91</v>
      </c>
      <c r="H273" s="1" t="s">
        <v>140</v>
      </c>
    </row>
    <row r="274" spans="1:8" x14ac:dyDescent="0.25">
      <c r="A274" s="64">
        <v>15</v>
      </c>
      <c r="B274" s="65">
        <v>2</v>
      </c>
      <c r="C274" s="1" t="s">
        <v>90</v>
      </c>
      <c r="D274" s="66">
        <v>40371</v>
      </c>
      <c r="E274" s="67">
        <v>7</v>
      </c>
      <c r="F274" s="1"/>
      <c r="G274" s="1" t="s">
        <v>108</v>
      </c>
      <c r="H274" s="1" t="s">
        <v>141</v>
      </c>
    </row>
    <row r="275" spans="1:8" x14ac:dyDescent="0.25">
      <c r="A275" s="64">
        <v>15</v>
      </c>
      <c r="B275" s="65">
        <v>2</v>
      </c>
      <c r="C275" s="1" t="s">
        <v>90</v>
      </c>
      <c r="D275" s="66">
        <v>40371</v>
      </c>
      <c r="E275" s="67">
        <v>7</v>
      </c>
      <c r="F275" s="1"/>
      <c r="G275" s="1" t="s">
        <v>110</v>
      </c>
      <c r="H275" s="1" t="s">
        <v>141</v>
      </c>
    </row>
    <row r="276" spans="1:8" x14ac:dyDescent="0.25">
      <c r="A276" s="64">
        <v>15</v>
      </c>
      <c r="B276" s="65">
        <v>2</v>
      </c>
      <c r="C276" s="1" t="s">
        <v>90</v>
      </c>
      <c r="D276" s="66">
        <v>40372</v>
      </c>
      <c r="E276" s="67">
        <v>7</v>
      </c>
      <c r="F276" s="1" t="s">
        <v>118</v>
      </c>
      <c r="G276" s="1" t="s">
        <v>112</v>
      </c>
      <c r="H276" s="1" t="s">
        <v>141</v>
      </c>
    </row>
    <row r="277" spans="1:8" x14ac:dyDescent="0.25">
      <c r="A277" s="64">
        <v>15</v>
      </c>
      <c r="B277" s="68">
        <v>2</v>
      </c>
      <c r="C277" s="1" t="s">
        <v>90</v>
      </c>
      <c r="D277" s="66">
        <v>40373</v>
      </c>
      <c r="E277" s="64">
        <v>2</v>
      </c>
      <c r="F277" s="1"/>
      <c r="G277" s="1" t="s">
        <v>113</v>
      </c>
      <c r="H277" s="1" t="s">
        <v>141</v>
      </c>
    </row>
    <row r="278" spans="1:8" x14ac:dyDescent="0.25">
      <c r="A278" s="64">
        <v>15</v>
      </c>
      <c r="B278" s="68">
        <v>2</v>
      </c>
      <c r="C278" s="1" t="s">
        <v>90</v>
      </c>
      <c r="D278" s="66">
        <v>40376</v>
      </c>
      <c r="E278" s="67">
        <v>2</v>
      </c>
      <c r="F278" s="1"/>
      <c r="G278" s="1" t="s">
        <v>114</v>
      </c>
      <c r="H278" s="1" t="s">
        <v>141</v>
      </c>
    </row>
    <row r="279" spans="1:8" x14ac:dyDescent="0.25">
      <c r="A279" s="64">
        <v>15</v>
      </c>
      <c r="B279" s="68">
        <v>2</v>
      </c>
      <c r="C279" s="1" t="s">
        <v>90</v>
      </c>
      <c r="D279" s="66">
        <v>40376</v>
      </c>
      <c r="E279" s="64">
        <v>3</v>
      </c>
      <c r="F279" s="1"/>
      <c r="G279" s="1" t="s">
        <v>91</v>
      </c>
      <c r="H279" s="1" t="s">
        <v>141</v>
      </c>
    </row>
    <row r="280" spans="1:8" x14ac:dyDescent="0.25">
      <c r="A280" s="64">
        <v>15</v>
      </c>
      <c r="B280" s="65">
        <v>2</v>
      </c>
      <c r="C280" s="1" t="s">
        <v>90</v>
      </c>
      <c r="D280" s="66">
        <v>40376</v>
      </c>
      <c r="E280" s="64">
        <v>4</v>
      </c>
      <c r="F280" s="1"/>
      <c r="G280" s="1" t="s">
        <v>91</v>
      </c>
      <c r="H280" s="1" t="s">
        <v>141</v>
      </c>
    </row>
    <row r="281" spans="1:8" x14ac:dyDescent="0.25">
      <c r="A281" s="64">
        <v>15</v>
      </c>
      <c r="B281" s="65">
        <v>2</v>
      </c>
      <c r="C281" s="1" t="s">
        <v>90</v>
      </c>
      <c r="D281" s="66">
        <v>40376</v>
      </c>
      <c r="E281" s="64">
        <v>5</v>
      </c>
      <c r="F281" s="1"/>
      <c r="G281" s="1" t="s">
        <v>91</v>
      </c>
      <c r="H281" s="1" t="s">
        <v>141</v>
      </c>
    </row>
    <row r="282" spans="1:8" x14ac:dyDescent="0.25">
      <c r="A282" s="64">
        <v>15</v>
      </c>
      <c r="B282" s="65">
        <v>2</v>
      </c>
      <c r="C282" s="1" t="s">
        <v>90</v>
      </c>
      <c r="D282" s="66">
        <v>40376</v>
      </c>
      <c r="E282" s="64">
        <v>6</v>
      </c>
      <c r="F282" s="1"/>
      <c r="G282" s="1" t="s">
        <v>91</v>
      </c>
      <c r="H282" s="1" t="s">
        <v>141</v>
      </c>
    </row>
    <row r="283" spans="1:8" x14ac:dyDescent="0.25">
      <c r="A283" s="64">
        <v>15</v>
      </c>
      <c r="B283" s="65">
        <v>2</v>
      </c>
      <c r="C283" s="1" t="s">
        <v>90</v>
      </c>
      <c r="D283" s="66">
        <v>40376</v>
      </c>
      <c r="E283" s="64">
        <v>7</v>
      </c>
      <c r="F283" s="1"/>
      <c r="G283" s="1" t="s">
        <v>91</v>
      </c>
      <c r="H283" s="1" t="s">
        <v>141</v>
      </c>
    </row>
    <row r="284" spans="1:8" x14ac:dyDescent="0.25">
      <c r="A284" s="64">
        <v>18</v>
      </c>
      <c r="B284" s="68">
        <v>2</v>
      </c>
      <c r="C284" s="1" t="s">
        <v>90</v>
      </c>
      <c r="D284" s="66">
        <v>40372</v>
      </c>
      <c r="E284" s="64">
        <v>2</v>
      </c>
      <c r="F284" s="1"/>
      <c r="G284" s="1" t="s">
        <v>108</v>
      </c>
      <c r="H284" s="1" t="s">
        <v>142</v>
      </c>
    </row>
    <row r="285" spans="1:8" x14ac:dyDescent="0.25">
      <c r="A285" s="64">
        <v>18</v>
      </c>
      <c r="B285" s="68">
        <v>2</v>
      </c>
      <c r="C285" s="1" t="s">
        <v>90</v>
      </c>
      <c r="D285" s="66">
        <v>40378</v>
      </c>
      <c r="E285" s="67">
        <v>2</v>
      </c>
      <c r="F285" s="1"/>
      <c r="G285" s="1" t="s">
        <v>110</v>
      </c>
      <c r="H285" s="1" t="s">
        <v>142</v>
      </c>
    </row>
    <row r="286" spans="1:8" x14ac:dyDescent="0.25">
      <c r="A286" s="64">
        <v>18</v>
      </c>
      <c r="B286" s="68">
        <v>2</v>
      </c>
      <c r="C286" s="1" t="s">
        <v>90</v>
      </c>
      <c r="D286" s="66">
        <v>40378</v>
      </c>
      <c r="E286" s="67">
        <v>2</v>
      </c>
      <c r="F286" s="1" t="s">
        <v>111</v>
      </c>
      <c r="G286" s="1" t="s">
        <v>112</v>
      </c>
      <c r="H286" s="1" t="s">
        <v>142</v>
      </c>
    </row>
    <row r="287" spans="1:8" x14ac:dyDescent="0.25">
      <c r="A287" s="64">
        <v>18</v>
      </c>
      <c r="B287" s="68">
        <v>2</v>
      </c>
      <c r="C287" s="1" t="s">
        <v>90</v>
      </c>
      <c r="D287" s="66">
        <v>40380</v>
      </c>
      <c r="E287" s="64">
        <v>3</v>
      </c>
      <c r="F287" s="1"/>
      <c r="G287" s="1" t="s">
        <v>113</v>
      </c>
      <c r="H287" s="1" t="s">
        <v>142</v>
      </c>
    </row>
    <row r="288" spans="1:8" x14ac:dyDescent="0.25">
      <c r="A288" s="64">
        <v>18</v>
      </c>
      <c r="B288" s="68">
        <v>2</v>
      </c>
      <c r="C288" s="1" t="s">
        <v>90</v>
      </c>
      <c r="D288" s="66">
        <v>40383</v>
      </c>
      <c r="E288" s="67">
        <v>3</v>
      </c>
      <c r="F288" s="1"/>
      <c r="G288" s="1" t="s">
        <v>114</v>
      </c>
      <c r="H288" s="1" t="s">
        <v>142</v>
      </c>
    </row>
    <row r="289" spans="1:8" x14ac:dyDescent="0.25">
      <c r="A289" s="64">
        <v>18</v>
      </c>
      <c r="B289" s="68">
        <v>2</v>
      </c>
      <c r="C289" s="1" t="s">
        <v>90</v>
      </c>
      <c r="D289" s="66">
        <v>40383</v>
      </c>
      <c r="E289" s="64">
        <v>4</v>
      </c>
      <c r="F289" s="1"/>
      <c r="G289" s="1" t="s">
        <v>91</v>
      </c>
      <c r="H289" s="1" t="s">
        <v>142</v>
      </c>
    </row>
    <row r="290" spans="1:8" x14ac:dyDescent="0.25">
      <c r="A290" s="64">
        <v>18</v>
      </c>
      <c r="B290" s="68">
        <v>2</v>
      </c>
      <c r="C290" s="1" t="s">
        <v>90</v>
      </c>
      <c r="D290" s="66">
        <v>40383</v>
      </c>
      <c r="E290" s="64">
        <v>5</v>
      </c>
      <c r="F290" s="1"/>
      <c r="G290" s="1" t="s">
        <v>91</v>
      </c>
      <c r="H290" s="1" t="s">
        <v>142</v>
      </c>
    </row>
    <row r="291" spans="1:8" x14ac:dyDescent="0.25">
      <c r="A291" s="64">
        <v>18</v>
      </c>
      <c r="B291" s="68">
        <v>2</v>
      </c>
      <c r="C291" s="1" t="s">
        <v>90</v>
      </c>
      <c r="D291" s="66">
        <v>40383</v>
      </c>
      <c r="E291" s="64">
        <v>6</v>
      </c>
      <c r="F291" s="1"/>
      <c r="G291" s="1" t="s">
        <v>91</v>
      </c>
      <c r="H291" s="1" t="s">
        <v>142</v>
      </c>
    </row>
    <row r="292" spans="1:8" x14ac:dyDescent="0.25">
      <c r="A292" s="64">
        <v>18</v>
      </c>
      <c r="B292" s="68">
        <v>2</v>
      </c>
      <c r="C292" s="1" t="s">
        <v>90</v>
      </c>
      <c r="D292" s="66">
        <v>40383</v>
      </c>
      <c r="E292" s="64">
        <v>7</v>
      </c>
      <c r="F292" s="1"/>
      <c r="G292" s="1" t="s">
        <v>91</v>
      </c>
      <c r="H292" s="1" t="s">
        <v>142</v>
      </c>
    </row>
    <row r="293" spans="1:8" x14ac:dyDescent="0.25">
      <c r="A293" s="64">
        <v>19</v>
      </c>
      <c r="B293" s="68">
        <v>2</v>
      </c>
      <c r="C293" s="1" t="s">
        <v>90</v>
      </c>
      <c r="D293" s="66">
        <v>40372</v>
      </c>
      <c r="E293" s="64">
        <v>2</v>
      </c>
      <c r="F293" s="1"/>
      <c r="G293" s="1" t="s">
        <v>108</v>
      </c>
      <c r="H293" s="1" t="s">
        <v>143</v>
      </c>
    </row>
    <row r="294" spans="1:8" x14ac:dyDescent="0.25">
      <c r="A294" s="64">
        <v>19</v>
      </c>
      <c r="B294" s="68">
        <v>2</v>
      </c>
      <c r="C294" s="1" t="s">
        <v>90</v>
      </c>
      <c r="D294" s="66">
        <v>40378</v>
      </c>
      <c r="E294" s="67">
        <v>2</v>
      </c>
      <c r="F294" s="1"/>
      <c r="G294" s="1" t="s">
        <v>110</v>
      </c>
      <c r="H294" s="1" t="s">
        <v>143</v>
      </c>
    </row>
    <row r="295" spans="1:8" x14ac:dyDescent="0.25">
      <c r="A295" s="64">
        <v>19</v>
      </c>
      <c r="B295" s="68">
        <v>2</v>
      </c>
      <c r="C295" s="1" t="s">
        <v>90</v>
      </c>
      <c r="D295" s="66">
        <v>40378</v>
      </c>
      <c r="E295" s="67">
        <v>2</v>
      </c>
      <c r="F295" s="1" t="s">
        <v>118</v>
      </c>
      <c r="G295" s="1" t="s">
        <v>112</v>
      </c>
      <c r="H295" s="1" t="s">
        <v>143</v>
      </c>
    </row>
    <row r="296" spans="1:8" x14ac:dyDescent="0.25">
      <c r="A296" s="64">
        <v>19</v>
      </c>
      <c r="B296" s="68">
        <v>2</v>
      </c>
      <c r="C296" s="1" t="s">
        <v>90</v>
      </c>
      <c r="D296" s="66">
        <v>40380</v>
      </c>
      <c r="E296" s="64">
        <v>3</v>
      </c>
      <c r="F296" s="1"/>
      <c r="G296" s="1" t="s">
        <v>113</v>
      </c>
      <c r="H296" s="1" t="s">
        <v>143</v>
      </c>
    </row>
    <row r="297" spans="1:8" x14ac:dyDescent="0.25">
      <c r="A297" s="64">
        <v>19</v>
      </c>
      <c r="B297" s="68">
        <v>2</v>
      </c>
      <c r="C297" s="1" t="s">
        <v>90</v>
      </c>
      <c r="D297" s="66">
        <v>40383</v>
      </c>
      <c r="E297" s="67">
        <v>3</v>
      </c>
      <c r="F297" s="1"/>
      <c r="G297" s="1" t="s">
        <v>114</v>
      </c>
      <c r="H297" s="1" t="s">
        <v>143</v>
      </c>
    </row>
    <row r="298" spans="1:8" x14ac:dyDescent="0.25">
      <c r="A298" s="64">
        <v>19</v>
      </c>
      <c r="B298" s="68">
        <v>2</v>
      </c>
      <c r="C298" s="1" t="s">
        <v>90</v>
      </c>
      <c r="D298" s="66">
        <v>40383</v>
      </c>
      <c r="E298" s="64">
        <v>4</v>
      </c>
      <c r="F298" s="1"/>
      <c r="G298" s="1" t="s">
        <v>91</v>
      </c>
      <c r="H298" s="1" t="s">
        <v>143</v>
      </c>
    </row>
    <row r="299" spans="1:8" x14ac:dyDescent="0.25">
      <c r="A299" s="64">
        <v>19</v>
      </c>
      <c r="B299" s="68">
        <v>2</v>
      </c>
      <c r="C299" s="1" t="s">
        <v>90</v>
      </c>
      <c r="D299" s="66">
        <v>40383</v>
      </c>
      <c r="E299" s="64">
        <v>5</v>
      </c>
      <c r="F299" s="1"/>
      <c r="G299" s="1" t="s">
        <v>91</v>
      </c>
      <c r="H299" s="1" t="s">
        <v>143</v>
      </c>
    </row>
    <row r="300" spans="1:8" x14ac:dyDescent="0.25">
      <c r="A300" s="64">
        <v>19</v>
      </c>
      <c r="B300" s="68">
        <v>2</v>
      </c>
      <c r="C300" s="1" t="s">
        <v>90</v>
      </c>
      <c r="D300" s="66">
        <v>40383</v>
      </c>
      <c r="E300" s="64">
        <v>6</v>
      </c>
      <c r="F300" s="1"/>
      <c r="G300" s="1" t="s">
        <v>91</v>
      </c>
      <c r="H300" s="1" t="s">
        <v>143</v>
      </c>
    </row>
    <row r="301" spans="1:8" x14ac:dyDescent="0.25">
      <c r="A301" s="64">
        <v>19</v>
      </c>
      <c r="B301" s="68">
        <v>2</v>
      </c>
      <c r="C301" s="1" t="s">
        <v>90</v>
      </c>
      <c r="D301" s="66">
        <v>40383</v>
      </c>
      <c r="E301" s="64">
        <v>7</v>
      </c>
      <c r="F301" s="1"/>
      <c r="G301" s="1" t="s">
        <v>91</v>
      </c>
      <c r="H301" s="1" t="s">
        <v>143</v>
      </c>
    </row>
    <row r="302" spans="1:8" x14ac:dyDescent="0.25">
      <c r="A302" s="64">
        <v>20</v>
      </c>
      <c r="B302" s="68">
        <v>2</v>
      </c>
      <c r="C302" s="1" t="s">
        <v>90</v>
      </c>
      <c r="D302" s="66">
        <v>40372</v>
      </c>
      <c r="E302" s="64">
        <v>2</v>
      </c>
      <c r="F302" s="1"/>
      <c r="G302" s="1" t="s">
        <v>108</v>
      </c>
      <c r="H302" s="1" t="s">
        <v>144</v>
      </c>
    </row>
    <row r="303" spans="1:8" x14ac:dyDescent="0.25">
      <c r="A303" s="64">
        <v>20</v>
      </c>
      <c r="B303" s="68">
        <v>2</v>
      </c>
      <c r="C303" s="1" t="s">
        <v>90</v>
      </c>
      <c r="D303" s="66">
        <v>40378</v>
      </c>
      <c r="E303" s="67">
        <v>2</v>
      </c>
      <c r="F303" s="1"/>
      <c r="G303" s="1" t="s">
        <v>110</v>
      </c>
      <c r="H303" s="1" t="s">
        <v>144</v>
      </c>
    </row>
    <row r="304" spans="1:8" x14ac:dyDescent="0.25">
      <c r="A304" s="64">
        <v>20</v>
      </c>
      <c r="B304" s="68">
        <v>2</v>
      </c>
      <c r="C304" s="1" t="s">
        <v>90</v>
      </c>
      <c r="D304" s="66">
        <v>40378</v>
      </c>
      <c r="E304" s="67">
        <v>2</v>
      </c>
      <c r="F304" s="1" t="s">
        <v>118</v>
      </c>
      <c r="G304" s="1" t="s">
        <v>112</v>
      </c>
      <c r="H304" s="1" t="s">
        <v>144</v>
      </c>
    </row>
    <row r="305" spans="1:8" x14ac:dyDescent="0.25">
      <c r="A305" s="64">
        <v>20</v>
      </c>
      <c r="B305" s="65">
        <v>2</v>
      </c>
      <c r="C305" s="1" t="s">
        <v>90</v>
      </c>
      <c r="D305" s="66">
        <v>40380</v>
      </c>
      <c r="E305" s="64">
        <v>3</v>
      </c>
      <c r="F305" s="1"/>
      <c r="G305" s="1" t="s">
        <v>113</v>
      </c>
      <c r="H305" s="1" t="s">
        <v>144</v>
      </c>
    </row>
    <row r="306" spans="1:8" x14ac:dyDescent="0.25">
      <c r="A306" s="64">
        <v>20</v>
      </c>
      <c r="B306" s="65">
        <v>2</v>
      </c>
      <c r="C306" s="1" t="s">
        <v>90</v>
      </c>
      <c r="D306" s="66">
        <v>40383</v>
      </c>
      <c r="E306" s="67">
        <v>3</v>
      </c>
      <c r="F306" s="1"/>
      <c r="G306" s="1" t="s">
        <v>114</v>
      </c>
      <c r="H306" s="1" t="s">
        <v>144</v>
      </c>
    </row>
    <row r="307" spans="1:8" x14ac:dyDescent="0.25">
      <c r="A307" s="64">
        <v>20</v>
      </c>
      <c r="B307" s="65">
        <v>2</v>
      </c>
      <c r="C307" s="1" t="s">
        <v>90</v>
      </c>
      <c r="D307" s="66">
        <v>40383</v>
      </c>
      <c r="E307" s="64">
        <v>4</v>
      </c>
      <c r="F307" s="1"/>
      <c r="G307" s="1" t="s">
        <v>91</v>
      </c>
      <c r="H307" s="1" t="s">
        <v>144</v>
      </c>
    </row>
    <row r="308" spans="1:8" x14ac:dyDescent="0.25">
      <c r="A308" s="64">
        <v>20</v>
      </c>
      <c r="B308" s="65">
        <v>2</v>
      </c>
      <c r="C308" s="1" t="s">
        <v>90</v>
      </c>
      <c r="D308" s="66">
        <v>40383</v>
      </c>
      <c r="E308" s="64">
        <v>5</v>
      </c>
      <c r="F308" s="1"/>
      <c r="G308" s="1" t="s">
        <v>91</v>
      </c>
      <c r="H308" s="1" t="s">
        <v>144</v>
      </c>
    </row>
    <row r="309" spans="1:8" x14ac:dyDescent="0.25">
      <c r="A309" s="64">
        <v>20</v>
      </c>
      <c r="B309" s="65">
        <v>2</v>
      </c>
      <c r="C309" s="1" t="s">
        <v>90</v>
      </c>
      <c r="D309" s="66">
        <v>40383</v>
      </c>
      <c r="E309" s="64">
        <v>6</v>
      </c>
      <c r="F309" s="1"/>
      <c r="G309" s="1" t="s">
        <v>91</v>
      </c>
      <c r="H309" s="1" t="s">
        <v>144</v>
      </c>
    </row>
    <row r="310" spans="1:8" x14ac:dyDescent="0.25">
      <c r="A310" s="64">
        <v>20</v>
      </c>
      <c r="B310" s="65">
        <v>2</v>
      </c>
      <c r="C310" s="1" t="s">
        <v>90</v>
      </c>
      <c r="D310" s="66">
        <v>40383</v>
      </c>
      <c r="E310" s="64">
        <v>7</v>
      </c>
      <c r="F310" s="1"/>
      <c r="G310" s="1" t="s">
        <v>91</v>
      </c>
      <c r="H310" s="1" t="s">
        <v>144</v>
      </c>
    </row>
    <row r="311" spans="1:8" x14ac:dyDescent="0.25">
      <c r="A311" s="64">
        <v>24</v>
      </c>
      <c r="B311" s="68">
        <v>2</v>
      </c>
      <c r="C311" s="1" t="s">
        <v>90</v>
      </c>
      <c r="D311" s="66">
        <v>40373</v>
      </c>
      <c r="E311" s="64">
        <v>2</v>
      </c>
      <c r="F311" s="1"/>
      <c r="G311" s="1" t="s">
        <v>108</v>
      </c>
      <c r="H311" s="1" t="s">
        <v>145</v>
      </c>
    </row>
    <row r="312" spans="1:8" x14ac:dyDescent="0.25">
      <c r="A312" s="64">
        <v>24</v>
      </c>
      <c r="B312" s="68">
        <v>2</v>
      </c>
      <c r="C312" s="1" t="s">
        <v>90</v>
      </c>
      <c r="D312" s="66">
        <v>40378</v>
      </c>
      <c r="E312" s="67">
        <v>2</v>
      </c>
      <c r="F312" s="1"/>
      <c r="G312" s="1" t="s">
        <v>110</v>
      </c>
      <c r="H312" s="1" t="s">
        <v>145</v>
      </c>
    </row>
    <row r="313" spans="1:8" x14ac:dyDescent="0.25">
      <c r="A313" s="64">
        <v>24</v>
      </c>
      <c r="B313" s="68">
        <v>2</v>
      </c>
      <c r="C313" s="1" t="s">
        <v>90</v>
      </c>
      <c r="D313" s="66">
        <v>40378</v>
      </c>
      <c r="E313" s="67">
        <v>2</v>
      </c>
      <c r="F313" s="1" t="s">
        <v>118</v>
      </c>
      <c r="G313" s="1" t="s">
        <v>112</v>
      </c>
      <c r="H313" s="1" t="s">
        <v>145</v>
      </c>
    </row>
    <row r="314" spans="1:8" x14ac:dyDescent="0.25">
      <c r="A314" s="64">
        <v>24</v>
      </c>
      <c r="B314" s="65">
        <v>2</v>
      </c>
      <c r="C314" s="1" t="s">
        <v>90</v>
      </c>
      <c r="D314" s="66">
        <v>40380</v>
      </c>
      <c r="E314" s="64">
        <v>3</v>
      </c>
      <c r="F314" s="1"/>
      <c r="G314" s="1" t="s">
        <v>113</v>
      </c>
      <c r="H314" s="1" t="s">
        <v>145</v>
      </c>
    </row>
    <row r="315" spans="1:8" x14ac:dyDescent="0.25">
      <c r="A315" s="64">
        <v>24</v>
      </c>
      <c r="B315" s="65">
        <v>2</v>
      </c>
      <c r="C315" s="1" t="s">
        <v>90</v>
      </c>
      <c r="D315" s="66">
        <v>40383</v>
      </c>
      <c r="E315" s="67">
        <v>3</v>
      </c>
      <c r="F315" s="1"/>
      <c r="G315" s="1" t="s">
        <v>114</v>
      </c>
      <c r="H315" s="1" t="s">
        <v>145</v>
      </c>
    </row>
    <row r="316" spans="1:8" x14ac:dyDescent="0.25">
      <c r="A316" s="64">
        <v>24</v>
      </c>
      <c r="B316" s="65">
        <v>2</v>
      </c>
      <c r="C316" s="1" t="s">
        <v>90</v>
      </c>
      <c r="D316" s="66">
        <v>40383</v>
      </c>
      <c r="E316" s="64">
        <v>4</v>
      </c>
      <c r="F316" s="1"/>
      <c r="G316" s="1" t="s">
        <v>91</v>
      </c>
      <c r="H316" s="1" t="s">
        <v>145</v>
      </c>
    </row>
    <row r="317" spans="1:8" x14ac:dyDescent="0.25">
      <c r="A317" s="64">
        <v>24</v>
      </c>
      <c r="B317" s="65">
        <v>2</v>
      </c>
      <c r="C317" s="1" t="s">
        <v>90</v>
      </c>
      <c r="D317" s="66">
        <v>40383</v>
      </c>
      <c r="E317" s="64">
        <v>5</v>
      </c>
      <c r="F317" s="1"/>
      <c r="G317" s="1" t="s">
        <v>91</v>
      </c>
      <c r="H317" s="1" t="s">
        <v>145</v>
      </c>
    </row>
    <row r="318" spans="1:8" x14ac:dyDescent="0.25">
      <c r="A318" s="64">
        <v>24</v>
      </c>
      <c r="B318" s="65">
        <v>2</v>
      </c>
      <c r="C318" s="1" t="s">
        <v>90</v>
      </c>
      <c r="D318" s="66">
        <v>40383</v>
      </c>
      <c r="E318" s="64">
        <v>6</v>
      </c>
      <c r="F318" s="1"/>
      <c r="G318" s="1" t="s">
        <v>91</v>
      </c>
      <c r="H318" s="1" t="s">
        <v>145</v>
      </c>
    </row>
    <row r="319" spans="1:8" x14ac:dyDescent="0.25">
      <c r="A319" s="64">
        <v>24</v>
      </c>
      <c r="B319" s="65">
        <v>2</v>
      </c>
      <c r="C319" s="1" t="s">
        <v>90</v>
      </c>
      <c r="D319" s="66">
        <v>40383</v>
      </c>
      <c r="E319" s="64">
        <v>7</v>
      </c>
      <c r="F319" s="1"/>
      <c r="G319" s="1" t="s">
        <v>91</v>
      </c>
      <c r="H319" s="1" t="s">
        <v>145</v>
      </c>
    </row>
    <row r="320" spans="1:8" x14ac:dyDescent="0.25">
      <c r="A320" s="64">
        <v>32</v>
      </c>
      <c r="B320" s="68">
        <v>2</v>
      </c>
      <c r="C320" s="1" t="s">
        <v>90</v>
      </c>
      <c r="D320" s="66">
        <v>40374</v>
      </c>
      <c r="E320" s="64">
        <v>2</v>
      </c>
      <c r="F320" s="1"/>
      <c r="G320" s="1" t="s">
        <v>108</v>
      </c>
      <c r="H320" s="1" t="s">
        <v>146</v>
      </c>
    </row>
    <row r="321" spans="1:8" x14ac:dyDescent="0.25">
      <c r="A321" s="64">
        <v>32</v>
      </c>
      <c r="B321" s="68">
        <v>2</v>
      </c>
      <c r="C321" s="1" t="s">
        <v>90</v>
      </c>
      <c r="D321" s="66">
        <v>40378</v>
      </c>
      <c r="E321" s="67">
        <v>2</v>
      </c>
      <c r="F321" s="1"/>
      <c r="G321" s="1" t="s">
        <v>110</v>
      </c>
      <c r="H321" s="1" t="s">
        <v>146</v>
      </c>
    </row>
    <row r="322" spans="1:8" x14ac:dyDescent="0.25">
      <c r="A322" s="64">
        <v>32</v>
      </c>
      <c r="B322" s="68">
        <v>2</v>
      </c>
      <c r="C322" s="1" t="s">
        <v>90</v>
      </c>
      <c r="D322" s="66">
        <v>40378</v>
      </c>
      <c r="E322" s="67">
        <v>2</v>
      </c>
      <c r="F322" s="1" t="s">
        <v>118</v>
      </c>
      <c r="G322" s="1" t="s">
        <v>112</v>
      </c>
      <c r="H322" s="1" t="s">
        <v>146</v>
      </c>
    </row>
    <row r="323" spans="1:8" x14ac:dyDescent="0.25">
      <c r="A323" s="64">
        <v>32</v>
      </c>
      <c r="B323" s="68">
        <v>2</v>
      </c>
      <c r="C323" s="1" t="s">
        <v>90</v>
      </c>
      <c r="D323" s="66">
        <v>40380</v>
      </c>
      <c r="E323" s="64">
        <v>3</v>
      </c>
      <c r="F323" s="1"/>
      <c r="G323" s="1" t="s">
        <v>113</v>
      </c>
      <c r="H323" s="1" t="s">
        <v>146</v>
      </c>
    </row>
    <row r="324" spans="1:8" x14ac:dyDescent="0.25">
      <c r="A324" s="64">
        <v>32</v>
      </c>
      <c r="B324" s="68">
        <v>2</v>
      </c>
      <c r="C324" s="1" t="s">
        <v>90</v>
      </c>
      <c r="D324" s="66">
        <v>40383</v>
      </c>
      <c r="E324" s="67">
        <v>3</v>
      </c>
      <c r="F324" s="1"/>
      <c r="G324" s="1" t="s">
        <v>114</v>
      </c>
      <c r="H324" s="1" t="s">
        <v>146</v>
      </c>
    </row>
    <row r="325" spans="1:8" x14ac:dyDescent="0.25">
      <c r="A325" s="64">
        <v>32</v>
      </c>
      <c r="B325" s="68">
        <v>2</v>
      </c>
      <c r="C325" s="1" t="s">
        <v>90</v>
      </c>
      <c r="D325" s="66">
        <v>40383</v>
      </c>
      <c r="E325" s="64">
        <v>4</v>
      </c>
      <c r="F325" s="1"/>
      <c r="G325" s="1" t="s">
        <v>91</v>
      </c>
      <c r="H325" s="1" t="s">
        <v>146</v>
      </c>
    </row>
    <row r="326" spans="1:8" x14ac:dyDescent="0.25">
      <c r="A326" s="64">
        <v>32</v>
      </c>
      <c r="B326" s="68">
        <v>2</v>
      </c>
      <c r="C326" s="1" t="s">
        <v>90</v>
      </c>
      <c r="D326" s="66">
        <v>40383</v>
      </c>
      <c r="E326" s="64">
        <v>5</v>
      </c>
      <c r="F326" s="1"/>
      <c r="G326" s="1" t="s">
        <v>91</v>
      </c>
      <c r="H326" s="1" t="s">
        <v>146</v>
      </c>
    </row>
    <row r="327" spans="1:8" x14ac:dyDescent="0.25">
      <c r="A327" s="64">
        <v>32</v>
      </c>
      <c r="B327" s="68">
        <v>2</v>
      </c>
      <c r="C327" s="1" t="s">
        <v>90</v>
      </c>
      <c r="D327" s="66">
        <v>40383</v>
      </c>
      <c r="E327" s="64">
        <v>6</v>
      </c>
      <c r="F327" s="1"/>
      <c r="G327" s="1" t="s">
        <v>91</v>
      </c>
      <c r="H327" s="1" t="s">
        <v>146</v>
      </c>
    </row>
    <row r="328" spans="1:8" x14ac:dyDescent="0.25">
      <c r="A328" s="64">
        <v>32</v>
      </c>
      <c r="B328" s="68">
        <v>2</v>
      </c>
      <c r="C328" s="1" t="s">
        <v>90</v>
      </c>
      <c r="D328" s="66">
        <v>40383</v>
      </c>
      <c r="E328" s="64">
        <v>7</v>
      </c>
      <c r="F328" s="1"/>
      <c r="G328" s="1" t="s">
        <v>91</v>
      </c>
      <c r="H328" s="1" t="s">
        <v>146</v>
      </c>
    </row>
    <row r="329" spans="1:8" x14ac:dyDescent="0.25">
      <c r="A329" s="64">
        <v>33</v>
      </c>
      <c r="B329" s="68">
        <v>2</v>
      </c>
      <c r="C329" s="1" t="s">
        <v>90</v>
      </c>
      <c r="D329" s="66">
        <v>40374</v>
      </c>
      <c r="E329" s="64">
        <v>2</v>
      </c>
      <c r="F329" s="1"/>
      <c r="G329" s="1" t="s">
        <v>108</v>
      </c>
      <c r="H329" s="1" t="s">
        <v>147</v>
      </c>
    </row>
    <row r="330" spans="1:8" x14ac:dyDescent="0.25">
      <c r="A330" s="64">
        <v>33</v>
      </c>
      <c r="B330" s="68">
        <v>2</v>
      </c>
      <c r="C330" s="1" t="s">
        <v>90</v>
      </c>
      <c r="D330" s="66">
        <v>40378</v>
      </c>
      <c r="E330" s="67">
        <v>2</v>
      </c>
      <c r="F330" s="1"/>
      <c r="G330" s="1" t="s">
        <v>110</v>
      </c>
      <c r="H330" s="1" t="s">
        <v>147</v>
      </c>
    </row>
    <row r="331" spans="1:8" x14ac:dyDescent="0.25">
      <c r="A331" s="64">
        <v>33</v>
      </c>
      <c r="B331" s="68">
        <v>2</v>
      </c>
      <c r="C331" s="1" t="s">
        <v>90</v>
      </c>
      <c r="D331" s="66">
        <v>40378</v>
      </c>
      <c r="E331" s="67">
        <v>2</v>
      </c>
      <c r="F331" s="1" t="s">
        <v>118</v>
      </c>
      <c r="G331" s="1" t="s">
        <v>112</v>
      </c>
      <c r="H331" s="1" t="s">
        <v>147</v>
      </c>
    </row>
    <row r="332" spans="1:8" x14ac:dyDescent="0.25">
      <c r="A332" s="64">
        <v>33</v>
      </c>
      <c r="B332" s="65">
        <v>2</v>
      </c>
      <c r="C332" s="1" t="s">
        <v>90</v>
      </c>
      <c r="D332" s="66">
        <v>40380</v>
      </c>
      <c r="E332" s="64">
        <v>3</v>
      </c>
      <c r="F332" s="1"/>
      <c r="G332" s="1" t="s">
        <v>113</v>
      </c>
      <c r="H332" s="1" t="s">
        <v>147</v>
      </c>
    </row>
    <row r="333" spans="1:8" x14ac:dyDescent="0.25">
      <c r="A333" s="64">
        <v>33</v>
      </c>
      <c r="B333" s="65">
        <v>2</v>
      </c>
      <c r="C333" s="1" t="s">
        <v>90</v>
      </c>
      <c r="D333" s="66">
        <v>40383</v>
      </c>
      <c r="E333" s="67">
        <v>3</v>
      </c>
      <c r="F333" s="1"/>
      <c r="G333" s="1" t="s">
        <v>114</v>
      </c>
      <c r="H333" s="1" t="s">
        <v>147</v>
      </c>
    </row>
    <row r="334" spans="1:8" x14ac:dyDescent="0.25">
      <c r="A334" s="64">
        <v>33</v>
      </c>
      <c r="B334" s="65">
        <v>2</v>
      </c>
      <c r="C334" s="1" t="s">
        <v>90</v>
      </c>
      <c r="D334" s="66">
        <v>40383</v>
      </c>
      <c r="E334" s="64">
        <v>4</v>
      </c>
      <c r="F334" s="1"/>
      <c r="G334" s="1" t="s">
        <v>91</v>
      </c>
      <c r="H334" s="1" t="s">
        <v>147</v>
      </c>
    </row>
    <row r="335" spans="1:8" x14ac:dyDescent="0.25">
      <c r="A335" s="64">
        <v>33</v>
      </c>
      <c r="B335" s="65">
        <v>2</v>
      </c>
      <c r="C335" s="1" t="s">
        <v>90</v>
      </c>
      <c r="D335" s="66">
        <v>40383</v>
      </c>
      <c r="E335" s="64">
        <v>5</v>
      </c>
      <c r="F335" s="1"/>
      <c r="G335" s="1" t="s">
        <v>91</v>
      </c>
      <c r="H335" s="1" t="s">
        <v>147</v>
      </c>
    </row>
    <row r="336" spans="1:8" x14ac:dyDescent="0.25">
      <c r="A336" s="64">
        <v>33</v>
      </c>
      <c r="B336" s="65">
        <v>2</v>
      </c>
      <c r="C336" s="1" t="s">
        <v>90</v>
      </c>
      <c r="D336" s="66">
        <v>40383</v>
      </c>
      <c r="E336" s="64">
        <v>6</v>
      </c>
      <c r="F336" s="1"/>
      <c r="G336" s="1" t="s">
        <v>91</v>
      </c>
      <c r="H336" s="1" t="s">
        <v>147</v>
      </c>
    </row>
    <row r="337" spans="1:8" x14ac:dyDescent="0.25">
      <c r="A337" s="64">
        <v>33</v>
      </c>
      <c r="B337" s="65">
        <v>2</v>
      </c>
      <c r="C337" s="1" t="s">
        <v>90</v>
      </c>
      <c r="D337" s="66">
        <v>40383</v>
      </c>
      <c r="E337" s="64">
        <v>7</v>
      </c>
      <c r="F337" s="1"/>
      <c r="G337" s="1" t="s">
        <v>91</v>
      </c>
      <c r="H337" s="1" t="s">
        <v>147</v>
      </c>
    </row>
    <row r="338" spans="1:8" x14ac:dyDescent="0.25">
      <c r="A338" s="64">
        <v>39</v>
      </c>
      <c r="B338" s="65">
        <v>2</v>
      </c>
      <c r="C338" s="1" t="s">
        <v>90</v>
      </c>
      <c r="D338" s="66">
        <v>40379</v>
      </c>
      <c r="E338" s="64">
        <v>3</v>
      </c>
      <c r="F338" s="1"/>
      <c r="G338" s="1" t="s">
        <v>108</v>
      </c>
      <c r="H338" s="1" t="s">
        <v>148</v>
      </c>
    </row>
    <row r="339" spans="1:8" x14ac:dyDescent="0.25">
      <c r="A339" s="64">
        <v>39</v>
      </c>
      <c r="B339" s="65">
        <v>2</v>
      </c>
      <c r="C339" s="1" t="s">
        <v>90</v>
      </c>
      <c r="D339" s="66">
        <v>40385</v>
      </c>
      <c r="E339" s="67">
        <v>3</v>
      </c>
      <c r="F339" s="1"/>
      <c r="G339" s="1" t="s">
        <v>110</v>
      </c>
      <c r="H339" s="1" t="s">
        <v>148</v>
      </c>
    </row>
    <row r="340" spans="1:8" x14ac:dyDescent="0.25">
      <c r="A340" s="64">
        <v>39</v>
      </c>
      <c r="B340" s="65">
        <v>2</v>
      </c>
      <c r="C340" s="1" t="s">
        <v>90</v>
      </c>
      <c r="D340" s="66">
        <v>40385</v>
      </c>
      <c r="E340" s="67">
        <v>3</v>
      </c>
      <c r="F340" s="1" t="s">
        <v>118</v>
      </c>
      <c r="G340" s="1" t="s">
        <v>112</v>
      </c>
      <c r="H340" s="1" t="s">
        <v>148</v>
      </c>
    </row>
    <row r="341" spans="1:8" x14ac:dyDescent="0.25">
      <c r="A341" s="64">
        <v>39</v>
      </c>
      <c r="B341" s="65">
        <v>2</v>
      </c>
      <c r="C341" s="1" t="s">
        <v>90</v>
      </c>
      <c r="D341" s="66">
        <v>40386</v>
      </c>
      <c r="E341" s="67">
        <v>3</v>
      </c>
      <c r="F341" s="1"/>
      <c r="G341" s="1" t="s">
        <v>113</v>
      </c>
      <c r="H341" s="1" t="s">
        <v>148</v>
      </c>
    </row>
    <row r="342" spans="1:8" x14ac:dyDescent="0.25">
      <c r="A342" s="64">
        <v>39</v>
      </c>
      <c r="B342" s="65">
        <v>2</v>
      </c>
      <c r="C342" s="1" t="s">
        <v>90</v>
      </c>
      <c r="D342" s="66">
        <v>40388</v>
      </c>
      <c r="E342" s="67">
        <v>3</v>
      </c>
      <c r="F342" s="1"/>
      <c r="G342" s="1" t="s">
        <v>114</v>
      </c>
      <c r="H342" s="1" t="s">
        <v>148</v>
      </c>
    </row>
    <row r="343" spans="1:8" x14ac:dyDescent="0.25">
      <c r="A343" s="64">
        <v>39</v>
      </c>
      <c r="B343" s="65">
        <v>2</v>
      </c>
      <c r="C343" s="1" t="s">
        <v>90</v>
      </c>
      <c r="D343" s="66">
        <v>40389</v>
      </c>
      <c r="E343" s="64">
        <v>4</v>
      </c>
      <c r="F343" s="1"/>
      <c r="G343" s="1" t="s">
        <v>91</v>
      </c>
      <c r="H343" s="1" t="s">
        <v>148</v>
      </c>
    </row>
    <row r="344" spans="1:8" x14ac:dyDescent="0.25">
      <c r="A344" s="64">
        <v>39</v>
      </c>
      <c r="B344" s="65">
        <v>2</v>
      </c>
      <c r="C344" s="1" t="s">
        <v>90</v>
      </c>
      <c r="D344" s="66">
        <v>40389</v>
      </c>
      <c r="E344" s="64">
        <v>5</v>
      </c>
      <c r="F344" s="1"/>
      <c r="G344" s="1" t="s">
        <v>91</v>
      </c>
      <c r="H344" s="1" t="s">
        <v>148</v>
      </c>
    </row>
    <row r="345" spans="1:8" x14ac:dyDescent="0.25">
      <c r="A345" s="64">
        <v>39</v>
      </c>
      <c r="B345" s="65">
        <v>2</v>
      </c>
      <c r="C345" s="1" t="s">
        <v>90</v>
      </c>
      <c r="D345" s="66">
        <v>40389</v>
      </c>
      <c r="E345" s="64">
        <v>6</v>
      </c>
      <c r="F345" s="1"/>
      <c r="G345" s="1" t="s">
        <v>91</v>
      </c>
      <c r="H345" s="1" t="s">
        <v>148</v>
      </c>
    </row>
    <row r="346" spans="1:8" x14ac:dyDescent="0.25">
      <c r="A346" s="64">
        <v>39</v>
      </c>
      <c r="B346" s="65">
        <v>2</v>
      </c>
      <c r="C346" s="1" t="s">
        <v>90</v>
      </c>
      <c r="D346" s="66">
        <v>40389</v>
      </c>
      <c r="E346" s="64">
        <v>7</v>
      </c>
      <c r="F346" s="1"/>
      <c r="G346" s="1" t="s">
        <v>91</v>
      </c>
      <c r="H346" s="1" t="s">
        <v>148</v>
      </c>
    </row>
    <row r="347" spans="1:8" x14ac:dyDescent="0.25">
      <c r="A347" s="64">
        <v>40</v>
      </c>
      <c r="B347" s="65">
        <v>2</v>
      </c>
      <c r="C347" s="1" t="s">
        <v>90</v>
      </c>
      <c r="D347" s="66">
        <v>40379</v>
      </c>
      <c r="E347" s="64">
        <v>3</v>
      </c>
      <c r="F347" s="1"/>
      <c r="G347" s="1" t="s">
        <v>108</v>
      </c>
      <c r="H347" s="1" t="s">
        <v>149</v>
      </c>
    </row>
    <row r="348" spans="1:8" x14ac:dyDescent="0.25">
      <c r="A348" s="64">
        <v>40</v>
      </c>
      <c r="B348" s="65">
        <v>2</v>
      </c>
      <c r="C348" s="1" t="s">
        <v>90</v>
      </c>
      <c r="D348" s="66">
        <v>40385</v>
      </c>
      <c r="E348" s="67">
        <v>3</v>
      </c>
      <c r="F348" s="1"/>
      <c r="G348" s="1" t="s">
        <v>110</v>
      </c>
      <c r="H348" s="1" t="s">
        <v>149</v>
      </c>
    </row>
    <row r="349" spans="1:8" x14ac:dyDescent="0.25">
      <c r="A349" s="64">
        <v>40</v>
      </c>
      <c r="B349" s="65">
        <v>2</v>
      </c>
      <c r="C349" s="1" t="s">
        <v>90</v>
      </c>
      <c r="D349" s="66">
        <v>40385</v>
      </c>
      <c r="E349" s="67">
        <v>3</v>
      </c>
      <c r="F349" s="1" t="s">
        <v>118</v>
      </c>
      <c r="G349" s="1" t="s">
        <v>112</v>
      </c>
      <c r="H349" s="1" t="s">
        <v>149</v>
      </c>
    </row>
    <row r="350" spans="1:8" x14ac:dyDescent="0.25">
      <c r="A350" s="64">
        <v>40</v>
      </c>
      <c r="B350" s="65">
        <v>2</v>
      </c>
      <c r="C350" s="1" t="s">
        <v>90</v>
      </c>
      <c r="D350" s="66">
        <v>40386</v>
      </c>
      <c r="E350" s="67">
        <v>3</v>
      </c>
      <c r="F350" s="1"/>
      <c r="G350" s="1" t="s">
        <v>113</v>
      </c>
      <c r="H350" s="1" t="s">
        <v>149</v>
      </c>
    </row>
    <row r="351" spans="1:8" x14ac:dyDescent="0.25">
      <c r="A351" s="64">
        <v>40</v>
      </c>
      <c r="B351" s="65">
        <v>2</v>
      </c>
      <c r="C351" s="1" t="s">
        <v>90</v>
      </c>
      <c r="D351" s="66">
        <v>40388</v>
      </c>
      <c r="E351" s="67">
        <v>3</v>
      </c>
      <c r="F351" s="1"/>
      <c r="G351" s="1" t="s">
        <v>114</v>
      </c>
      <c r="H351" s="1" t="s">
        <v>149</v>
      </c>
    </row>
    <row r="352" spans="1:8" x14ac:dyDescent="0.25">
      <c r="A352" s="64">
        <v>40</v>
      </c>
      <c r="B352" s="65">
        <v>2</v>
      </c>
      <c r="C352" s="1" t="s">
        <v>90</v>
      </c>
      <c r="D352" s="66">
        <v>40389</v>
      </c>
      <c r="E352" s="64">
        <v>4</v>
      </c>
      <c r="F352" s="1"/>
      <c r="G352" s="1" t="s">
        <v>91</v>
      </c>
      <c r="H352" s="1" t="s">
        <v>149</v>
      </c>
    </row>
    <row r="353" spans="1:8" x14ac:dyDescent="0.25">
      <c r="A353" s="64">
        <v>40</v>
      </c>
      <c r="B353" s="65">
        <v>2</v>
      </c>
      <c r="C353" s="1" t="s">
        <v>90</v>
      </c>
      <c r="D353" s="66">
        <v>40389</v>
      </c>
      <c r="E353" s="64">
        <v>5</v>
      </c>
      <c r="F353" s="1"/>
      <c r="G353" s="1" t="s">
        <v>91</v>
      </c>
      <c r="H353" s="1" t="s">
        <v>149</v>
      </c>
    </row>
    <row r="354" spans="1:8" x14ac:dyDescent="0.25">
      <c r="A354" s="64">
        <v>40</v>
      </c>
      <c r="B354" s="65">
        <v>2</v>
      </c>
      <c r="C354" s="1" t="s">
        <v>90</v>
      </c>
      <c r="D354" s="66">
        <v>40389</v>
      </c>
      <c r="E354" s="64">
        <v>6</v>
      </c>
      <c r="F354" s="1"/>
      <c r="G354" s="1" t="s">
        <v>91</v>
      </c>
      <c r="H354" s="1" t="s">
        <v>149</v>
      </c>
    </row>
    <row r="355" spans="1:8" x14ac:dyDescent="0.25">
      <c r="A355" s="64">
        <v>40</v>
      </c>
      <c r="B355" s="65">
        <v>2</v>
      </c>
      <c r="C355" s="1" t="s">
        <v>90</v>
      </c>
      <c r="D355" s="66">
        <v>40389</v>
      </c>
      <c r="E355" s="64">
        <v>7</v>
      </c>
      <c r="F355" s="1"/>
      <c r="G355" s="1" t="s">
        <v>91</v>
      </c>
      <c r="H355" s="1" t="s">
        <v>149</v>
      </c>
    </row>
    <row r="356" spans="1:8" x14ac:dyDescent="0.25">
      <c r="A356" s="64">
        <v>41</v>
      </c>
      <c r="B356" s="65">
        <v>2</v>
      </c>
      <c r="C356" s="1" t="s">
        <v>90</v>
      </c>
      <c r="D356" s="66">
        <v>40379</v>
      </c>
      <c r="E356" s="64">
        <v>3</v>
      </c>
      <c r="F356" s="1"/>
      <c r="G356" s="1" t="s">
        <v>108</v>
      </c>
      <c r="H356" s="1" t="s">
        <v>150</v>
      </c>
    </row>
    <row r="357" spans="1:8" x14ac:dyDescent="0.25">
      <c r="A357" s="64">
        <v>41</v>
      </c>
      <c r="B357" s="65">
        <v>2</v>
      </c>
      <c r="C357" s="1" t="s">
        <v>90</v>
      </c>
      <c r="D357" s="66">
        <v>40385</v>
      </c>
      <c r="E357" s="67">
        <v>3</v>
      </c>
      <c r="F357" s="1"/>
      <c r="G357" s="1" t="s">
        <v>110</v>
      </c>
      <c r="H357" s="1" t="s">
        <v>150</v>
      </c>
    </row>
    <row r="358" spans="1:8" x14ac:dyDescent="0.25">
      <c r="A358" s="64">
        <v>41</v>
      </c>
      <c r="B358" s="65">
        <v>2</v>
      </c>
      <c r="C358" s="1" t="s">
        <v>90</v>
      </c>
      <c r="D358" s="66">
        <v>40385</v>
      </c>
      <c r="E358" s="67">
        <v>3</v>
      </c>
      <c r="F358" s="1" t="s">
        <v>111</v>
      </c>
      <c r="G358" s="1" t="s">
        <v>112</v>
      </c>
      <c r="H358" s="1" t="s">
        <v>150</v>
      </c>
    </row>
    <row r="359" spans="1:8" x14ac:dyDescent="0.25">
      <c r="A359" s="64">
        <v>41</v>
      </c>
      <c r="B359" s="65">
        <v>2</v>
      </c>
      <c r="C359" s="1" t="s">
        <v>90</v>
      </c>
      <c r="D359" s="66">
        <v>40386</v>
      </c>
      <c r="E359" s="67">
        <v>3</v>
      </c>
      <c r="F359" s="1"/>
      <c r="G359" s="1" t="s">
        <v>113</v>
      </c>
      <c r="H359" s="1" t="s">
        <v>150</v>
      </c>
    </row>
    <row r="360" spans="1:8" x14ac:dyDescent="0.25">
      <c r="A360" s="64">
        <v>41</v>
      </c>
      <c r="B360" s="65">
        <v>2</v>
      </c>
      <c r="C360" s="1" t="s">
        <v>90</v>
      </c>
      <c r="D360" s="66">
        <v>40388</v>
      </c>
      <c r="E360" s="67">
        <v>3</v>
      </c>
      <c r="F360" s="1"/>
      <c r="G360" s="1" t="s">
        <v>114</v>
      </c>
      <c r="H360" s="1" t="s">
        <v>150</v>
      </c>
    </row>
    <row r="361" spans="1:8" x14ac:dyDescent="0.25">
      <c r="A361" s="64">
        <v>41</v>
      </c>
      <c r="B361" s="65">
        <v>2</v>
      </c>
      <c r="C361" s="1" t="s">
        <v>90</v>
      </c>
      <c r="D361" s="66">
        <v>40389</v>
      </c>
      <c r="E361" s="64">
        <v>4</v>
      </c>
      <c r="F361" s="1"/>
      <c r="G361" s="1" t="s">
        <v>91</v>
      </c>
      <c r="H361" s="1" t="s">
        <v>150</v>
      </c>
    </row>
    <row r="362" spans="1:8" x14ac:dyDescent="0.25">
      <c r="A362" s="64">
        <v>41</v>
      </c>
      <c r="B362" s="65">
        <v>2</v>
      </c>
      <c r="C362" s="1" t="s">
        <v>90</v>
      </c>
      <c r="D362" s="66">
        <v>40389</v>
      </c>
      <c r="E362" s="64">
        <v>5</v>
      </c>
      <c r="F362" s="1"/>
      <c r="G362" s="1" t="s">
        <v>91</v>
      </c>
      <c r="H362" s="1" t="s">
        <v>150</v>
      </c>
    </row>
    <row r="363" spans="1:8" x14ac:dyDescent="0.25">
      <c r="A363" s="64">
        <v>41</v>
      </c>
      <c r="B363" s="65">
        <v>2</v>
      </c>
      <c r="C363" s="1" t="s">
        <v>90</v>
      </c>
      <c r="D363" s="66">
        <v>40389</v>
      </c>
      <c r="E363" s="64">
        <v>6</v>
      </c>
      <c r="F363" s="1"/>
      <c r="G363" s="1" t="s">
        <v>91</v>
      </c>
      <c r="H363" s="1" t="s">
        <v>150</v>
      </c>
    </row>
    <row r="364" spans="1:8" x14ac:dyDescent="0.25">
      <c r="A364" s="64">
        <v>41</v>
      </c>
      <c r="B364" s="65">
        <v>2</v>
      </c>
      <c r="C364" s="1" t="s">
        <v>90</v>
      </c>
      <c r="D364" s="66">
        <v>40389</v>
      </c>
      <c r="E364" s="64">
        <v>7</v>
      </c>
      <c r="F364" s="1"/>
      <c r="G364" s="1" t="s">
        <v>91</v>
      </c>
      <c r="H364" s="1" t="s">
        <v>150</v>
      </c>
    </row>
    <row r="365" spans="1:8" x14ac:dyDescent="0.25">
      <c r="A365" s="64">
        <v>42</v>
      </c>
      <c r="B365" s="65">
        <v>2</v>
      </c>
      <c r="C365" s="1" t="s">
        <v>90</v>
      </c>
      <c r="D365" s="66">
        <v>40379</v>
      </c>
      <c r="E365" s="64">
        <v>3</v>
      </c>
      <c r="F365" s="1"/>
      <c r="G365" s="1" t="s">
        <v>108</v>
      </c>
      <c r="H365" s="1" t="s">
        <v>151</v>
      </c>
    </row>
    <row r="366" spans="1:8" x14ac:dyDescent="0.25">
      <c r="A366" s="64">
        <v>42</v>
      </c>
      <c r="B366" s="65">
        <v>2</v>
      </c>
      <c r="C366" s="1" t="s">
        <v>90</v>
      </c>
      <c r="D366" s="66">
        <v>40385</v>
      </c>
      <c r="E366" s="67">
        <v>3</v>
      </c>
      <c r="F366" s="1"/>
      <c r="G366" s="1" t="s">
        <v>110</v>
      </c>
      <c r="H366" s="1" t="s">
        <v>151</v>
      </c>
    </row>
    <row r="367" spans="1:8" x14ac:dyDescent="0.25">
      <c r="A367" s="64">
        <v>42</v>
      </c>
      <c r="B367" s="65">
        <v>2</v>
      </c>
      <c r="C367" s="1" t="s">
        <v>90</v>
      </c>
      <c r="D367" s="66">
        <v>40385</v>
      </c>
      <c r="E367" s="67">
        <v>3</v>
      </c>
      <c r="F367" s="1" t="s">
        <v>111</v>
      </c>
      <c r="G367" s="1" t="s">
        <v>112</v>
      </c>
      <c r="H367" s="1" t="s">
        <v>151</v>
      </c>
    </row>
    <row r="368" spans="1:8" x14ac:dyDescent="0.25">
      <c r="A368" s="64">
        <v>42</v>
      </c>
      <c r="B368" s="65">
        <v>2</v>
      </c>
      <c r="C368" s="1" t="s">
        <v>90</v>
      </c>
      <c r="D368" s="66">
        <v>40386</v>
      </c>
      <c r="E368" s="67">
        <v>3</v>
      </c>
      <c r="F368" s="1"/>
      <c r="G368" s="1" t="s">
        <v>113</v>
      </c>
      <c r="H368" s="1" t="s">
        <v>151</v>
      </c>
    </row>
    <row r="369" spans="1:8" x14ac:dyDescent="0.25">
      <c r="A369" s="64">
        <v>42</v>
      </c>
      <c r="B369" s="65">
        <v>2</v>
      </c>
      <c r="C369" s="1" t="s">
        <v>90</v>
      </c>
      <c r="D369" s="66">
        <v>40388</v>
      </c>
      <c r="E369" s="67">
        <v>3</v>
      </c>
      <c r="F369" s="1"/>
      <c r="G369" s="1" t="s">
        <v>114</v>
      </c>
      <c r="H369" s="1" t="s">
        <v>151</v>
      </c>
    </row>
    <row r="370" spans="1:8" x14ac:dyDescent="0.25">
      <c r="A370" s="64">
        <v>42</v>
      </c>
      <c r="B370" s="65">
        <v>2</v>
      </c>
      <c r="C370" s="1" t="s">
        <v>90</v>
      </c>
      <c r="D370" s="66">
        <v>40389</v>
      </c>
      <c r="E370" s="64">
        <v>4</v>
      </c>
      <c r="F370" s="1"/>
      <c r="G370" s="1" t="s">
        <v>91</v>
      </c>
      <c r="H370" s="1" t="s">
        <v>151</v>
      </c>
    </row>
    <row r="371" spans="1:8" x14ac:dyDescent="0.25">
      <c r="A371" s="64">
        <v>42</v>
      </c>
      <c r="B371" s="65">
        <v>2</v>
      </c>
      <c r="C371" s="1" t="s">
        <v>90</v>
      </c>
      <c r="D371" s="66">
        <v>40389</v>
      </c>
      <c r="E371" s="64">
        <v>5</v>
      </c>
      <c r="F371" s="1"/>
      <c r="G371" s="1" t="s">
        <v>91</v>
      </c>
      <c r="H371" s="1" t="s">
        <v>151</v>
      </c>
    </row>
    <row r="372" spans="1:8" x14ac:dyDescent="0.25">
      <c r="A372" s="64">
        <v>42</v>
      </c>
      <c r="B372" s="65">
        <v>2</v>
      </c>
      <c r="C372" s="1" t="s">
        <v>90</v>
      </c>
      <c r="D372" s="66">
        <v>40389</v>
      </c>
      <c r="E372" s="64">
        <v>6</v>
      </c>
      <c r="F372" s="1"/>
      <c r="G372" s="1" t="s">
        <v>91</v>
      </c>
      <c r="H372" s="1" t="s">
        <v>151</v>
      </c>
    </row>
    <row r="373" spans="1:8" x14ac:dyDescent="0.25">
      <c r="A373" s="64">
        <v>42</v>
      </c>
      <c r="B373" s="65">
        <v>2</v>
      </c>
      <c r="C373" s="1" t="s">
        <v>90</v>
      </c>
      <c r="D373" s="66">
        <v>40389</v>
      </c>
      <c r="E373" s="64">
        <v>7</v>
      </c>
      <c r="F373" s="1"/>
      <c r="G373" s="1" t="s">
        <v>91</v>
      </c>
      <c r="H373" s="1" t="s">
        <v>151</v>
      </c>
    </row>
    <row r="374" spans="1:8" x14ac:dyDescent="0.25">
      <c r="A374" s="64">
        <v>46</v>
      </c>
      <c r="B374" s="65">
        <v>2</v>
      </c>
      <c r="C374" s="1" t="s">
        <v>90</v>
      </c>
      <c r="D374" s="66">
        <v>40385</v>
      </c>
      <c r="E374" s="64">
        <v>4</v>
      </c>
      <c r="F374" s="1"/>
      <c r="G374" s="1" t="s">
        <v>108</v>
      </c>
      <c r="H374" s="1" t="s">
        <v>152</v>
      </c>
    </row>
    <row r="375" spans="1:8" x14ac:dyDescent="0.25">
      <c r="A375" s="64">
        <v>46</v>
      </c>
      <c r="B375" s="65">
        <v>2</v>
      </c>
      <c r="C375" s="1" t="s">
        <v>90</v>
      </c>
      <c r="D375" s="66">
        <v>40392</v>
      </c>
      <c r="E375" s="67">
        <v>4</v>
      </c>
      <c r="F375" s="1"/>
      <c r="G375" s="1" t="s">
        <v>110</v>
      </c>
      <c r="H375" s="1" t="s">
        <v>152</v>
      </c>
    </row>
    <row r="376" spans="1:8" x14ac:dyDescent="0.25">
      <c r="A376" s="64">
        <v>46</v>
      </c>
      <c r="B376" s="65">
        <v>2</v>
      </c>
      <c r="C376" s="1" t="s">
        <v>90</v>
      </c>
      <c r="D376" s="66">
        <v>40392</v>
      </c>
      <c r="E376" s="67">
        <v>4</v>
      </c>
      <c r="F376" s="1" t="s">
        <v>118</v>
      </c>
      <c r="G376" s="1" t="s">
        <v>112</v>
      </c>
      <c r="H376" s="1" t="s">
        <v>152</v>
      </c>
    </row>
    <row r="377" spans="1:8" x14ac:dyDescent="0.25">
      <c r="A377" s="64">
        <v>46</v>
      </c>
      <c r="B377" s="65">
        <v>2</v>
      </c>
      <c r="C377" s="1" t="s">
        <v>90</v>
      </c>
      <c r="D377" s="66">
        <v>40394</v>
      </c>
      <c r="E377" s="67">
        <v>4</v>
      </c>
      <c r="F377" s="1"/>
      <c r="G377" s="1" t="s">
        <v>113</v>
      </c>
      <c r="H377" s="1" t="s">
        <v>152</v>
      </c>
    </row>
    <row r="378" spans="1:8" x14ac:dyDescent="0.25">
      <c r="A378" s="64">
        <v>46</v>
      </c>
      <c r="B378" s="65">
        <v>2</v>
      </c>
      <c r="C378" s="1" t="s">
        <v>90</v>
      </c>
      <c r="D378" s="66">
        <v>40394</v>
      </c>
      <c r="E378" s="67">
        <v>4</v>
      </c>
      <c r="F378" s="1"/>
      <c r="G378" s="1" t="s">
        <v>114</v>
      </c>
      <c r="H378" s="1" t="s">
        <v>152</v>
      </c>
    </row>
    <row r="379" spans="1:8" x14ac:dyDescent="0.25">
      <c r="A379" s="64">
        <v>46</v>
      </c>
      <c r="B379" s="65">
        <v>2</v>
      </c>
      <c r="C379" s="1" t="s">
        <v>90</v>
      </c>
      <c r="D379" s="66">
        <v>40394</v>
      </c>
      <c r="E379" s="64">
        <v>5</v>
      </c>
      <c r="F379" s="1"/>
      <c r="G379" s="1" t="s">
        <v>91</v>
      </c>
      <c r="H379" s="1" t="s">
        <v>152</v>
      </c>
    </row>
    <row r="380" spans="1:8" x14ac:dyDescent="0.25">
      <c r="A380" s="64">
        <v>46</v>
      </c>
      <c r="B380" s="65">
        <v>2</v>
      </c>
      <c r="C380" s="1" t="s">
        <v>90</v>
      </c>
      <c r="D380" s="66">
        <v>40394</v>
      </c>
      <c r="E380" s="64">
        <v>6</v>
      </c>
      <c r="F380" s="1"/>
      <c r="G380" s="1" t="s">
        <v>91</v>
      </c>
      <c r="H380" s="1" t="s">
        <v>152</v>
      </c>
    </row>
    <row r="381" spans="1:8" x14ac:dyDescent="0.25">
      <c r="A381" s="64">
        <v>46</v>
      </c>
      <c r="B381" s="65">
        <v>2</v>
      </c>
      <c r="C381" s="1" t="s">
        <v>90</v>
      </c>
      <c r="D381" s="66">
        <v>40394</v>
      </c>
      <c r="E381" s="64">
        <v>7</v>
      </c>
      <c r="F381" s="1"/>
      <c r="G381" s="1" t="s">
        <v>91</v>
      </c>
      <c r="H381" s="1" t="s">
        <v>152</v>
      </c>
    </row>
    <row r="382" spans="1:8" x14ac:dyDescent="0.25">
      <c r="A382" s="64">
        <v>47</v>
      </c>
      <c r="B382" s="65">
        <v>2</v>
      </c>
      <c r="C382" s="1" t="s">
        <v>90</v>
      </c>
      <c r="D382" s="66">
        <v>40385</v>
      </c>
      <c r="E382" s="64">
        <v>4</v>
      </c>
      <c r="F382" s="1"/>
      <c r="G382" s="1" t="s">
        <v>108</v>
      </c>
      <c r="H382" s="1" t="s">
        <v>153</v>
      </c>
    </row>
    <row r="383" spans="1:8" x14ac:dyDescent="0.25">
      <c r="A383" s="64">
        <v>47</v>
      </c>
      <c r="B383" s="65">
        <v>2</v>
      </c>
      <c r="C383" s="1" t="s">
        <v>90</v>
      </c>
      <c r="D383" s="66">
        <v>40392</v>
      </c>
      <c r="E383" s="67">
        <v>4</v>
      </c>
      <c r="F383" s="1"/>
      <c r="G383" s="1" t="s">
        <v>110</v>
      </c>
      <c r="H383" s="1" t="s">
        <v>153</v>
      </c>
    </row>
    <row r="384" spans="1:8" x14ac:dyDescent="0.25">
      <c r="A384" s="64">
        <v>47</v>
      </c>
      <c r="B384" s="65">
        <v>2</v>
      </c>
      <c r="C384" s="1" t="s">
        <v>90</v>
      </c>
      <c r="D384" s="66">
        <v>40392</v>
      </c>
      <c r="E384" s="67">
        <v>4</v>
      </c>
      <c r="F384" s="1" t="s">
        <v>111</v>
      </c>
      <c r="G384" s="1" t="s">
        <v>112</v>
      </c>
      <c r="H384" s="1" t="s">
        <v>153</v>
      </c>
    </row>
    <row r="385" spans="1:8" x14ac:dyDescent="0.25">
      <c r="A385" s="64">
        <v>47</v>
      </c>
      <c r="B385" s="65">
        <v>2</v>
      </c>
      <c r="C385" s="1" t="s">
        <v>90</v>
      </c>
      <c r="D385" s="66">
        <v>40394</v>
      </c>
      <c r="E385" s="67">
        <v>4</v>
      </c>
      <c r="F385" s="1"/>
      <c r="G385" s="1" t="s">
        <v>113</v>
      </c>
      <c r="H385" s="1" t="s">
        <v>153</v>
      </c>
    </row>
    <row r="386" spans="1:8" x14ac:dyDescent="0.25">
      <c r="A386" s="64">
        <v>47</v>
      </c>
      <c r="B386" s="65">
        <v>2</v>
      </c>
      <c r="C386" s="1" t="s">
        <v>90</v>
      </c>
      <c r="D386" s="66">
        <v>40394</v>
      </c>
      <c r="E386" s="67">
        <v>4</v>
      </c>
      <c r="F386" s="1"/>
      <c r="G386" s="1" t="s">
        <v>114</v>
      </c>
      <c r="H386" s="1" t="s">
        <v>153</v>
      </c>
    </row>
    <row r="387" spans="1:8" x14ac:dyDescent="0.25">
      <c r="A387" s="64">
        <v>47</v>
      </c>
      <c r="B387" s="65">
        <v>2</v>
      </c>
      <c r="C387" s="1" t="s">
        <v>90</v>
      </c>
      <c r="D387" s="66">
        <v>40394</v>
      </c>
      <c r="E387" s="64">
        <v>5</v>
      </c>
      <c r="F387" s="1"/>
      <c r="G387" s="1" t="s">
        <v>91</v>
      </c>
      <c r="H387" s="1" t="s">
        <v>153</v>
      </c>
    </row>
    <row r="388" spans="1:8" x14ac:dyDescent="0.25">
      <c r="A388" s="64">
        <v>47</v>
      </c>
      <c r="B388" s="65">
        <v>2</v>
      </c>
      <c r="C388" s="1" t="s">
        <v>90</v>
      </c>
      <c r="D388" s="66">
        <v>40394</v>
      </c>
      <c r="E388" s="64">
        <v>6</v>
      </c>
      <c r="F388" s="1"/>
      <c r="G388" s="1" t="s">
        <v>91</v>
      </c>
      <c r="H388" s="1" t="s">
        <v>153</v>
      </c>
    </row>
    <row r="389" spans="1:8" x14ac:dyDescent="0.25">
      <c r="A389" s="64">
        <v>47</v>
      </c>
      <c r="B389" s="65">
        <v>2</v>
      </c>
      <c r="C389" s="1" t="s">
        <v>90</v>
      </c>
      <c r="D389" s="66">
        <v>40394</v>
      </c>
      <c r="E389" s="64">
        <v>7</v>
      </c>
      <c r="F389" s="1"/>
      <c r="G389" s="1" t="s">
        <v>91</v>
      </c>
      <c r="H389" s="1" t="s">
        <v>153</v>
      </c>
    </row>
    <row r="390" spans="1:8" x14ac:dyDescent="0.25">
      <c r="A390" s="64">
        <v>49</v>
      </c>
      <c r="B390" s="65">
        <v>2</v>
      </c>
      <c r="C390" s="1" t="s">
        <v>90</v>
      </c>
      <c r="D390" s="66">
        <v>40385</v>
      </c>
      <c r="E390" s="64">
        <v>4</v>
      </c>
      <c r="F390" s="1"/>
      <c r="G390" s="1" t="s">
        <v>108</v>
      </c>
      <c r="H390" s="1" t="s">
        <v>154</v>
      </c>
    </row>
    <row r="391" spans="1:8" x14ac:dyDescent="0.25">
      <c r="A391" s="64">
        <v>49</v>
      </c>
      <c r="B391" s="65">
        <v>2</v>
      </c>
      <c r="C391" s="1" t="s">
        <v>90</v>
      </c>
      <c r="D391" s="66">
        <v>40392</v>
      </c>
      <c r="E391" s="67">
        <v>4</v>
      </c>
      <c r="F391" s="1"/>
      <c r="G391" s="1" t="s">
        <v>110</v>
      </c>
      <c r="H391" s="1" t="s">
        <v>154</v>
      </c>
    </row>
    <row r="392" spans="1:8" x14ac:dyDescent="0.25">
      <c r="A392" s="64">
        <v>49</v>
      </c>
      <c r="B392" s="65">
        <v>2</v>
      </c>
      <c r="C392" s="1" t="s">
        <v>90</v>
      </c>
      <c r="D392" s="66">
        <v>40392</v>
      </c>
      <c r="E392" s="67">
        <v>4</v>
      </c>
      <c r="F392" s="1" t="s">
        <v>118</v>
      </c>
      <c r="G392" s="1" t="s">
        <v>112</v>
      </c>
      <c r="H392" s="1" t="s">
        <v>154</v>
      </c>
    </row>
    <row r="393" spans="1:8" x14ac:dyDescent="0.25">
      <c r="A393" s="64">
        <v>49</v>
      </c>
      <c r="B393" s="65">
        <v>2</v>
      </c>
      <c r="C393" s="1" t="s">
        <v>90</v>
      </c>
      <c r="D393" s="66">
        <v>40394</v>
      </c>
      <c r="E393" s="67">
        <v>4</v>
      </c>
      <c r="F393" s="1"/>
      <c r="G393" s="1" t="s">
        <v>113</v>
      </c>
      <c r="H393" s="1" t="s">
        <v>154</v>
      </c>
    </row>
    <row r="394" spans="1:8" x14ac:dyDescent="0.25">
      <c r="A394" s="64">
        <v>49</v>
      </c>
      <c r="B394" s="65">
        <v>2</v>
      </c>
      <c r="C394" s="1" t="s">
        <v>90</v>
      </c>
      <c r="D394" s="66">
        <v>40394</v>
      </c>
      <c r="E394" s="67">
        <v>4</v>
      </c>
      <c r="F394" s="1"/>
      <c r="G394" s="1" t="s">
        <v>114</v>
      </c>
      <c r="H394" s="1" t="s">
        <v>154</v>
      </c>
    </row>
    <row r="395" spans="1:8" x14ac:dyDescent="0.25">
      <c r="A395" s="64">
        <v>49</v>
      </c>
      <c r="B395" s="65">
        <v>2</v>
      </c>
      <c r="C395" s="1" t="s">
        <v>90</v>
      </c>
      <c r="D395" s="66">
        <v>40394</v>
      </c>
      <c r="E395" s="64">
        <v>5</v>
      </c>
      <c r="F395" s="1"/>
      <c r="G395" s="1" t="s">
        <v>91</v>
      </c>
      <c r="H395" s="1" t="s">
        <v>154</v>
      </c>
    </row>
    <row r="396" spans="1:8" x14ac:dyDescent="0.25">
      <c r="A396" s="64">
        <v>49</v>
      </c>
      <c r="B396" s="65">
        <v>2</v>
      </c>
      <c r="C396" s="1" t="s">
        <v>90</v>
      </c>
      <c r="D396" s="66">
        <v>40394</v>
      </c>
      <c r="E396" s="64">
        <v>6</v>
      </c>
      <c r="F396" s="1"/>
      <c r="G396" s="1" t="s">
        <v>91</v>
      </c>
      <c r="H396" s="1" t="s">
        <v>154</v>
      </c>
    </row>
    <row r="397" spans="1:8" x14ac:dyDescent="0.25">
      <c r="A397" s="64">
        <v>49</v>
      </c>
      <c r="B397" s="65">
        <v>2</v>
      </c>
      <c r="C397" s="1" t="s">
        <v>90</v>
      </c>
      <c r="D397" s="66">
        <v>40394</v>
      </c>
      <c r="E397" s="64">
        <v>7</v>
      </c>
      <c r="F397" s="1"/>
      <c r="G397" s="1" t="s">
        <v>91</v>
      </c>
      <c r="H397" s="1" t="s">
        <v>154</v>
      </c>
    </row>
    <row r="398" spans="1:8" x14ac:dyDescent="0.25">
      <c r="A398" s="64">
        <v>51</v>
      </c>
      <c r="B398" s="65">
        <v>2</v>
      </c>
      <c r="C398" s="1" t="s">
        <v>90</v>
      </c>
      <c r="D398" s="66">
        <v>40385</v>
      </c>
      <c r="E398" s="64">
        <v>4</v>
      </c>
      <c r="F398" s="1"/>
      <c r="G398" s="1" t="s">
        <v>108</v>
      </c>
      <c r="H398" s="1" t="s">
        <v>155</v>
      </c>
    </row>
    <row r="399" spans="1:8" x14ac:dyDescent="0.25">
      <c r="A399" s="64">
        <v>51</v>
      </c>
      <c r="B399" s="65">
        <v>2</v>
      </c>
      <c r="C399" s="1" t="s">
        <v>90</v>
      </c>
      <c r="D399" s="66">
        <v>40392</v>
      </c>
      <c r="E399" s="67">
        <v>4</v>
      </c>
      <c r="F399" s="1"/>
      <c r="G399" s="1" t="s">
        <v>110</v>
      </c>
      <c r="H399" s="1" t="s">
        <v>155</v>
      </c>
    </row>
    <row r="400" spans="1:8" x14ac:dyDescent="0.25">
      <c r="A400" s="64">
        <v>51</v>
      </c>
      <c r="B400" s="65">
        <v>2</v>
      </c>
      <c r="C400" s="1" t="s">
        <v>90</v>
      </c>
      <c r="D400" s="66">
        <v>40392</v>
      </c>
      <c r="E400" s="67">
        <v>4</v>
      </c>
      <c r="F400" s="1" t="s">
        <v>118</v>
      </c>
      <c r="G400" s="1" t="s">
        <v>112</v>
      </c>
      <c r="H400" s="1" t="s">
        <v>155</v>
      </c>
    </row>
    <row r="401" spans="1:8" x14ac:dyDescent="0.25">
      <c r="A401" s="64">
        <v>51</v>
      </c>
      <c r="B401" s="65">
        <v>2</v>
      </c>
      <c r="C401" s="1" t="s">
        <v>90</v>
      </c>
      <c r="D401" s="66">
        <v>40394</v>
      </c>
      <c r="E401" s="67">
        <v>4</v>
      </c>
      <c r="F401" s="1"/>
      <c r="G401" s="1" t="s">
        <v>113</v>
      </c>
      <c r="H401" s="1" t="s">
        <v>155</v>
      </c>
    </row>
    <row r="402" spans="1:8" x14ac:dyDescent="0.25">
      <c r="A402" s="64">
        <v>51</v>
      </c>
      <c r="B402" s="65">
        <v>2</v>
      </c>
      <c r="C402" s="1" t="s">
        <v>90</v>
      </c>
      <c r="D402" s="66">
        <v>40394</v>
      </c>
      <c r="E402" s="67">
        <v>4</v>
      </c>
      <c r="F402" s="1"/>
      <c r="G402" s="1" t="s">
        <v>114</v>
      </c>
      <c r="H402" s="1" t="s">
        <v>155</v>
      </c>
    </row>
    <row r="403" spans="1:8" x14ac:dyDescent="0.25">
      <c r="A403" s="64">
        <v>51</v>
      </c>
      <c r="B403" s="65">
        <v>2</v>
      </c>
      <c r="C403" s="1" t="s">
        <v>90</v>
      </c>
      <c r="D403" s="66">
        <v>40394</v>
      </c>
      <c r="E403" s="64">
        <v>5</v>
      </c>
      <c r="F403" s="1"/>
      <c r="G403" s="1" t="s">
        <v>91</v>
      </c>
      <c r="H403" s="1" t="s">
        <v>155</v>
      </c>
    </row>
    <row r="404" spans="1:8" x14ac:dyDescent="0.25">
      <c r="A404" s="64">
        <v>51</v>
      </c>
      <c r="B404" s="65">
        <v>2</v>
      </c>
      <c r="C404" s="1" t="s">
        <v>90</v>
      </c>
      <c r="D404" s="66">
        <v>40394</v>
      </c>
      <c r="E404" s="64">
        <v>6</v>
      </c>
      <c r="F404" s="1"/>
      <c r="G404" s="1" t="s">
        <v>91</v>
      </c>
      <c r="H404" s="1" t="s">
        <v>155</v>
      </c>
    </row>
    <row r="405" spans="1:8" x14ac:dyDescent="0.25">
      <c r="A405" s="64">
        <v>51</v>
      </c>
      <c r="B405" s="65">
        <v>2</v>
      </c>
      <c r="C405" s="1" t="s">
        <v>90</v>
      </c>
      <c r="D405" s="66">
        <v>40394</v>
      </c>
      <c r="E405" s="64">
        <v>7</v>
      </c>
      <c r="F405" s="1"/>
      <c r="G405" s="1" t="s">
        <v>91</v>
      </c>
      <c r="H405" s="1" t="s">
        <v>155</v>
      </c>
    </row>
    <row r="406" spans="1:8" x14ac:dyDescent="0.25">
      <c r="A406" s="64">
        <v>52</v>
      </c>
      <c r="B406" s="65">
        <v>2</v>
      </c>
      <c r="C406" s="1" t="s">
        <v>90</v>
      </c>
      <c r="D406" s="66">
        <v>40385</v>
      </c>
      <c r="E406" s="64">
        <v>4</v>
      </c>
      <c r="F406" s="1"/>
      <c r="G406" s="1" t="s">
        <v>108</v>
      </c>
      <c r="H406" s="1" t="s">
        <v>156</v>
      </c>
    </row>
    <row r="407" spans="1:8" x14ac:dyDescent="0.25">
      <c r="A407" s="64">
        <v>52</v>
      </c>
      <c r="B407" s="65">
        <v>2</v>
      </c>
      <c r="C407" s="1" t="s">
        <v>90</v>
      </c>
      <c r="D407" s="66">
        <v>40392</v>
      </c>
      <c r="E407" s="67">
        <v>4</v>
      </c>
      <c r="F407" s="1"/>
      <c r="G407" s="1" t="s">
        <v>110</v>
      </c>
      <c r="H407" s="1" t="s">
        <v>156</v>
      </c>
    </row>
    <row r="408" spans="1:8" x14ac:dyDescent="0.25">
      <c r="A408" s="64">
        <v>52</v>
      </c>
      <c r="B408" s="65">
        <v>2</v>
      </c>
      <c r="C408" s="1" t="s">
        <v>90</v>
      </c>
      <c r="D408" s="66">
        <v>40392</v>
      </c>
      <c r="E408" s="67">
        <v>4</v>
      </c>
      <c r="F408" s="1" t="s">
        <v>118</v>
      </c>
      <c r="G408" s="1" t="s">
        <v>112</v>
      </c>
      <c r="H408" s="1" t="s">
        <v>156</v>
      </c>
    </row>
    <row r="409" spans="1:8" x14ac:dyDescent="0.25">
      <c r="A409" s="64">
        <v>52</v>
      </c>
      <c r="B409" s="65">
        <v>2</v>
      </c>
      <c r="C409" s="1" t="s">
        <v>90</v>
      </c>
      <c r="D409" s="66">
        <v>40394</v>
      </c>
      <c r="E409" s="67">
        <v>4</v>
      </c>
      <c r="F409" s="1"/>
      <c r="G409" s="1" t="s">
        <v>113</v>
      </c>
      <c r="H409" s="1" t="s">
        <v>156</v>
      </c>
    </row>
    <row r="410" spans="1:8" x14ac:dyDescent="0.25">
      <c r="A410" s="64">
        <v>52</v>
      </c>
      <c r="B410" s="65">
        <v>2</v>
      </c>
      <c r="C410" s="1" t="s">
        <v>90</v>
      </c>
      <c r="D410" s="66">
        <v>40394</v>
      </c>
      <c r="E410" s="67">
        <v>4</v>
      </c>
      <c r="F410" s="1"/>
      <c r="G410" s="1" t="s">
        <v>114</v>
      </c>
      <c r="H410" s="1" t="s">
        <v>156</v>
      </c>
    </row>
    <row r="411" spans="1:8" x14ac:dyDescent="0.25">
      <c r="A411" s="64">
        <v>52</v>
      </c>
      <c r="B411" s="65">
        <v>2</v>
      </c>
      <c r="C411" s="1" t="s">
        <v>90</v>
      </c>
      <c r="D411" s="66">
        <v>40394</v>
      </c>
      <c r="E411" s="64">
        <v>5</v>
      </c>
      <c r="F411" s="1"/>
      <c r="G411" s="1" t="s">
        <v>91</v>
      </c>
      <c r="H411" s="1" t="s">
        <v>156</v>
      </c>
    </row>
    <row r="412" spans="1:8" x14ac:dyDescent="0.25">
      <c r="A412" s="64">
        <v>52</v>
      </c>
      <c r="B412" s="65">
        <v>2</v>
      </c>
      <c r="C412" s="1" t="s">
        <v>90</v>
      </c>
      <c r="D412" s="66">
        <v>40394</v>
      </c>
      <c r="E412" s="64">
        <v>6</v>
      </c>
      <c r="F412" s="1"/>
      <c r="G412" s="1" t="s">
        <v>91</v>
      </c>
      <c r="H412" s="1" t="s">
        <v>156</v>
      </c>
    </row>
    <row r="413" spans="1:8" x14ac:dyDescent="0.25">
      <c r="A413" s="64">
        <v>52</v>
      </c>
      <c r="B413" s="65">
        <v>2</v>
      </c>
      <c r="C413" s="1" t="s">
        <v>90</v>
      </c>
      <c r="D413" s="66">
        <v>40394</v>
      </c>
      <c r="E413" s="64">
        <v>7</v>
      </c>
      <c r="F413" s="1"/>
      <c r="G413" s="1" t="s">
        <v>91</v>
      </c>
      <c r="H413" s="1" t="s">
        <v>156</v>
      </c>
    </row>
    <row r="414" spans="1:8" x14ac:dyDescent="0.25">
      <c r="A414" s="64">
        <v>55</v>
      </c>
      <c r="B414" s="65">
        <v>2</v>
      </c>
      <c r="C414" s="1" t="s">
        <v>90</v>
      </c>
      <c r="D414" s="66">
        <v>40386</v>
      </c>
      <c r="E414" s="64">
        <v>4</v>
      </c>
      <c r="F414" s="1"/>
      <c r="G414" s="1" t="s">
        <v>108</v>
      </c>
      <c r="H414" s="69" t="s">
        <v>157</v>
      </c>
    </row>
    <row r="415" spans="1:8" x14ac:dyDescent="0.25">
      <c r="A415" s="64">
        <v>55</v>
      </c>
      <c r="B415" s="65">
        <v>2</v>
      </c>
      <c r="C415" s="1" t="s">
        <v>90</v>
      </c>
      <c r="D415" s="66">
        <v>40392</v>
      </c>
      <c r="E415" s="67">
        <v>4</v>
      </c>
      <c r="F415" s="1"/>
      <c r="G415" s="1" t="s">
        <v>110</v>
      </c>
      <c r="H415" s="69" t="s">
        <v>157</v>
      </c>
    </row>
    <row r="416" spans="1:8" x14ac:dyDescent="0.25">
      <c r="A416" s="64">
        <v>55</v>
      </c>
      <c r="B416" s="65">
        <v>2</v>
      </c>
      <c r="C416" s="1" t="s">
        <v>90</v>
      </c>
      <c r="D416" s="66">
        <v>40392</v>
      </c>
      <c r="E416" s="67">
        <v>4</v>
      </c>
      <c r="F416" s="1" t="s">
        <v>111</v>
      </c>
      <c r="G416" s="1" t="s">
        <v>112</v>
      </c>
      <c r="H416" s="69" t="s">
        <v>157</v>
      </c>
    </row>
    <row r="417" spans="1:8" x14ac:dyDescent="0.25">
      <c r="A417" s="64">
        <v>55</v>
      </c>
      <c r="B417" s="65">
        <v>2</v>
      </c>
      <c r="C417" s="1" t="s">
        <v>90</v>
      </c>
      <c r="D417" s="66">
        <v>40394</v>
      </c>
      <c r="E417" s="67">
        <v>4</v>
      </c>
      <c r="F417" s="1"/>
      <c r="G417" s="1" t="s">
        <v>113</v>
      </c>
      <c r="H417" s="69" t="s">
        <v>157</v>
      </c>
    </row>
    <row r="418" spans="1:8" x14ac:dyDescent="0.25">
      <c r="A418" s="64">
        <v>55</v>
      </c>
      <c r="B418" s="65">
        <v>2</v>
      </c>
      <c r="C418" s="1" t="s">
        <v>90</v>
      </c>
      <c r="D418" s="66">
        <v>40394</v>
      </c>
      <c r="E418" s="67">
        <v>4</v>
      </c>
      <c r="F418" s="1"/>
      <c r="G418" s="1" t="s">
        <v>114</v>
      </c>
      <c r="H418" s="69" t="s">
        <v>157</v>
      </c>
    </row>
    <row r="419" spans="1:8" x14ac:dyDescent="0.25">
      <c r="A419" s="64">
        <v>55</v>
      </c>
      <c r="B419" s="65">
        <v>2</v>
      </c>
      <c r="C419" s="1" t="s">
        <v>90</v>
      </c>
      <c r="D419" s="66">
        <v>40394</v>
      </c>
      <c r="E419" s="64">
        <v>5</v>
      </c>
      <c r="F419" s="1"/>
      <c r="G419" s="1" t="s">
        <v>91</v>
      </c>
      <c r="H419" s="69" t="s">
        <v>157</v>
      </c>
    </row>
    <row r="420" spans="1:8" x14ac:dyDescent="0.25">
      <c r="A420" s="64">
        <v>55</v>
      </c>
      <c r="B420" s="65">
        <v>2</v>
      </c>
      <c r="C420" s="1" t="s">
        <v>90</v>
      </c>
      <c r="D420" s="66">
        <v>40394</v>
      </c>
      <c r="E420" s="64">
        <v>6</v>
      </c>
      <c r="F420" s="1"/>
      <c r="G420" s="1" t="s">
        <v>91</v>
      </c>
      <c r="H420" s="69" t="s">
        <v>157</v>
      </c>
    </row>
    <row r="421" spans="1:8" x14ac:dyDescent="0.25">
      <c r="A421" s="64">
        <v>55</v>
      </c>
      <c r="B421" s="65">
        <v>2</v>
      </c>
      <c r="C421" s="1" t="s">
        <v>90</v>
      </c>
      <c r="D421" s="66">
        <v>40394</v>
      </c>
      <c r="E421" s="64">
        <v>7</v>
      </c>
      <c r="F421" s="1"/>
      <c r="G421" s="1" t="s">
        <v>91</v>
      </c>
      <c r="H421" s="69" t="s">
        <v>157</v>
      </c>
    </row>
    <row r="422" spans="1:8" x14ac:dyDescent="0.25">
      <c r="A422" s="64">
        <v>56</v>
      </c>
      <c r="B422" s="65">
        <v>2</v>
      </c>
      <c r="C422" s="1" t="s">
        <v>90</v>
      </c>
      <c r="D422" s="66">
        <v>40386</v>
      </c>
      <c r="E422" s="64">
        <v>4</v>
      </c>
      <c r="F422" s="1"/>
      <c r="G422" s="1" t="s">
        <v>108</v>
      </c>
      <c r="H422" s="1" t="s">
        <v>158</v>
      </c>
    </row>
    <row r="423" spans="1:8" x14ac:dyDescent="0.25">
      <c r="A423" s="64">
        <v>56</v>
      </c>
      <c r="B423" s="65">
        <v>2</v>
      </c>
      <c r="C423" s="1" t="s">
        <v>90</v>
      </c>
      <c r="D423" s="66">
        <v>40392</v>
      </c>
      <c r="E423" s="67">
        <v>4</v>
      </c>
      <c r="F423" s="1"/>
      <c r="G423" s="1" t="s">
        <v>110</v>
      </c>
      <c r="H423" s="1" t="s">
        <v>158</v>
      </c>
    </row>
    <row r="424" spans="1:8" x14ac:dyDescent="0.25">
      <c r="A424" s="64">
        <v>56</v>
      </c>
      <c r="B424" s="65">
        <v>2</v>
      </c>
      <c r="C424" s="1" t="s">
        <v>90</v>
      </c>
      <c r="D424" s="66">
        <v>40392</v>
      </c>
      <c r="E424" s="67">
        <v>4</v>
      </c>
      <c r="F424" s="1" t="s">
        <v>118</v>
      </c>
      <c r="G424" s="1" t="s">
        <v>112</v>
      </c>
      <c r="H424" s="1" t="s">
        <v>158</v>
      </c>
    </row>
    <row r="425" spans="1:8" x14ac:dyDescent="0.25">
      <c r="A425" s="64">
        <v>56</v>
      </c>
      <c r="B425" s="65">
        <v>2</v>
      </c>
      <c r="C425" s="1" t="s">
        <v>90</v>
      </c>
      <c r="D425" s="66">
        <v>40394</v>
      </c>
      <c r="E425" s="67">
        <v>4</v>
      </c>
      <c r="F425" s="1"/>
      <c r="G425" s="1" t="s">
        <v>113</v>
      </c>
      <c r="H425" s="1" t="s">
        <v>158</v>
      </c>
    </row>
    <row r="426" spans="1:8" x14ac:dyDescent="0.25">
      <c r="A426" s="64">
        <v>56</v>
      </c>
      <c r="B426" s="65">
        <v>2</v>
      </c>
      <c r="C426" s="1" t="s">
        <v>90</v>
      </c>
      <c r="D426" s="66">
        <v>40394</v>
      </c>
      <c r="E426" s="67">
        <v>4</v>
      </c>
      <c r="F426" s="1"/>
      <c r="G426" s="1" t="s">
        <v>114</v>
      </c>
      <c r="H426" s="1" t="s">
        <v>158</v>
      </c>
    </row>
    <row r="427" spans="1:8" x14ac:dyDescent="0.25">
      <c r="A427" s="64">
        <v>56</v>
      </c>
      <c r="B427" s="65">
        <v>2</v>
      </c>
      <c r="C427" s="1" t="s">
        <v>90</v>
      </c>
      <c r="D427" s="66">
        <v>40394</v>
      </c>
      <c r="E427" s="64">
        <v>5</v>
      </c>
      <c r="F427" s="1"/>
      <c r="G427" s="1" t="s">
        <v>91</v>
      </c>
      <c r="H427" s="1" t="s">
        <v>158</v>
      </c>
    </row>
    <row r="428" spans="1:8" x14ac:dyDescent="0.25">
      <c r="A428" s="64">
        <v>56</v>
      </c>
      <c r="B428" s="65">
        <v>2</v>
      </c>
      <c r="C428" s="1" t="s">
        <v>90</v>
      </c>
      <c r="D428" s="66">
        <v>40394</v>
      </c>
      <c r="E428" s="64">
        <v>6</v>
      </c>
      <c r="F428" s="1"/>
      <c r="G428" s="1" t="s">
        <v>91</v>
      </c>
      <c r="H428" s="1" t="s">
        <v>158</v>
      </c>
    </row>
    <row r="429" spans="1:8" x14ac:dyDescent="0.25">
      <c r="A429" s="64">
        <v>56</v>
      </c>
      <c r="B429" s="65">
        <v>2</v>
      </c>
      <c r="C429" s="1" t="s">
        <v>90</v>
      </c>
      <c r="D429" s="66">
        <v>40394</v>
      </c>
      <c r="E429" s="64">
        <v>7</v>
      </c>
      <c r="F429" s="1"/>
      <c r="G429" s="1" t="s">
        <v>91</v>
      </c>
      <c r="H429" s="1" t="s">
        <v>158</v>
      </c>
    </row>
    <row r="430" spans="1:8" x14ac:dyDescent="0.25">
      <c r="A430" s="64">
        <v>57</v>
      </c>
      <c r="B430" s="65">
        <v>2</v>
      </c>
      <c r="C430" s="1" t="s">
        <v>90</v>
      </c>
      <c r="D430" s="66">
        <v>40387</v>
      </c>
      <c r="E430" s="64">
        <v>4</v>
      </c>
      <c r="F430" s="1"/>
      <c r="G430" s="1" t="s">
        <v>108</v>
      </c>
      <c r="H430" s="1" t="s">
        <v>159</v>
      </c>
    </row>
    <row r="431" spans="1:8" x14ac:dyDescent="0.25">
      <c r="A431" s="64">
        <v>57</v>
      </c>
      <c r="B431" s="65">
        <v>2</v>
      </c>
      <c r="C431" s="1" t="s">
        <v>90</v>
      </c>
      <c r="D431" s="66">
        <v>40392</v>
      </c>
      <c r="E431" s="67">
        <v>4</v>
      </c>
      <c r="F431" s="1"/>
      <c r="G431" s="1" t="s">
        <v>110</v>
      </c>
      <c r="H431" s="1" t="s">
        <v>159</v>
      </c>
    </row>
    <row r="432" spans="1:8" x14ac:dyDescent="0.25">
      <c r="A432" s="64">
        <v>57</v>
      </c>
      <c r="B432" s="65">
        <v>2</v>
      </c>
      <c r="C432" s="1" t="s">
        <v>90</v>
      </c>
      <c r="D432" s="66">
        <v>40392</v>
      </c>
      <c r="E432" s="67">
        <v>4</v>
      </c>
      <c r="F432" s="1" t="s">
        <v>118</v>
      </c>
      <c r="G432" s="1" t="s">
        <v>112</v>
      </c>
      <c r="H432" s="1" t="s">
        <v>159</v>
      </c>
    </row>
    <row r="433" spans="1:8" x14ac:dyDescent="0.25">
      <c r="A433" s="64">
        <v>57</v>
      </c>
      <c r="B433" s="65">
        <v>2</v>
      </c>
      <c r="C433" s="1" t="s">
        <v>90</v>
      </c>
      <c r="D433" s="66">
        <v>40394</v>
      </c>
      <c r="E433" s="67">
        <v>4</v>
      </c>
      <c r="F433" s="1"/>
      <c r="G433" s="1" t="s">
        <v>113</v>
      </c>
      <c r="H433" s="1" t="s">
        <v>159</v>
      </c>
    </row>
    <row r="434" spans="1:8" x14ac:dyDescent="0.25">
      <c r="A434" s="64">
        <v>57</v>
      </c>
      <c r="B434" s="65">
        <v>2</v>
      </c>
      <c r="C434" s="1" t="s">
        <v>90</v>
      </c>
      <c r="D434" s="66">
        <v>40394</v>
      </c>
      <c r="E434" s="67">
        <v>4</v>
      </c>
      <c r="F434" s="1"/>
      <c r="G434" s="1" t="s">
        <v>114</v>
      </c>
      <c r="H434" s="1" t="s">
        <v>159</v>
      </c>
    </row>
    <row r="435" spans="1:8" x14ac:dyDescent="0.25">
      <c r="A435" s="64">
        <v>57</v>
      </c>
      <c r="B435" s="65">
        <v>2</v>
      </c>
      <c r="C435" s="1" t="s">
        <v>90</v>
      </c>
      <c r="D435" s="66">
        <v>40394</v>
      </c>
      <c r="E435" s="64">
        <v>5</v>
      </c>
      <c r="F435" s="1"/>
      <c r="G435" s="1" t="s">
        <v>91</v>
      </c>
      <c r="H435" s="1" t="s">
        <v>159</v>
      </c>
    </row>
    <row r="436" spans="1:8" x14ac:dyDescent="0.25">
      <c r="A436" s="64">
        <v>57</v>
      </c>
      <c r="B436" s="65">
        <v>2</v>
      </c>
      <c r="C436" s="1" t="s">
        <v>90</v>
      </c>
      <c r="D436" s="66">
        <v>40394</v>
      </c>
      <c r="E436" s="64">
        <v>6</v>
      </c>
      <c r="F436" s="1"/>
      <c r="G436" s="1" t="s">
        <v>91</v>
      </c>
      <c r="H436" s="1" t="s">
        <v>159</v>
      </c>
    </row>
    <row r="437" spans="1:8" x14ac:dyDescent="0.25">
      <c r="A437" s="64">
        <v>57</v>
      </c>
      <c r="B437" s="65">
        <v>2</v>
      </c>
      <c r="C437" s="1" t="s">
        <v>90</v>
      </c>
      <c r="D437" s="66">
        <v>40394</v>
      </c>
      <c r="E437" s="64">
        <v>7</v>
      </c>
      <c r="F437" s="1"/>
      <c r="G437" s="1" t="s">
        <v>91</v>
      </c>
      <c r="H437" s="1" t="s">
        <v>159</v>
      </c>
    </row>
    <row r="438" spans="1:8" x14ac:dyDescent="0.25">
      <c r="A438" s="64">
        <v>58</v>
      </c>
      <c r="B438" s="65">
        <v>2</v>
      </c>
      <c r="C438" s="1" t="s">
        <v>90</v>
      </c>
      <c r="D438" s="66">
        <v>40387</v>
      </c>
      <c r="E438" s="64">
        <v>4</v>
      </c>
      <c r="F438" s="1"/>
      <c r="G438" s="1" t="s">
        <v>108</v>
      </c>
      <c r="H438" s="1" t="s">
        <v>160</v>
      </c>
    </row>
    <row r="439" spans="1:8" x14ac:dyDescent="0.25">
      <c r="A439" s="64">
        <v>58</v>
      </c>
      <c r="B439" s="65">
        <v>2</v>
      </c>
      <c r="C439" s="1" t="s">
        <v>90</v>
      </c>
      <c r="D439" s="66">
        <v>40392</v>
      </c>
      <c r="E439" s="67">
        <v>4</v>
      </c>
      <c r="F439" s="1"/>
      <c r="G439" s="1" t="s">
        <v>110</v>
      </c>
      <c r="H439" s="1" t="s">
        <v>160</v>
      </c>
    </row>
    <row r="440" spans="1:8" x14ac:dyDescent="0.25">
      <c r="A440" s="64">
        <v>58</v>
      </c>
      <c r="B440" s="65">
        <v>2</v>
      </c>
      <c r="C440" s="1" t="s">
        <v>90</v>
      </c>
      <c r="D440" s="66">
        <v>40392</v>
      </c>
      <c r="E440" s="67">
        <v>4</v>
      </c>
      <c r="F440" s="1" t="s">
        <v>111</v>
      </c>
      <c r="G440" s="1" t="s">
        <v>112</v>
      </c>
      <c r="H440" s="1" t="s">
        <v>160</v>
      </c>
    </row>
    <row r="441" spans="1:8" x14ac:dyDescent="0.25">
      <c r="A441" s="64">
        <v>58</v>
      </c>
      <c r="B441" s="65">
        <v>2</v>
      </c>
      <c r="C441" s="1" t="s">
        <v>90</v>
      </c>
      <c r="D441" s="66">
        <v>40394</v>
      </c>
      <c r="E441" s="67">
        <v>4</v>
      </c>
      <c r="F441" s="1"/>
      <c r="G441" s="1" t="s">
        <v>113</v>
      </c>
      <c r="H441" s="1" t="s">
        <v>160</v>
      </c>
    </row>
    <row r="442" spans="1:8" x14ac:dyDescent="0.25">
      <c r="A442" s="64">
        <v>58</v>
      </c>
      <c r="B442" s="65">
        <v>2</v>
      </c>
      <c r="C442" s="1" t="s">
        <v>90</v>
      </c>
      <c r="D442" s="66">
        <v>40394</v>
      </c>
      <c r="E442" s="67">
        <v>4</v>
      </c>
      <c r="F442" s="1"/>
      <c r="G442" s="1" t="s">
        <v>114</v>
      </c>
      <c r="H442" s="1" t="s">
        <v>160</v>
      </c>
    </row>
    <row r="443" spans="1:8" x14ac:dyDescent="0.25">
      <c r="A443" s="64">
        <v>58</v>
      </c>
      <c r="B443" s="65">
        <v>2</v>
      </c>
      <c r="C443" s="1" t="s">
        <v>90</v>
      </c>
      <c r="D443" s="66">
        <v>40394</v>
      </c>
      <c r="E443" s="64">
        <v>5</v>
      </c>
      <c r="F443" s="1"/>
      <c r="G443" s="1" t="s">
        <v>91</v>
      </c>
      <c r="H443" s="1" t="s">
        <v>160</v>
      </c>
    </row>
    <row r="444" spans="1:8" x14ac:dyDescent="0.25">
      <c r="A444" s="64">
        <v>58</v>
      </c>
      <c r="B444" s="65">
        <v>2</v>
      </c>
      <c r="C444" s="1" t="s">
        <v>90</v>
      </c>
      <c r="D444" s="66">
        <v>40394</v>
      </c>
      <c r="E444" s="64">
        <v>6</v>
      </c>
      <c r="F444" s="1"/>
      <c r="G444" s="1" t="s">
        <v>91</v>
      </c>
      <c r="H444" s="1" t="s">
        <v>160</v>
      </c>
    </row>
    <row r="445" spans="1:8" x14ac:dyDescent="0.25">
      <c r="A445" s="64">
        <v>58</v>
      </c>
      <c r="B445" s="65">
        <v>2</v>
      </c>
      <c r="C445" s="1" t="s">
        <v>90</v>
      </c>
      <c r="D445" s="66">
        <v>40394</v>
      </c>
      <c r="E445" s="64">
        <v>7</v>
      </c>
      <c r="F445" s="1"/>
      <c r="G445" s="1" t="s">
        <v>91</v>
      </c>
      <c r="H445" s="1" t="s">
        <v>160</v>
      </c>
    </row>
    <row r="446" spans="1:8" x14ac:dyDescent="0.25">
      <c r="A446" s="64">
        <v>59</v>
      </c>
      <c r="B446" s="65">
        <v>2</v>
      </c>
      <c r="C446" s="1" t="s">
        <v>90</v>
      </c>
      <c r="D446" s="66">
        <v>40387</v>
      </c>
      <c r="E446" s="64">
        <v>4</v>
      </c>
      <c r="F446" s="1"/>
      <c r="G446" s="1" t="s">
        <v>108</v>
      </c>
      <c r="H446" s="1" t="s">
        <v>161</v>
      </c>
    </row>
    <row r="447" spans="1:8" x14ac:dyDescent="0.25">
      <c r="A447" s="64">
        <v>59</v>
      </c>
      <c r="B447" s="65">
        <v>2</v>
      </c>
      <c r="C447" s="1" t="s">
        <v>90</v>
      </c>
      <c r="D447" s="66">
        <v>40392</v>
      </c>
      <c r="E447" s="67">
        <v>4</v>
      </c>
      <c r="F447" s="1"/>
      <c r="G447" s="1" t="s">
        <v>110</v>
      </c>
      <c r="H447" s="1" t="s">
        <v>161</v>
      </c>
    </row>
    <row r="448" spans="1:8" x14ac:dyDescent="0.25">
      <c r="A448" s="64">
        <v>59</v>
      </c>
      <c r="B448" s="65">
        <v>2</v>
      </c>
      <c r="C448" s="1" t="s">
        <v>90</v>
      </c>
      <c r="D448" s="66">
        <v>40392</v>
      </c>
      <c r="E448" s="67">
        <v>4</v>
      </c>
      <c r="F448" s="1" t="s">
        <v>118</v>
      </c>
      <c r="G448" s="1" t="s">
        <v>112</v>
      </c>
      <c r="H448" s="1" t="s">
        <v>161</v>
      </c>
    </row>
    <row r="449" spans="1:8" x14ac:dyDescent="0.25">
      <c r="A449" s="64">
        <v>59</v>
      </c>
      <c r="B449" s="65">
        <v>2</v>
      </c>
      <c r="C449" s="1" t="s">
        <v>90</v>
      </c>
      <c r="D449" s="66">
        <v>40394</v>
      </c>
      <c r="E449" s="67">
        <v>4</v>
      </c>
      <c r="F449" s="1"/>
      <c r="G449" s="1" t="s">
        <v>113</v>
      </c>
      <c r="H449" s="1" t="s">
        <v>161</v>
      </c>
    </row>
    <row r="450" spans="1:8" x14ac:dyDescent="0.25">
      <c r="A450" s="64">
        <v>59</v>
      </c>
      <c r="B450" s="65">
        <v>2</v>
      </c>
      <c r="C450" s="1" t="s">
        <v>90</v>
      </c>
      <c r="D450" s="66">
        <v>40394</v>
      </c>
      <c r="E450" s="67">
        <v>4</v>
      </c>
      <c r="F450" s="1"/>
      <c r="G450" s="1" t="s">
        <v>114</v>
      </c>
      <c r="H450" s="1" t="s">
        <v>161</v>
      </c>
    </row>
    <row r="451" spans="1:8" x14ac:dyDescent="0.25">
      <c r="A451" s="64">
        <v>59</v>
      </c>
      <c r="B451" s="65">
        <v>2</v>
      </c>
      <c r="C451" s="1" t="s">
        <v>90</v>
      </c>
      <c r="D451" s="66">
        <v>40394</v>
      </c>
      <c r="E451" s="64">
        <v>5</v>
      </c>
      <c r="F451" s="1"/>
      <c r="G451" s="1" t="s">
        <v>91</v>
      </c>
      <c r="H451" s="1" t="s">
        <v>161</v>
      </c>
    </row>
    <row r="452" spans="1:8" x14ac:dyDescent="0.25">
      <c r="A452" s="64">
        <v>59</v>
      </c>
      <c r="B452" s="65">
        <v>2</v>
      </c>
      <c r="C452" s="1" t="s">
        <v>90</v>
      </c>
      <c r="D452" s="66">
        <v>40394</v>
      </c>
      <c r="E452" s="64">
        <v>6</v>
      </c>
      <c r="F452" s="1"/>
      <c r="G452" s="1" t="s">
        <v>91</v>
      </c>
      <c r="H452" s="1" t="s">
        <v>161</v>
      </c>
    </row>
    <row r="453" spans="1:8" x14ac:dyDescent="0.25">
      <c r="A453" s="64">
        <v>59</v>
      </c>
      <c r="B453" s="65">
        <v>2</v>
      </c>
      <c r="C453" s="1" t="s">
        <v>90</v>
      </c>
      <c r="D453" s="66">
        <v>40394</v>
      </c>
      <c r="E453" s="64">
        <v>7</v>
      </c>
      <c r="F453" s="1"/>
      <c r="G453" s="1" t="s">
        <v>91</v>
      </c>
      <c r="H453" s="1" t="s">
        <v>161</v>
      </c>
    </row>
    <row r="454" spans="1:8" x14ac:dyDescent="0.25">
      <c r="A454" s="64">
        <v>60</v>
      </c>
      <c r="B454" s="65">
        <v>2</v>
      </c>
      <c r="C454" s="1" t="s">
        <v>90</v>
      </c>
      <c r="D454" s="66">
        <v>40388</v>
      </c>
      <c r="E454" s="64">
        <v>4</v>
      </c>
      <c r="F454" s="1"/>
      <c r="G454" s="1" t="s">
        <v>108</v>
      </c>
      <c r="H454" s="1" t="s">
        <v>162</v>
      </c>
    </row>
    <row r="455" spans="1:8" x14ac:dyDescent="0.25">
      <c r="A455" s="64">
        <v>60</v>
      </c>
      <c r="B455" s="65">
        <v>2</v>
      </c>
      <c r="C455" s="1" t="s">
        <v>90</v>
      </c>
      <c r="D455" s="66">
        <v>40392</v>
      </c>
      <c r="E455" s="67">
        <v>4</v>
      </c>
      <c r="F455" s="1"/>
      <c r="G455" s="1" t="s">
        <v>110</v>
      </c>
      <c r="H455" s="1" t="s">
        <v>162</v>
      </c>
    </row>
    <row r="456" spans="1:8" x14ac:dyDescent="0.25">
      <c r="A456" s="64">
        <v>60</v>
      </c>
      <c r="B456" s="65">
        <v>2</v>
      </c>
      <c r="C456" s="1" t="s">
        <v>90</v>
      </c>
      <c r="D456" s="66">
        <v>40392</v>
      </c>
      <c r="E456" s="67">
        <v>4</v>
      </c>
      <c r="F456" s="1" t="s">
        <v>118</v>
      </c>
      <c r="G456" s="1" t="s">
        <v>112</v>
      </c>
      <c r="H456" s="1" t="s">
        <v>162</v>
      </c>
    </row>
    <row r="457" spans="1:8" x14ac:dyDescent="0.25">
      <c r="A457" s="64">
        <v>60</v>
      </c>
      <c r="B457" s="65">
        <v>2</v>
      </c>
      <c r="C457" s="1" t="s">
        <v>90</v>
      </c>
      <c r="D457" s="66">
        <v>40394</v>
      </c>
      <c r="E457" s="67">
        <v>4</v>
      </c>
      <c r="F457" s="1"/>
      <c r="G457" s="1" t="s">
        <v>113</v>
      </c>
      <c r="H457" s="1" t="s">
        <v>162</v>
      </c>
    </row>
    <row r="458" spans="1:8" x14ac:dyDescent="0.25">
      <c r="A458" s="64">
        <v>60</v>
      </c>
      <c r="B458" s="65">
        <v>2</v>
      </c>
      <c r="C458" s="1" t="s">
        <v>90</v>
      </c>
      <c r="D458" s="66">
        <v>40394</v>
      </c>
      <c r="E458" s="67">
        <v>4</v>
      </c>
      <c r="F458" s="1"/>
      <c r="G458" s="1" t="s">
        <v>114</v>
      </c>
      <c r="H458" s="1" t="s">
        <v>162</v>
      </c>
    </row>
    <row r="459" spans="1:8" x14ac:dyDescent="0.25">
      <c r="A459" s="64">
        <v>60</v>
      </c>
      <c r="B459" s="65">
        <v>2</v>
      </c>
      <c r="C459" s="1" t="s">
        <v>90</v>
      </c>
      <c r="D459" s="66">
        <v>40394</v>
      </c>
      <c r="E459" s="64">
        <v>5</v>
      </c>
      <c r="F459" s="1"/>
      <c r="G459" s="1" t="s">
        <v>91</v>
      </c>
      <c r="H459" s="1" t="s">
        <v>162</v>
      </c>
    </row>
    <row r="460" spans="1:8" x14ac:dyDescent="0.25">
      <c r="A460" s="64">
        <v>60</v>
      </c>
      <c r="B460" s="65">
        <v>2</v>
      </c>
      <c r="C460" s="1" t="s">
        <v>90</v>
      </c>
      <c r="D460" s="66">
        <v>40394</v>
      </c>
      <c r="E460" s="64">
        <v>6</v>
      </c>
      <c r="F460" s="1"/>
      <c r="G460" s="1" t="s">
        <v>91</v>
      </c>
      <c r="H460" s="1" t="s">
        <v>162</v>
      </c>
    </row>
    <row r="461" spans="1:8" x14ac:dyDescent="0.25">
      <c r="A461" s="64">
        <v>60</v>
      </c>
      <c r="B461" s="65">
        <v>2</v>
      </c>
      <c r="C461" s="1" t="s">
        <v>90</v>
      </c>
      <c r="D461" s="66">
        <v>40394</v>
      </c>
      <c r="E461" s="64">
        <v>7</v>
      </c>
      <c r="F461" s="1"/>
      <c r="G461" s="1" t="s">
        <v>91</v>
      </c>
      <c r="H461" s="1" t="s">
        <v>162</v>
      </c>
    </row>
    <row r="462" spans="1:8" x14ac:dyDescent="0.25">
      <c r="A462" s="64">
        <v>65</v>
      </c>
      <c r="B462" s="65">
        <v>2</v>
      </c>
      <c r="C462" s="1" t="s">
        <v>90</v>
      </c>
      <c r="D462" s="66">
        <v>40393</v>
      </c>
      <c r="E462" s="64">
        <v>5</v>
      </c>
      <c r="F462" s="1"/>
      <c r="G462" s="1" t="s">
        <v>108</v>
      </c>
      <c r="H462" s="1" t="s">
        <v>163</v>
      </c>
    </row>
    <row r="463" spans="1:8" x14ac:dyDescent="0.25">
      <c r="A463" s="64">
        <v>65</v>
      </c>
      <c r="B463" s="65">
        <v>2</v>
      </c>
      <c r="C463" s="1" t="s">
        <v>90</v>
      </c>
      <c r="D463" s="66">
        <v>40399</v>
      </c>
      <c r="E463" s="67">
        <v>5</v>
      </c>
      <c r="F463" s="1"/>
      <c r="G463" s="1" t="s">
        <v>110</v>
      </c>
      <c r="H463" s="1" t="s">
        <v>163</v>
      </c>
    </row>
    <row r="464" spans="1:8" x14ac:dyDescent="0.25">
      <c r="A464" s="64">
        <v>65</v>
      </c>
      <c r="B464" s="65">
        <v>2</v>
      </c>
      <c r="C464" s="1" t="s">
        <v>90</v>
      </c>
      <c r="D464" s="66">
        <v>40399</v>
      </c>
      <c r="E464" s="67">
        <v>5</v>
      </c>
      <c r="F464" s="1" t="s">
        <v>118</v>
      </c>
      <c r="G464" s="1" t="s">
        <v>112</v>
      </c>
      <c r="H464" s="1" t="s">
        <v>163</v>
      </c>
    </row>
    <row r="465" spans="1:8" x14ac:dyDescent="0.25">
      <c r="A465" s="64">
        <v>65</v>
      </c>
      <c r="B465" s="65">
        <v>2</v>
      </c>
      <c r="C465" s="1" t="s">
        <v>90</v>
      </c>
      <c r="D465" s="66">
        <v>40401</v>
      </c>
      <c r="E465" s="67">
        <v>5</v>
      </c>
      <c r="F465" s="1"/>
      <c r="G465" s="1" t="s">
        <v>113</v>
      </c>
      <c r="H465" s="1" t="s">
        <v>163</v>
      </c>
    </row>
    <row r="466" spans="1:8" x14ac:dyDescent="0.25">
      <c r="A466" s="64">
        <v>65</v>
      </c>
      <c r="B466" s="65">
        <v>2</v>
      </c>
      <c r="C466" s="1" t="s">
        <v>90</v>
      </c>
      <c r="D466" s="66">
        <v>40402</v>
      </c>
      <c r="E466" s="67">
        <v>5</v>
      </c>
      <c r="F466" s="1"/>
      <c r="G466" s="1" t="s">
        <v>114</v>
      </c>
      <c r="H466" s="1" t="s">
        <v>163</v>
      </c>
    </row>
    <row r="467" spans="1:8" x14ac:dyDescent="0.25">
      <c r="A467" s="64">
        <v>65</v>
      </c>
      <c r="B467" s="65">
        <v>2</v>
      </c>
      <c r="C467" s="1" t="s">
        <v>90</v>
      </c>
      <c r="D467" s="66">
        <v>40402</v>
      </c>
      <c r="E467" s="64">
        <v>6</v>
      </c>
      <c r="F467" s="1"/>
      <c r="G467" s="1" t="s">
        <v>91</v>
      </c>
      <c r="H467" s="1" t="s">
        <v>163</v>
      </c>
    </row>
    <row r="468" spans="1:8" x14ac:dyDescent="0.25">
      <c r="A468" s="64">
        <v>65</v>
      </c>
      <c r="B468" s="65">
        <v>2</v>
      </c>
      <c r="C468" s="1" t="s">
        <v>90</v>
      </c>
      <c r="D468" s="66">
        <v>40402</v>
      </c>
      <c r="E468" s="64">
        <v>7</v>
      </c>
      <c r="F468" s="1"/>
      <c r="G468" s="1" t="s">
        <v>91</v>
      </c>
      <c r="H468" s="1" t="s">
        <v>163</v>
      </c>
    </row>
    <row r="469" spans="1:8" x14ac:dyDescent="0.25">
      <c r="A469" s="64">
        <v>67</v>
      </c>
      <c r="B469" s="65">
        <v>2</v>
      </c>
      <c r="C469" s="1" t="s">
        <v>90</v>
      </c>
      <c r="D469" s="66">
        <v>40393</v>
      </c>
      <c r="E469" s="64">
        <v>5</v>
      </c>
      <c r="F469" s="1"/>
      <c r="G469" s="1" t="s">
        <v>108</v>
      </c>
      <c r="H469" s="1" t="s">
        <v>164</v>
      </c>
    </row>
    <row r="470" spans="1:8" x14ac:dyDescent="0.25">
      <c r="A470" s="64">
        <v>67</v>
      </c>
      <c r="B470" s="65">
        <v>2</v>
      </c>
      <c r="C470" s="1" t="s">
        <v>90</v>
      </c>
      <c r="D470" s="66">
        <v>40399</v>
      </c>
      <c r="E470" s="67">
        <v>5</v>
      </c>
      <c r="F470" s="1"/>
      <c r="G470" s="1" t="s">
        <v>110</v>
      </c>
      <c r="H470" s="1" t="s">
        <v>164</v>
      </c>
    </row>
    <row r="471" spans="1:8" x14ac:dyDescent="0.25">
      <c r="A471" s="64">
        <v>67</v>
      </c>
      <c r="B471" s="65">
        <v>2</v>
      </c>
      <c r="C471" s="1" t="s">
        <v>90</v>
      </c>
      <c r="D471" s="66">
        <v>40399</v>
      </c>
      <c r="E471" s="67">
        <v>5</v>
      </c>
      <c r="F471" s="1" t="s">
        <v>118</v>
      </c>
      <c r="G471" s="1" t="s">
        <v>112</v>
      </c>
      <c r="H471" s="1" t="s">
        <v>164</v>
      </c>
    </row>
    <row r="472" spans="1:8" x14ac:dyDescent="0.25">
      <c r="A472" s="64">
        <v>67</v>
      </c>
      <c r="B472" s="65">
        <v>2</v>
      </c>
      <c r="C472" s="1" t="s">
        <v>90</v>
      </c>
      <c r="D472" s="66">
        <v>40401</v>
      </c>
      <c r="E472" s="67">
        <v>5</v>
      </c>
      <c r="F472" s="1"/>
      <c r="G472" s="1" t="s">
        <v>113</v>
      </c>
      <c r="H472" s="1" t="s">
        <v>164</v>
      </c>
    </row>
    <row r="473" spans="1:8" x14ac:dyDescent="0.25">
      <c r="A473" s="64">
        <v>67</v>
      </c>
      <c r="B473" s="65">
        <v>2</v>
      </c>
      <c r="C473" s="1" t="s">
        <v>90</v>
      </c>
      <c r="D473" s="66">
        <v>40402</v>
      </c>
      <c r="E473" s="67">
        <v>5</v>
      </c>
      <c r="F473" s="1"/>
      <c r="G473" s="1" t="s">
        <v>114</v>
      </c>
      <c r="H473" s="1" t="s">
        <v>164</v>
      </c>
    </row>
    <row r="474" spans="1:8" x14ac:dyDescent="0.25">
      <c r="A474" s="64">
        <v>67</v>
      </c>
      <c r="B474" s="65">
        <v>2</v>
      </c>
      <c r="C474" s="1" t="s">
        <v>90</v>
      </c>
      <c r="D474" s="66">
        <v>40402</v>
      </c>
      <c r="E474" s="64">
        <v>6</v>
      </c>
      <c r="F474" s="1"/>
      <c r="G474" s="1" t="s">
        <v>91</v>
      </c>
      <c r="H474" s="1" t="s">
        <v>164</v>
      </c>
    </row>
    <row r="475" spans="1:8" x14ac:dyDescent="0.25">
      <c r="A475" s="64">
        <v>67</v>
      </c>
      <c r="B475" s="65">
        <v>2</v>
      </c>
      <c r="C475" s="1" t="s">
        <v>90</v>
      </c>
      <c r="D475" s="66">
        <v>40402</v>
      </c>
      <c r="E475" s="64">
        <v>7</v>
      </c>
      <c r="F475" s="1"/>
      <c r="G475" s="1" t="s">
        <v>91</v>
      </c>
      <c r="H475" s="1" t="s">
        <v>164</v>
      </c>
    </row>
    <row r="476" spans="1:8" x14ac:dyDescent="0.25">
      <c r="A476" s="64">
        <v>71</v>
      </c>
      <c r="B476" s="65">
        <v>2</v>
      </c>
      <c r="C476" s="1" t="s">
        <v>90</v>
      </c>
      <c r="D476" s="66">
        <v>40402</v>
      </c>
      <c r="E476" s="64">
        <v>6</v>
      </c>
      <c r="F476" s="1"/>
      <c r="G476" s="1" t="s">
        <v>108</v>
      </c>
      <c r="H476" s="1" t="s">
        <v>165</v>
      </c>
    </row>
    <row r="477" spans="1:8" x14ac:dyDescent="0.25">
      <c r="A477" s="64">
        <v>71</v>
      </c>
      <c r="B477" s="65">
        <v>2</v>
      </c>
      <c r="C477" s="1" t="s">
        <v>90</v>
      </c>
      <c r="D477" s="66">
        <v>40409</v>
      </c>
      <c r="E477" s="67">
        <v>6</v>
      </c>
      <c r="F477" s="1"/>
      <c r="G477" s="1" t="s">
        <v>110</v>
      </c>
      <c r="H477" s="1" t="s">
        <v>165</v>
      </c>
    </row>
    <row r="478" spans="1:8" x14ac:dyDescent="0.25">
      <c r="A478" s="64">
        <v>71</v>
      </c>
      <c r="B478" s="65">
        <v>2</v>
      </c>
      <c r="C478" s="1" t="s">
        <v>90</v>
      </c>
      <c r="D478" s="66">
        <v>40409</v>
      </c>
      <c r="E478" s="64">
        <v>7</v>
      </c>
      <c r="F478" s="1" t="s">
        <v>118</v>
      </c>
      <c r="G478" s="1" t="s">
        <v>112</v>
      </c>
      <c r="H478" s="1" t="s">
        <v>165</v>
      </c>
    </row>
    <row r="479" spans="1:8" x14ac:dyDescent="0.25">
      <c r="A479" s="64">
        <v>72</v>
      </c>
      <c r="B479" s="65">
        <v>2</v>
      </c>
      <c r="C479" s="1" t="s">
        <v>90</v>
      </c>
      <c r="D479" s="66">
        <v>40402</v>
      </c>
      <c r="E479" s="64">
        <v>6</v>
      </c>
      <c r="F479" s="1"/>
      <c r="G479" s="1" t="s">
        <v>108</v>
      </c>
      <c r="H479" s="1" t="s">
        <v>166</v>
      </c>
    </row>
    <row r="480" spans="1:8" x14ac:dyDescent="0.25">
      <c r="A480" s="64">
        <v>72</v>
      </c>
      <c r="B480" s="65">
        <v>2</v>
      </c>
      <c r="C480" s="1" t="s">
        <v>90</v>
      </c>
      <c r="D480" s="66">
        <v>40409</v>
      </c>
      <c r="E480" s="67">
        <v>6</v>
      </c>
      <c r="F480" s="1"/>
      <c r="G480" s="1" t="s">
        <v>110</v>
      </c>
      <c r="H480" s="1" t="s">
        <v>166</v>
      </c>
    </row>
    <row r="481" spans="1:8" x14ac:dyDescent="0.25">
      <c r="A481" s="64">
        <v>72</v>
      </c>
      <c r="B481" s="65">
        <v>2</v>
      </c>
      <c r="C481" s="1" t="s">
        <v>90</v>
      </c>
      <c r="D481" s="66">
        <v>40409</v>
      </c>
      <c r="E481" s="64">
        <v>7</v>
      </c>
      <c r="F481" s="1" t="s">
        <v>118</v>
      </c>
      <c r="G481" s="1" t="s">
        <v>112</v>
      </c>
      <c r="H481" s="1" t="s">
        <v>166</v>
      </c>
    </row>
    <row r="482" spans="1:8" x14ac:dyDescent="0.25">
      <c r="A482" s="64">
        <v>74</v>
      </c>
      <c r="B482" s="65">
        <v>2</v>
      </c>
      <c r="C482" s="1" t="s">
        <v>90</v>
      </c>
      <c r="D482" s="66">
        <v>40402</v>
      </c>
      <c r="E482" s="64">
        <v>6</v>
      </c>
      <c r="F482" s="1"/>
      <c r="G482" s="1" t="s">
        <v>108</v>
      </c>
      <c r="H482" s="1" t="s">
        <v>167</v>
      </c>
    </row>
    <row r="483" spans="1:8" x14ac:dyDescent="0.25">
      <c r="A483" s="64">
        <v>74</v>
      </c>
      <c r="B483" s="65">
        <v>2</v>
      </c>
      <c r="C483" s="1" t="s">
        <v>90</v>
      </c>
      <c r="D483" s="66">
        <v>40409</v>
      </c>
      <c r="E483" s="67">
        <v>6</v>
      </c>
      <c r="F483" s="1"/>
      <c r="G483" s="1" t="s">
        <v>110</v>
      </c>
      <c r="H483" s="1" t="s">
        <v>167</v>
      </c>
    </row>
    <row r="484" spans="1:8" x14ac:dyDescent="0.25">
      <c r="A484" s="64">
        <v>74</v>
      </c>
      <c r="B484" s="65">
        <v>2</v>
      </c>
      <c r="C484" s="1" t="s">
        <v>90</v>
      </c>
      <c r="D484" s="66">
        <v>40409</v>
      </c>
      <c r="E484" s="64">
        <v>7</v>
      </c>
      <c r="F484" s="1" t="s">
        <v>111</v>
      </c>
      <c r="G484" s="1" t="s">
        <v>112</v>
      </c>
      <c r="H484" s="1" t="s">
        <v>167</v>
      </c>
    </row>
    <row r="485" spans="1:8" x14ac:dyDescent="0.25">
      <c r="A485" s="64">
        <v>76</v>
      </c>
      <c r="B485" s="65">
        <v>2</v>
      </c>
      <c r="C485" s="1" t="s">
        <v>90</v>
      </c>
      <c r="D485" s="66">
        <v>40402</v>
      </c>
      <c r="E485" s="64">
        <v>6</v>
      </c>
      <c r="F485" s="1"/>
      <c r="G485" s="1" t="s">
        <v>108</v>
      </c>
      <c r="H485" s="1" t="s">
        <v>168</v>
      </c>
    </row>
    <row r="486" spans="1:8" x14ac:dyDescent="0.25">
      <c r="A486" s="64">
        <v>76</v>
      </c>
      <c r="B486" s="65">
        <v>2</v>
      </c>
      <c r="C486" s="1" t="s">
        <v>90</v>
      </c>
      <c r="D486" s="66">
        <v>40409</v>
      </c>
      <c r="E486" s="67">
        <v>6</v>
      </c>
      <c r="F486" s="1"/>
      <c r="G486" s="1" t="s">
        <v>110</v>
      </c>
      <c r="H486" s="1" t="s">
        <v>168</v>
      </c>
    </row>
    <row r="487" spans="1:8" x14ac:dyDescent="0.25">
      <c r="A487" s="64">
        <v>76</v>
      </c>
      <c r="B487" s="65">
        <v>2</v>
      </c>
      <c r="C487" s="1" t="s">
        <v>90</v>
      </c>
      <c r="D487" s="66">
        <v>40409</v>
      </c>
      <c r="E487" s="64">
        <v>7</v>
      </c>
      <c r="F487" s="1" t="s">
        <v>111</v>
      </c>
      <c r="G487" s="1" t="s">
        <v>112</v>
      </c>
      <c r="H487" s="1" t="s">
        <v>168</v>
      </c>
    </row>
    <row r="488" spans="1:8" x14ac:dyDescent="0.25">
      <c r="A488" s="64">
        <v>79</v>
      </c>
      <c r="B488" s="65">
        <v>2</v>
      </c>
      <c r="C488" s="1" t="s">
        <v>90</v>
      </c>
      <c r="D488" s="66">
        <v>40402</v>
      </c>
      <c r="E488" s="64">
        <v>6</v>
      </c>
      <c r="F488" s="1"/>
      <c r="G488" s="1" t="s">
        <v>108</v>
      </c>
      <c r="H488" s="1" t="s">
        <v>169</v>
      </c>
    </row>
    <row r="489" spans="1:8" x14ac:dyDescent="0.25">
      <c r="A489" s="64">
        <v>79</v>
      </c>
      <c r="B489" s="65">
        <v>2</v>
      </c>
      <c r="C489" s="1" t="s">
        <v>90</v>
      </c>
      <c r="D489" s="66">
        <v>40409</v>
      </c>
      <c r="E489" s="67">
        <v>6</v>
      </c>
      <c r="F489" s="1"/>
      <c r="G489" s="1" t="s">
        <v>110</v>
      </c>
      <c r="H489" s="1" t="s">
        <v>169</v>
      </c>
    </row>
    <row r="490" spans="1:8" x14ac:dyDescent="0.25">
      <c r="A490" s="64">
        <v>79</v>
      </c>
      <c r="B490" s="65">
        <v>2</v>
      </c>
      <c r="C490" s="1" t="s">
        <v>90</v>
      </c>
      <c r="D490" s="66">
        <v>40409</v>
      </c>
      <c r="E490" s="64">
        <v>7</v>
      </c>
      <c r="F490" s="1" t="s">
        <v>111</v>
      </c>
      <c r="G490" s="1" t="s">
        <v>112</v>
      </c>
      <c r="H490" s="1" t="s">
        <v>169</v>
      </c>
    </row>
    <row r="491" spans="1:8" x14ac:dyDescent="0.25">
      <c r="A491" s="64">
        <v>81</v>
      </c>
      <c r="B491" s="65">
        <v>2</v>
      </c>
      <c r="C491" s="1" t="s">
        <v>90</v>
      </c>
      <c r="D491" s="66">
        <v>40406</v>
      </c>
      <c r="E491" s="67">
        <v>7</v>
      </c>
      <c r="F491" s="1"/>
      <c r="G491" s="1" t="s">
        <v>108</v>
      </c>
      <c r="H491" s="1" t="s">
        <v>170</v>
      </c>
    </row>
    <row r="492" spans="1:8" x14ac:dyDescent="0.25">
      <c r="A492" s="64">
        <v>81</v>
      </c>
      <c r="B492" s="65">
        <v>2</v>
      </c>
      <c r="C492" s="1" t="s">
        <v>90</v>
      </c>
      <c r="D492" s="66">
        <v>40409</v>
      </c>
      <c r="E492" s="64">
        <v>7</v>
      </c>
      <c r="F492" s="1"/>
      <c r="G492" s="1" t="s">
        <v>110</v>
      </c>
      <c r="H492" s="1" t="s">
        <v>170</v>
      </c>
    </row>
    <row r="493" spans="1:8" x14ac:dyDescent="0.25">
      <c r="A493" s="64">
        <v>82</v>
      </c>
      <c r="B493" s="65">
        <v>2</v>
      </c>
      <c r="C493" s="1" t="s">
        <v>90</v>
      </c>
      <c r="D493" s="66">
        <v>40406</v>
      </c>
      <c r="E493" s="67">
        <v>7</v>
      </c>
      <c r="F493" s="1"/>
      <c r="G493" s="1" t="s">
        <v>108</v>
      </c>
      <c r="H493" s="1" t="s">
        <v>171</v>
      </c>
    </row>
    <row r="494" spans="1:8" x14ac:dyDescent="0.25">
      <c r="A494" s="64">
        <v>82</v>
      </c>
      <c r="B494" s="65">
        <v>2</v>
      </c>
      <c r="C494" s="1" t="s">
        <v>90</v>
      </c>
      <c r="D494" s="66">
        <v>40409</v>
      </c>
      <c r="E494" s="64">
        <v>7</v>
      </c>
      <c r="F494" s="1"/>
      <c r="G494" s="1" t="s">
        <v>110</v>
      </c>
      <c r="H494" s="1" t="s">
        <v>171</v>
      </c>
    </row>
    <row r="495" spans="1:8" x14ac:dyDescent="0.25">
      <c r="A495" s="64">
        <v>85</v>
      </c>
      <c r="B495" s="65">
        <v>2</v>
      </c>
      <c r="C495" s="1" t="s">
        <v>90</v>
      </c>
      <c r="D495" s="66">
        <v>40406</v>
      </c>
      <c r="E495" s="67">
        <v>7</v>
      </c>
      <c r="F495" s="1"/>
      <c r="G495" s="1" t="s">
        <v>108</v>
      </c>
      <c r="H495" s="1" t="s">
        <v>172</v>
      </c>
    </row>
    <row r="496" spans="1:8" x14ac:dyDescent="0.25">
      <c r="A496" s="64">
        <v>85</v>
      </c>
      <c r="B496" s="65">
        <v>2</v>
      </c>
      <c r="C496" s="1" t="s">
        <v>90</v>
      </c>
      <c r="D496" s="66">
        <v>40409</v>
      </c>
      <c r="E496" s="64">
        <v>7</v>
      </c>
      <c r="F496" s="1"/>
      <c r="G496" s="1" t="s">
        <v>110</v>
      </c>
      <c r="H496" s="1" t="s">
        <v>172</v>
      </c>
    </row>
    <row r="497" spans="1:8" x14ac:dyDescent="0.25">
      <c r="A497" s="64">
        <v>98</v>
      </c>
      <c r="B497" s="65">
        <v>2</v>
      </c>
      <c r="C497" s="1" t="s">
        <v>90</v>
      </c>
      <c r="D497" s="66">
        <v>40409</v>
      </c>
      <c r="E497" s="64">
        <v>7</v>
      </c>
      <c r="F497" s="1"/>
      <c r="G497" s="1" t="s">
        <v>108</v>
      </c>
      <c r="H497" s="1" t="s">
        <v>173</v>
      </c>
    </row>
    <row r="498" spans="1:8" x14ac:dyDescent="0.25">
      <c r="A498" s="64">
        <v>100</v>
      </c>
      <c r="B498" s="65">
        <v>2</v>
      </c>
      <c r="C498" s="1" t="s">
        <v>90</v>
      </c>
      <c r="D498" s="66">
        <v>40409</v>
      </c>
      <c r="E498" s="64">
        <v>7</v>
      </c>
      <c r="F498" s="1"/>
      <c r="G498" s="1" t="s">
        <v>108</v>
      </c>
      <c r="H498" s="1" t="s">
        <v>174</v>
      </c>
    </row>
    <row r="499" spans="1:8" x14ac:dyDescent="0.25">
      <c r="A499" s="64">
        <v>3</v>
      </c>
      <c r="B499" s="70">
        <v>3</v>
      </c>
      <c r="C499" s="1" t="s">
        <v>90</v>
      </c>
      <c r="D499" s="66">
        <v>40364</v>
      </c>
      <c r="E499" s="64">
        <v>1</v>
      </c>
      <c r="F499" s="1"/>
      <c r="G499" s="1" t="s">
        <v>108</v>
      </c>
      <c r="H499" s="1" t="s">
        <v>175</v>
      </c>
    </row>
    <row r="500" spans="1:8" x14ac:dyDescent="0.25">
      <c r="A500" s="64">
        <v>3</v>
      </c>
      <c r="B500" s="70">
        <v>3</v>
      </c>
      <c r="C500" s="1" t="s">
        <v>90</v>
      </c>
      <c r="D500" s="66">
        <v>40371</v>
      </c>
      <c r="E500" s="67">
        <v>1</v>
      </c>
      <c r="F500" s="1"/>
      <c r="G500" s="1" t="s">
        <v>110</v>
      </c>
      <c r="H500" s="1" t="s">
        <v>175</v>
      </c>
    </row>
    <row r="501" spans="1:8" x14ac:dyDescent="0.25">
      <c r="A501" s="64">
        <v>3</v>
      </c>
      <c r="B501" s="70">
        <v>3</v>
      </c>
      <c r="C501" s="1" t="s">
        <v>90</v>
      </c>
      <c r="D501" s="66">
        <v>40372</v>
      </c>
      <c r="E501" s="67">
        <v>1</v>
      </c>
      <c r="F501" s="1" t="s">
        <v>118</v>
      </c>
      <c r="G501" s="1" t="s">
        <v>112</v>
      </c>
      <c r="H501" s="1" t="s">
        <v>175</v>
      </c>
    </row>
    <row r="502" spans="1:8" x14ac:dyDescent="0.25">
      <c r="A502" s="64">
        <v>3</v>
      </c>
      <c r="B502" s="70">
        <v>3</v>
      </c>
      <c r="C502" s="1" t="s">
        <v>90</v>
      </c>
      <c r="D502" s="66">
        <v>40374</v>
      </c>
      <c r="E502" s="64">
        <v>2</v>
      </c>
      <c r="F502" s="1"/>
      <c r="G502" s="1" t="s">
        <v>113</v>
      </c>
      <c r="H502" s="1" t="s">
        <v>175</v>
      </c>
    </row>
    <row r="503" spans="1:8" x14ac:dyDescent="0.25">
      <c r="A503" s="64">
        <v>3</v>
      </c>
      <c r="B503" s="70">
        <v>3</v>
      </c>
      <c r="C503" s="1" t="s">
        <v>90</v>
      </c>
      <c r="D503" s="66">
        <v>40376</v>
      </c>
      <c r="E503" s="67">
        <v>2</v>
      </c>
      <c r="F503" s="1"/>
      <c r="G503" s="1" t="s">
        <v>114</v>
      </c>
      <c r="H503" s="1" t="s">
        <v>175</v>
      </c>
    </row>
    <row r="504" spans="1:8" x14ac:dyDescent="0.25">
      <c r="A504" s="64">
        <v>3</v>
      </c>
      <c r="B504" s="65">
        <v>3</v>
      </c>
      <c r="C504" s="1" t="s">
        <v>90</v>
      </c>
      <c r="D504" s="66">
        <v>40376</v>
      </c>
      <c r="E504" s="64">
        <v>3</v>
      </c>
      <c r="F504" s="1"/>
      <c r="G504" s="1" t="s">
        <v>91</v>
      </c>
      <c r="H504" s="1" t="s">
        <v>175</v>
      </c>
    </row>
    <row r="505" spans="1:8" x14ac:dyDescent="0.25">
      <c r="A505" s="64">
        <v>3</v>
      </c>
      <c r="B505" s="65">
        <v>3</v>
      </c>
      <c r="C505" s="1" t="s">
        <v>90</v>
      </c>
      <c r="D505" s="66">
        <v>40376</v>
      </c>
      <c r="E505" s="64">
        <v>4</v>
      </c>
      <c r="F505" s="1"/>
      <c r="G505" s="1" t="s">
        <v>91</v>
      </c>
      <c r="H505" s="1" t="s">
        <v>175</v>
      </c>
    </row>
    <row r="506" spans="1:8" x14ac:dyDescent="0.25">
      <c r="A506" s="64">
        <v>3</v>
      </c>
      <c r="B506" s="65">
        <v>3</v>
      </c>
      <c r="C506" s="1" t="s">
        <v>90</v>
      </c>
      <c r="D506" s="66">
        <v>40376</v>
      </c>
      <c r="E506" s="64">
        <v>5</v>
      </c>
      <c r="F506" s="1"/>
      <c r="G506" s="1" t="s">
        <v>91</v>
      </c>
      <c r="H506" s="1" t="s">
        <v>175</v>
      </c>
    </row>
    <row r="507" spans="1:8" x14ac:dyDescent="0.25">
      <c r="A507" s="64">
        <v>3</v>
      </c>
      <c r="B507" s="65">
        <v>3</v>
      </c>
      <c r="C507" s="1" t="s">
        <v>90</v>
      </c>
      <c r="D507" s="66">
        <v>40376</v>
      </c>
      <c r="E507" s="64">
        <v>6</v>
      </c>
      <c r="F507" s="1"/>
      <c r="G507" s="1" t="s">
        <v>91</v>
      </c>
      <c r="H507" s="1" t="s">
        <v>175</v>
      </c>
    </row>
    <row r="508" spans="1:8" x14ac:dyDescent="0.25">
      <c r="A508" s="64">
        <v>3</v>
      </c>
      <c r="B508" s="65">
        <v>3</v>
      </c>
      <c r="C508" s="1" t="s">
        <v>90</v>
      </c>
      <c r="D508" s="66">
        <v>40376</v>
      </c>
      <c r="E508" s="64">
        <v>7</v>
      </c>
      <c r="F508" s="1"/>
      <c r="G508" s="1" t="s">
        <v>91</v>
      </c>
      <c r="H508" s="1" t="s">
        <v>175</v>
      </c>
    </row>
    <row r="509" spans="1:8" x14ac:dyDescent="0.25">
      <c r="A509" s="64">
        <v>8</v>
      </c>
      <c r="B509" s="70">
        <v>3</v>
      </c>
      <c r="C509" s="1" t="s">
        <v>90</v>
      </c>
      <c r="D509" s="66">
        <v>40366</v>
      </c>
      <c r="E509" s="64">
        <v>1</v>
      </c>
      <c r="F509" s="1"/>
      <c r="G509" s="1" t="s">
        <v>108</v>
      </c>
      <c r="H509" s="1" t="s">
        <v>176</v>
      </c>
    </row>
    <row r="510" spans="1:8" x14ac:dyDescent="0.25">
      <c r="A510" s="64">
        <v>8</v>
      </c>
      <c r="B510" s="70">
        <v>3</v>
      </c>
      <c r="C510" s="1" t="s">
        <v>90</v>
      </c>
      <c r="D510" s="66">
        <v>40371</v>
      </c>
      <c r="E510" s="67">
        <v>1</v>
      </c>
      <c r="F510" s="1"/>
      <c r="G510" s="1" t="s">
        <v>110</v>
      </c>
      <c r="H510" s="1" t="s">
        <v>176</v>
      </c>
    </row>
    <row r="511" spans="1:8" x14ac:dyDescent="0.25">
      <c r="A511" s="64">
        <v>8</v>
      </c>
      <c r="B511" s="70">
        <v>3</v>
      </c>
      <c r="C511" s="1" t="s">
        <v>90</v>
      </c>
      <c r="D511" s="66">
        <v>40372</v>
      </c>
      <c r="E511" s="67">
        <v>1</v>
      </c>
      <c r="F511" s="1" t="s">
        <v>118</v>
      </c>
      <c r="G511" s="1" t="s">
        <v>112</v>
      </c>
      <c r="H511" s="1" t="s">
        <v>176</v>
      </c>
    </row>
    <row r="512" spans="1:8" x14ac:dyDescent="0.25">
      <c r="A512" s="64">
        <v>8</v>
      </c>
      <c r="B512" s="70">
        <v>3</v>
      </c>
      <c r="C512" s="1" t="s">
        <v>90</v>
      </c>
      <c r="D512" s="66">
        <v>40373</v>
      </c>
      <c r="E512" s="64">
        <v>2</v>
      </c>
      <c r="F512" s="1"/>
      <c r="G512" s="1" t="s">
        <v>113</v>
      </c>
      <c r="H512" s="1" t="s">
        <v>176</v>
      </c>
    </row>
    <row r="513" spans="1:8" x14ac:dyDescent="0.25">
      <c r="A513" s="64">
        <v>8</v>
      </c>
      <c r="B513" s="70">
        <v>3</v>
      </c>
      <c r="C513" s="1" t="s">
        <v>90</v>
      </c>
      <c r="D513" s="66">
        <v>40376</v>
      </c>
      <c r="E513" s="67">
        <v>2</v>
      </c>
      <c r="F513" s="1"/>
      <c r="G513" s="1" t="s">
        <v>114</v>
      </c>
      <c r="H513" s="1" t="s">
        <v>176</v>
      </c>
    </row>
    <row r="514" spans="1:8" x14ac:dyDescent="0.25">
      <c r="A514" s="64">
        <v>8</v>
      </c>
      <c r="B514" s="65">
        <v>3</v>
      </c>
      <c r="C514" s="1" t="s">
        <v>90</v>
      </c>
      <c r="D514" s="66">
        <v>40376</v>
      </c>
      <c r="E514" s="64">
        <v>3</v>
      </c>
      <c r="F514" s="1"/>
      <c r="G514" s="1" t="s">
        <v>91</v>
      </c>
      <c r="H514" s="1" t="s">
        <v>176</v>
      </c>
    </row>
    <row r="515" spans="1:8" x14ac:dyDescent="0.25">
      <c r="A515" s="64">
        <v>8</v>
      </c>
      <c r="B515" s="65">
        <v>3</v>
      </c>
      <c r="C515" s="1" t="s">
        <v>90</v>
      </c>
      <c r="D515" s="66">
        <v>40376</v>
      </c>
      <c r="E515" s="64">
        <v>4</v>
      </c>
      <c r="F515" s="1"/>
      <c r="G515" s="1" t="s">
        <v>91</v>
      </c>
      <c r="H515" s="1" t="s">
        <v>176</v>
      </c>
    </row>
    <row r="516" spans="1:8" x14ac:dyDescent="0.25">
      <c r="A516" s="64">
        <v>8</v>
      </c>
      <c r="B516" s="65">
        <v>3</v>
      </c>
      <c r="C516" s="1" t="s">
        <v>90</v>
      </c>
      <c r="D516" s="66">
        <v>40376</v>
      </c>
      <c r="E516" s="64">
        <v>5</v>
      </c>
      <c r="F516" s="1"/>
      <c r="G516" s="1" t="s">
        <v>91</v>
      </c>
      <c r="H516" s="1" t="s">
        <v>176</v>
      </c>
    </row>
    <row r="517" spans="1:8" x14ac:dyDescent="0.25">
      <c r="A517" s="64">
        <v>8</v>
      </c>
      <c r="B517" s="65">
        <v>3</v>
      </c>
      <c r="C517" s="1" t="s">
        <v>90</v>
      </c>
      <c r="D517" s="66">
        <v>40376</v>
      </c>
      <c r="E517" s="64">
        <v>6</v>
      </c>
      <c r="F517" s="1"/>
      <c r="G517" s="1" t="s">
        <v>91</v>
      </c>
      <c r="H517" s="1" t="s">
        <v>176</v>
      </c>
    </row>
    <row r="518" spans="1:8" x14ac:dyDescent="0.25">
      <c r="A518" s="64">
        <v>8</v>
      </c>
      <c r="B518" s="65">
        <v>3</v>
      </c>
      <c r="C518" s="1" t="s">
        <v>90</v>
      </c>
      <c r="D518" s="66">
        <v>40376</v>
      </c>
      <c r="E518" s="64">
        <v>7</v>
      </c>
      <c r="F518" s="1"/>
      <c r="G518" s="1" t="s">
        <v>91</v>
      </c>
      <c r="H518" s="1" t="s">
        <v>176</v>
      </c>
    </row>
    <row r="519" spans="1:8" x14ac:dyDescent="0.25">
      <c r="A519" s="64">
        <v>23</v>
      </c>
      <c r="B519" s="70">
        <v>3</v>
      </c>
      <c r="C519" s="1" t="s">
        <v>90</v>
      </c>
      <c r="D519" s="66">
        <v>40373</v>
      </c>
      <c r="E519" s="64">
        <v>2</v>
      </c>
      <c r="F519" s="1"/>
      <c r="G519" s="1" t="s">
        <v>108</v>
      </c>
      <c r="H519" s="1" t="s">
        <v>177</v>
      </c>
    </row>
    <row r="520" spans="1:8" x14ac:dyDescent="0.25">
      <c r="A520" s="64">
        <v>23</v>
      </c>
      <c r="B520" s="70">
        <v>3</v>
      </c>
      <c r="C520" s="1" t="s">
        <v>90</v>
      </c>
      <c r="D520" s="66">
        <v>40378</v>
      </c>
      <c r="E520" s="67">
        <v>2</v>
      </c>
      <c r="F520" s="1"/>
      <c r="G520" s="1" t="s">
        <v>110</v>
      </c>
      <c r="H520" s="1" t="s">
        <v>177</v>
      </c>
    </row>
    <row r="521" spans="1:8" x14ac:dyDescent="0.25">
      <c r="A521" s="64">
        <v>23</v>
      </c>
      <c r="B521" s="70">
        <v>3</v>
      </c>
      <c r="C521" s="1" t="s">
        <v>90</v>
      </c>
      <c r="D521" s="66">
        <v>40378</v>
      </c>
      <c r="E521" s="67">
        <v>2</v>
      </c>
      <c r="F521" s="1" t="s">
        <v>111</v>
      </c>
      <c r="G521" s="1" t="s">
        <v>112</v>
      </c>
      <c r="H521" s="1" t="s">
        <v>177</v>
      </c>
    </row>
    <row r="522" spans="1:8" x14ac:dyDescent="0.25">
      <c r="A522" s="64">
        <v>23</v>
      </c>
      <c r="B522" s="65">
        <v>3</v>
      </c>
      <c r="C522" s="1" t="s">
        <v>90</v>
      </c>
      <c r="D522" s="66">
        <v>40380</v>
      </c>
      <c r="E522" s="64">
        <v>3</v>
      </c>
      <c r="F522" s="1"/>
      <c r="G522" s="1" t="s">
        <v>113</v>
      </c>
      <c r="H522" s="1" t="s">
        <v>177</v>
      </c>
    </row>
    <row r="523" spans="1:8" x14ac:dyDescent="0.25">
      <c r="A523" s="64">
        <v>23</v>
      </c>
      <c r="B523" s="65">
        <v>3</v>
      </c>
      <c r="C523" s="1" t="s">
        <v>90</v>
      </c>
      <c r="D523" s="66">
        <v>40383</v>
      </c>
      <c r="E523" s="67">
        <v>3</v>
      </c>
      <c r="F523" s="1"/>
      <c r="G523" s="1" t="s">
        <v>114</v>
      </c>
      <c r="H523" s="1" t="s">
        <v>177</v>
      </c>
    </row>
    <row r="524" spans="1:8" x14ac:dyDescent="0.25">
      <c r="A524" s="64">
        <v>23</v>
      </c>
      <c r="B524" s="65">
        <v>3</v>
      </c>
      <c r="C524" s="1" t="s">
        <v>90</v>
      </c>
      <c r="D524" s="66">
        <v>40383</v>
      </c>
      <c r="E524" s="64">
        <v>4</v>
      </c>
      <c r="F524" s="1"/>
      <c r="G524" s="1" t="s">
        <v>91</v>
      </c>
      <c r="H524" s="1" t="s">
        <v>177</v>
      </c>
    </row>
    <row r="525" spans="1:8" x14ac:dyDescent="0.25">
      <c r="A525" s="64">
        <v>23</v>
      </c>
      <c r="B525" s="65">
        <v>3</v>
      </c>
      <c r="C525" s="1" t="s">
        <v>90</v>
      </c>
      <c r="D525" s="66">
        <v>40383</v>
      </c>
      <c r="E525" s="64">
        <v>5</v>
      </c>
      <c r="F525" s="1"/>
      <c r="G525" s="1" t="s">
        <v>91</v>
      </c>
      <c r="H525" s="1" t="s">
        <v>177</v>
      </c>
    </row>
    <row r="526" spans="1:8" x14ac:dyDescent="0.25">
      <c r="A526" s="64">
        <v>23</v>
      </c>
      <c r="B526" s="65">
        <v>3</v>
      </c>
      <c r="C526" s="1" t="s">
        <v>90</v>
      </c>
      <c r="D526" s="66">
        <v>40383</v>
      </c>
      <c r="E526" s="64">
        <v>6</v>
      </c>
      <c r="F526" s="1"/>
      <c r="G526" s="1" t="s">
        <v>91</v>
      </c>
      <c r="H526" s="1" t="s">
        <v>177</v>
      </c>
    </row>
    <row r="527" spans="1:8" x14ac:dyDescent="0.25">
      <c r="A527" s="64">
        <v>23</v>
      </c>
      <c r="B527" s="65">
        <v>3</v>
      </c>
      <c r="C527" s="1" t="s">
        <v>90</v>
      </c>
      <c r="D527" s="66">
        <v>40383</v>
      </c>
      <c r="E527" s="64">
        <v>7</v>
      </c>
      <c r="F527" s="1"/>
      <c r="G527" s="1" t="s">
        <v>91</v>
      </c>
      <c r="H527" s="1" t="s">
        <v>177</v>
      </c>
    </row>
    <row r="528" spans="1:8" x14ac:dyDescent="0.25">
      <c r="A528" s="64">
        <v>25</v>
      </c>
      <c r="B528" s="70">
        <v>3</v>
      </c>
      <c r="C528" s="1" t="s">
        <v>90</v>
      </c>
      <c r="D528" s="66">
        <v>40373</v>
      </c>
      <c r="E528" s="64">
        <v>2</v>
      </c>
      <c r="F528" s="1"/>
      <c r="G528" s="1" t="s">
        <v>108</v>
      </c>
      <c r="H528" s="1" t="s">
        <v>178</v>
      </c>
    </row>
    <row r="529" spans="1:8" x14ac:dyDescent="0.25">
      <c r="A529" s="64">
        <v>25</v>
      </c>
      <c r="B529" s="70">
        <v>3</v>
      </c>
      <c r="C529" s="1" t="s">
        <v>90</v>
      </c>
      <c r="D529" s="66">
        <v>40378</v>
      </c>
      <c r="E529" s="67">
        <v>2</v>
      </c>
      <c r="F529" s="1"/>
      <c r="G529" s="1" t="s">
        <v>110</v>
      </c>
      <c r="H529" s="1" t="s">
        <v>178</v>
      </c>
    </row>
    <row r="530" spans="1:8" x14ac:dyDescent="0.25">
      <c r="A530" s="64">
        <v>25</v>
      </c>
      <c r="B530" s="70">
        <v>3</v>
      </c>
      <c r="C530" s="1" t="s">
        <v>90</v>
      </c>
      <c r="D530" s="66">
        <v>40378</v>
      </c>
      <c r="E530" s="67">
        <v>2</v>
      </c>
      <c r="F530" s="1" t="s">
        <v>118</v>
      </c>
      <c r="G530" s="1" t="s">
        <v>112</v>
      </c>
      <c r="H530" s="1" t="s">
        <v>178</v>
      </c>
    </row>
    <row r="531" spans="1:8" x14ac:dyDescent="0.25">
      <c r="A531" s="64">
        <v>25</v>
      </c>
      <c r="B531" s="65">
        <v>3</v>
      </c>
      <c r="C531" s="1" t="s">
        <v>90</v>
      </c>
      <c r="D531" s="66">
        <v>40380</v>
      </c>
      <c r="E531" s="64">
        <v>3</v>
      </c>
      <c r="F531" s="1"/>
      <c r="G531" s="1" t="s">
        <v>113</v>
      </c>
      <c r="H531" s="1" t="s">
        <v>178</v>
      </c>
    </row>
    <row r="532" spans="1:8" x14ac:dyDescent="0.25">
      <c r="A532" s="64">
        <v>25</v>
      </c>
      <c r="B532" s="65">
        <v>3</v>
      </c>
      <c r="C532" s="1" t="s">
        <v>90</v>
      </c>
      <c r="D532" s="66">
        <v>40383</v>
      </c>
      <c r="E532" s="67">
        <v>3</v>
      </c>
      <c r="F532" s="1"/>
      <c r="G532" s="1" t="s">
        <v>114</v>
      </c>
      <c r="H532" s="1" t="s">
        <v>178</v>
      </c>
    </row>
    <row r="533" spans="1:8" x14ac:dyDescent="0.25">
      <c r="A533" s="64">
        <v>25</v>
      </c>
      <c r="B533" s="65">
        <v>3</v>
      </c>
      <c r="C533" s="1" t="s">
        <v>90</v>
      </c>
      <c r="D533" s="66">
        <v>40383</v>
      </c>
      <c r="E533" s="64">
        <v>4</v>
      </c>
      <c r="F533" s="1"/>
      <c r="G533" s="1" t="s">
        <v>91</v>
      </c>
      <c r="H533" s="1" t="s">
        <v>178</v>
      </c>
    </row>
    <row r="534" spans="1:8" x14ac:dyDescent="0.25">
      <c r="A534" s="64">
        <v>25</v>
      </c>
      <c r="B534" s="65">
        <v>3</v>
      </c>
      <c r="C534" s="1" t="s">
        <v>90</v>
      </c>
      <c r="D534" s="66">
        <v>40383</v>
      </c>
      <c r="E534" s="64">
        <v>5</v>
      </c>
      <c r="F534" s="1"/>
      <c r="G534" s="1" t="s">
        <v>91</v>
      </c>
      <c r="H534" s="1" t="s">
        <v>178</v>
      </c>
    </row>
    <row r="535" spans="1:8" x14ac:dyDescent="0.25">
      <c r="A535" s="64">
        <v>25</v>
      </c>
      <c r="B535" s="65">
        <v>3</v>
      </c>
      <c r="C535" s="1" t="s">
        <v>90</v>
      </c>
      <c r="D535" s="66">
        <v>40383</v>
      </c>
      <c r="E535" s="64">
        <v>6</v>
      </c>
      <c r="F535" s="1"/>
      <c r="G535" s="1" t="s">
        <v>91</v>
      </c>
      <c r="H535" s="1" t="s">
        <v>178</v>
      </c>
    </row>
    <row r="536" spans="1:8" x14ac:dyDescent="0.25">
      <c r="A536" s="64">
        <v>25</v>
      </c>
      <c r="B536" s="65">
        <v>3</v>
      </c>
      <c r="C536" s="1" t="s">
        <v>90</v>
      </c>
      <c r="D536" s="66">
        <v>40383</v>
      </c>
      <c r="E536" s="64">
        <v>7</v>
      </c>
      <c r="F536" s="1"/>
      <c r="G536" s="1" t="s">
        <v>91</v>
      </c>
      <c r="H536" s="1" t="s">
        <v>178</v>
      </c>
    </row>
    <row r="537" spans="1:8" x14ac:dyDescent="0.25">
      <c r="A537" s="64">
        <v>28</v>
      </c>
      <c r="B537" s="70">
        <v>3</v>
      </c>
      <c r="C537" s="1" t="s">
        <v>90</v>
      </c>
      <c r="D537" s="66">
        <v>40373</v>
      </c>
      <c r="E537" s="64">
        <v>2</v>
      </c>
      <c r="F537" s="1"/>
      <c r="G537" s="1" t="s">
        <v>108</v>
      </c>
      <c r="H537" s="1" t="s">
        <v>179</v>
      </c>
    </row>
    <row r="538" spans="1:8" x14ac:dyDescent="0.25">
      <c r="A538" s="64">
        <v>28</v>
      </c>
      <c r="B538" s="70">
        <v>3</v>
      </c>
      <c r="C538" s="1" t="s">
        <v>90</v>
      </c>
      <c r="D538" s="66">
        <v>40378</v>
      </c>
      <c r="E538" s="67">
        <v>2</v>
      </c>
      <c r="F538" s="1"/>
      <c r="G538" s="1" t="s">
        <v>110</v>
      </c>
      <c r="H538" s="1" t="s">
        <v>179</v>
      </c>
    </row>
    <row r="539" spans="1:8" x14ac:dyDescent="0.25">
      <c r="A539" s="64">
        <v>28</v>
      </c>
      <c r="B539" s="70">
        <v>3</v>
      </c>
      <c r="C539" s="1" t="s">
        <v>90</v>
      </c>
      <c r="D539" s="66">
        <v>40378</v>
      </c>
      <c r="E539" s="67">
        <v>2</v>
      </c>
      <c r="F539" s="1" t="s">
        <v>118</v>
      </c>
      <c r="G539" s="1" t="s">
        <v>112</v>
      </c>
      <c r="H539" s="1" t="s">
        <v>179</v>
      </c>
    </row>
    <row r="540" spans="1:8" x14ac:dyDescent="0.25">
      <c r="A540" s="64">
        <v>28</v>
      </c>
      <c r="B540" s="65">
        <v>3</v>
      </c>
      <c r="C540" s="1" t="s">
        <v>90</v>
      </c>
      <c r="D540" s="66">
        <v>40380</v>
      </c>
      <c r="E540" s="64">
        <v>3</v>
      </c>
      <c r="F540" s="1"/>
      <c r="G540" s="1" t="s">
        <v>113</v>
      </c>
      <c r="H540" s="1" t="s">
        <v>179</v>
      </c>
    </row>
    <row r="541" spans="1:8" x14ac:dyDescent="0.25">
      <c r="A541" s="64">
        <v>28</v>
      </c>
      <c r="B541" s="65">
        <v>3</v>
      </c>
      <c r="C541" s="1" t="s">
        <v>90</v>
      </c>
      <c r="D541" s="66">
        <v>40383</v>
      </c>
      <c r="E541" s="67">
        <v>3</v>
      </c>
      <c r="F541" s="1"/>
      <c r="G541" s="1" t="s">
        <v>114</v>
      </c>
      <c r="H541" s="1" t="s">
        <v>179</v>
      </c>
    </row>
    <row r="542" spans="1:8" x14ac:dyDescent="0.25">
      <c r="A542" s="64">
        <v>28</v>
      </c>
      <c r="B542" s="65">
        <v>3</v>
      </c>
      <c r="C542" s="1" t="s">
        <v>90</v>
      </c>
      <c r="D542" s="66">
        <v>40383</v>
      </c>
      <c r="E542" s="64">
        <v>4</v>
      </c>
      <c r="F542" s="1"/>
      <c r="G542" s="1" t="s">
        <v>91</v>
      </c>
      <c r="H542" s="1" t="s">
        <v>179</v>
      </c>
    </row>
    <row r="543" spans="1:8" x14ac:dyDescent="0.25">
      <c r="A543" s="64">
        <v>28</v>
      </c>
      <c r="B543" s="65">
        <v>3</v>
      </c>
      <c r="C543" s="1" t="s">
        <v>90</v>
      </c>
      <c r="D543" s="66">
        <v>40383</v>
      </c>
      <c r="E543" s="64">
        <v>5</v>
      </c>
      <c r="F543" s="1"/>
      <c r="G543" s="1" t="s">
        <v>91</v>
      </c>
      <c r="H543" s="1" t="s">
        <v>179</v>
      </c>
    </row>
    <row r="544" spans="1:8" x14ac:dyDescent="0.25">
      <c r="A544" s="64">
        <v>28</v>
      </c>
      <c r="B544" s="65">
        <v>3</v>
      </c>
      <c r="C544" s="1" t="s">
        <v>90</v>
      </c>
      <c r="D544" s="66">
        <v>40383</v>
      </c>
      <c r="E544" s="64">
        <v>6</v>
      </c>
      <c r="F544" s="1"/>
      <c r="G544" s="1" t="s">
        <v>91</v>
      </c>
      <c r="H544" s="1" t="s">
        <v>179</v>
      </c>
    </row>
    <row r="545" spans="1:8" x14ac:dyDescent="0.25">
      <c r="A545" s="64">
        <v>28</v>
      </c>
      <c r="B545" s="65">
        <v>3</v>
      </c>
      <c r="C545" s="1" t="s">
        <v>90</v>
      </c>
      <c r="D545" s="66">
        <v>40383</v>
      </c>
      <c r="E545" s="64">
        <v>7</v>
      </c>
      <c r="F545" s="1"/>
      <c r="G545" s="1" t="s">
        <v>91</v>
      </c>
      <c r="H545" s="1" t="s">
        <v>179</v>
      </c>
    </row>
    <row r="546" spans="1:8" x14ac:dyDescent="0.25">
      <c r="A546" s="64">
        <v>29</v>
      </c>
      <c r="B546" s="70">
        <v>3</v>
      </c>
      <c r="C546" s="1" t="s">
        <v>90</v>
      </c>
      <c r="D546" s="66">
        <v>40373</v>
      </c>
      <c r="E546" s="64">
        <v>2</v>
      </c>
      <c r="F546" s="1"/>
      <c r="G546" s="1" t="s">
        <v>108</v>
      </c>
      <c r="H546" s="1" t="s">
        <v>180</v>
      </c>
    </row>
    <row r="547" spans="1:8" x14ac:dyDescent="0.25">
      <c r="A547" s="64">
        <v>29</v>
      </c>
      <c r="B547" s="70">
        <v>3</v>
      </c>
      <c r="C547" s="1" t="s">
        <v>90</v>
      </c>
      <c r="D547" s="66">
        <v>40378</v>
      </c>
      <c r="E547" s="67">
        <v>2</v>
      </c>
      <c r="F547" s="1"/>
      <c r="G547" s="1" t="s">
        <v>110</v>
      </c>
      <c r="H547" s="1" t="s">
        <v>180</v>
      </c>
    </row>
    <row r="548" spans="1:8" x14ac:dyDescent="0.25">
      <c r="A548" s="64">
        <v>29</v>
      </c>
      <c r="B548" s="70">
        <v>3</v>
      </c>
      <c r="C548" s="1" t="s">
        <v>90</v>
      </c>
      <c r="D548" s="66">
        <v>40378</v>
      </c>
      <c r="E548" s="67">
        <v>2</v>
      </c>
      <c r="F548" s="1" t="s">
        <v>111</v>
      </c>
      <c r="G548" s="1" t="s">
        <v>112</v>
      </c>
      <c r="H548" s="1" t="s">
        <v>180</v>
      </c>
    </row>
    <row r="549" spans="1:8" x14ac:dyDescent="0.25">
      <c r="A549" s="64">
        <v>29</v>
      </c>
      <c r="B549" s="65">
        <v>3</v>
      </c>
      <c r="C549" s="1" t="s">
        <v>90</v>
      </c>
      <c r="D549" s="66">
        <v>40380</v>
      </c>
      <c r="E549" s="64">
        <v>3</v>
      </c>
      <c r="F549" s="1"/>
      <c r="G549" s="1" t="s">
        <v>113</v>
      </c>
      <c r="H549" s="1" t="s">
        <v>180</v>
      </c>
    </row>
    <row r="550" spans="1:8" x14ac:dyDescent="0.25">
      <c r="A550" s="64">
        <v>29</v>
      </c>
      <c r="B550" s="65">
        <v>3</v>
      </c>
      <c r="C550" s="1" t="s">
        <v>90</v>
      </c>
      <c r="D550" s="66">
        <v>40383</v>
      </c>
      <c r="E550" s="67">
        <v>3</v>
      </c>
      <c r="F550" s="1"/>
      <c r="G550" s="1" t="s">
        <v>114</v>
      </c>
      <c r="H550" s="1" t="s">
        <v>180</v>
      </c>
    </row>
    <row r="551" spans="1:8" x14ac:dyDescent="0.25">
      <c r="A551" s="64">
        <v>29</v>
      </c>
      <c r="B551" s="65">
        <v>3</v>
      </c>
      <c r="C551" s="1" t="s">
        <v>90</v>
      </c>
      <c r="D551" s="66">
        <v>40383</v>
      </c>
      <c r="E551" s="64">
        <v>4</v>
      </c>
      <c r="F551" s="1"/>
      <c r="G551" s="1" t="s">
        <v>91</v>
      </c>
      <c r="H551" s="1" t="s">
        <v>180</v>
      </c>
    </row>
    <row r="552" spans="1:8" x14ac:dyDescent="0.25">
      <c r="A552" s="64">
        <v>29</v>
      </c>
      <c r="B552" s="65">
        <v>3</v>
      </c>
      <c r="C552" s="1" t="s">
        <v>90</v>
      </c>
      <c r="D552" s="66">
        <v>40383</v>
      </c>
      <c r="E552" s="64">
        <v>5</v>
      </c>
      <c r="F552" s="1"/>
      <c r="G552" s="1" t="s">
        <v>91</v>
      </c>
      <c r="H552" s="1" t="s">
        <v>180</v>
      </c>
    </row>
    <row r="553" spans="1:8" x14ac:dyDescent="0.25">
      <c r="A553" s="64">
        <v>29</v>
      </c>
      <c r="B553" s="65">
        <v>3</v>
      </c>
      <c r="C553" s="1" t="s">
        <v>90</v>
      </c>
      <c r="D553" s="66">
        <v>40383</v>
      </c>
      <c r="E553" s="64">
        <v>6</v>
      </c>
      <c r="F553" s="1"/>
      <c r="G553" s="1" t="s">
        <v>91</v>
      </c>
      <c r="H553" s="1" t="s">
        <v>180</v>
      </c>
    </row>
    <row r="554" spans="1:8" x14ac:dyDescent="0.25">
      <c r="A554" s="64">
        <v>29</v>
      </c>
      <c r="B554" s="65">
        <v>3</v>
      </c>
      <c r="C554" s="1" t="s">
        <v>90</v>
      </c>
      <c r="D554" s="66">
        <v>40383</v>
      </c>
      <c r="E554" s="64">
        <v>7</v>
      </c>
      <c r="F554" s="1"/>
      <c r="G554" s="1" t="s">
        <v>91</v>
      </c>
      <c r="H554" s="1" t="s">
        <v>180</v>
      </c>
    </row>
    <row r="555" spans="1:8" x14ac:dyDescent="0.25">
      <c r="A555" s="64">
        <v>30</v>
      </c>
      <c r="B555" s="70">
        <v>3</v>
      </c>
      <c r="C555" s="1" t="s">
        <v>90</v>
      </c>
      <c r="D555" s="66">
        <v>40374</v>
      </c>
      <c r="E555" s="64">
        <v>2</v>
      </c>
      <c r="F555" s="1"/>
      <c r="G555" s="1" t="s">
        <v>108</v>
      </c>
      <c r="H555" s="1" t="s">
        <v>181</v>
      </c>
    </row>
    <row r="556" spans="1:8" x14ac:dyDescent="0.25">
      <c r="A556" s="64">
        <v>30</v>
      </c>
      <c r="B556" s="70">
        <v>3</v>
      </c>
      <c r="C556" s="1" t="s">
        <v>90</v>
      </c>
      <c r="D556" s="66">
        <v>40378</v>
      </c>
      <c r="E556" s="67">
        <v>2</v>
      </c>
      <c r="F556" s="1"/>
      <c r="G556" s="1" t="s">
        <v>110</v>
      </c>
      <c r="H556" s="1" t="s">
        <v>181</v>
      </c>
    </row>
    <row r="557" spans="1:8" x14ac:dyDescent="0.25">
      <c r="A557" s="64">
        <v>30</v>
      </c>
      <c r="B557" s="70">
        <v>3</v>
      </c>
      <c r="C557" s="1" t="s">
        <v>90</v>
      </c>
      <c r="D557" s="66">
        <v>40378</v>
      </c>
      <c r="E557" s="67">
        <v>2</v>
      </c>
      <c r="F557" s="1" t="s">
        <v>118</v>
      </c>
      <c r="G557" s="1" t="s">
        <v>112</v>
      </c>
      <c r="H557" s="1" t="s">
        <v>181</v>
      </c>
    </row>
    <row r="558" spans="1:8" x14ac:dyDescent="0.25">
      <c r="A558" s="64">
        <v>30</v>
      </c>
      <c r="B558" s="65">
        <v>3</v>
      </c>
      <c r="C558" s="1" t="s">
        <v>90</v>
      </c>
      <c r="D558" s="66">
        <v>40380</v>
      </c>
      <c r="E558" s="64">
        <v>3</v>
      </c>
      <c r="F558" s="1"/>
      <c r="G558" s="1" t="s">
        <v>113</v>
      </c>
      <c r="H558" s="1" t="s">
        <v>181</v>
      </c>
    </row>
    <row r="559" spans="1:8" x14ac:dyDescent="0.25">
      <c r="A559" s="64">
        <v>30</v>
      </c>
      <c r="B559" s="65">
        <v>3</v>
      </c>
      <c r="C559" s="1" t="s">
        <v>90</v>
      </c>
      <c r="D559" s="66">
        <v>40383</v>
      </c>
      <c r="E559" s="67">
        <v>3</v>
      </c>
      <c r="F559" s="1"/>
      <c r="G559" s="1" t="s">
        <v>114</v>
      </c>
      <c r="H559" s="1" t="s">
        <v>181</v>
      </c>
    </row>
    <row r="560" spans="1:8" x14ac:dyDescent="0.25">
      <c r="A560" s="64">
        <v>30</v>
      </c>
      <c r="B560" s="65">
        <v>3</v>
      </c>
      <c r="C560" s="1" t="s">
        <v>90</v>
      </c>
      <c r="D560" s="66">
        <v>40383</v>
      </c>
      <c r="E560" s="64">
        <v>4</v>
      </c>
      <c r="F560" s="1"/>
      <c r="G560" s="1" t="s">
        <v>91</v>
      </c>
      <c r="H560" s="1" t="s">
        <v>181</v>
      </c>
    </row>
    <row r="561" spans="1:8" x14ac:dyDescent="0.25">
      <c r="A561" s="64">
        <v>30</v>
      </c>
      <c r="B561" s="65">
        <v>3</v>
      </c>
      <c r="C561" s="1" t="s">
        <v>90</v>
      </c>
      <c r="D561" s="66">
        <v>40383</v>
      </c>
      <c r="E561" s="64">
        <v>5</v>
      </c>
      <c r="F561" s="1"/>
      <c r="G561" s="1" t="s">
        <v>91</v>
      </c>
      <c r="H561" s="1" t="s">
        <v>181</v>
      </c>
    </row>
    <row r="562" spans="1:8" x14ac:dyDescent="0.25">
      <c r="A562" s="64">
        <v>30</v>
      </c>
      <c r="B562" s="65">
        <v>3</v>
      </c>
      <c r="C562" s="1" t="s">
        <v>90</v>
      </c>
      <c r="D562" s="66">
        <v>40383</v>
      </c>
      <c r="E562" s="64">
        <v>6</v>
      </c>
      <c r="F562" s="1"/>
      <c r="G562" s="1" t="s">
        <v>91</v>
      </c>
      <c r="H562" s="1" t="s">
        <v>181</v>
      </c>
    </row>
    <row r="563" spans="1:8" x14ac:dyDescent="0.25">
      <c r="A563" s="64">
        <v>30</v>
      </c>
      <c r="B563" s="65">
        <v>3</v>
      </c>
      <c r="C563" s="1" t="s">
        <v>90</v>
      </c>
      <c r="D563" s="66">
        <v>40383</v>
      </c>
      <c r="E563" s="64">
        <v>7</v>
      </c>
      <c r="F563" s="1"/>
      <c r="G563" s="1" t="s">
        <v>91</v>
      </c>
      <c r="H563" s="1" t="s">
        <v>181</v>
      </c>
    </row>
    <row r="564" spans="1:8" x14ac:dyDescent="0.25">
      <c r="A564" s="64">
        <v>31</v>
      </c>
      <c r="B564" s="70">
        <v>3</v>
      </c>
      <c r="C564" s="1" t="s">
        <v>90</v>
      </c>
      <c r="D564" s="66">
        <v>40374</v>
      </c>
      <c r="E564" s="64">
        <v>2</v>
      </c>
      <c r="F564" s="1"/>
      <c r="G564" s="1" t="s">
        <v>108</v>
      </c>
      <c r="H564" s="1" t="s">
        <v>182</v>
      </c>
    </row>
    <row r="565" spans="1:8" x14ac:dyDescent="0.25">
      <c r="A565" s="64">
        <v>31</v>
      </c>
      <c r="B565" s="70">
        <v>3</v>
      </c>
      <c r="C565" s="1" t="s">
        <v>90</v>
      </c>
      <c r="D565" s="66">
        <v>40378</v>
      </c>
      <c r="E565" s="67">
        <v>2</v>
      </c>
      <c r="F565" s="1"/>
      <c r="G565" s="1" t="s">
        <v>110</v>
      </c>
      <c r="H565" s="1" t="s">
        <v>182</v>
      </c>
    </row>
    <row r="566" spans="1:8" x14ac:dyDescent="0.25">
      <c r="A566" s="64">
        <v>31</v>
      </c>
      <c r="B566" s="70">
        <v>3</v>
      </c>
      <c r="C566" s="1" t="s">
        <v>90</v>
      </c>
      <c r="D566" s="66">
        <v>40378</v>
      </c>
      <c r="E566" s="67">
        <v>2</v>
      </c>
      <c r="F566" s="1" t="s">
        <v>111</v>
      </c>
      <c r="G566" s="1" t="s">
        <v>112</v>
      </c>
      <c r="H566" s="1" t="s">
        <v>182</v>
      </c>
    </row>
    <row r="567" spans="1:8" x14ac:dyDescent="0.25">
      <c r="A567" s="64">
        <v>31</v>
      </c>
      <c r="B567" s="65">
        <v>3</v>
      </c>
      <c r="C567" s="1" t="s">
        <v>90</v>
      </c>
      <c r="D567" s="66">
        <v>40380</v>
      </c>
      <c r="E567" s="64">
        <v>3</v>
      </c>
      <c r="F567" s="1"/>
      <c r="G567" s="1" t="s">
        <v>113</v>
      </c>
      <c r="H567" s="1" t="s">
        <v>182</v>
      </c>
    </row>
    <row r="568" spans="1:8" x14ac:dyDescent="0.25">
      <c r="A568" s="64">
        <v>31</v>
      </c>
      <c r="B568" s="65">
        <v>3</v>
      </c>
      <c r="C568" s="1" t="s">
        <v>90</v>
      </c>
      <c r="D568" s="66">
        <v>40383</v>
      </c>
      <c r="E568" s="67">
        <v>3</v>
      </c>
      <c r="F568" s="1"/>
      <c r="G568" s="1" t="s">
        <v>114</v>
      </c>
      <c r="H568" s="1" t="s">
        <v>182</v>
      </c>
    </row>
    <row r="569" spans="1:8" x14ac:dyDescent="0.25">
      <c r="A569" s="64">
        <v>31</v>
      </c>
      <c r="B569" s="65">
        <v>3</v>
      </c>
      <c r="C569" s="1" t="s">
        <v>90</v>
      </c>
      <c r="D569" s="66">
        <v>40383</v>
      </c>
      <c r="E569" s="64">
        <v>4</v>
      </c>
      <c r="F569" s="1"/>
      <c r="G569" s="1" t="s">
        <v>91</v>
      </c>
      <c r="H569" s="1" t="s">
        <v>182</v>
      </c>
    </row>
    <row r="570" spans="1:8" x14ac:dyDescent="0.25">
      <c r="A570" s="64">
        <v>31</v>
      </c>
      <c r="B570" s="65">
        <v>3</v>
      </c>
      <c r="C570" s="1" t="s">
        <v>90</v>
      </c>
      <c r="D570" s="66">
        <v>40383</v>
      </c>
      <c r="E570" s="64">
        <v>5</v>
      </c>
      <c r="F570" s="1"/>
      <c r="G570" s="1" t="s">
        <v>91</v>
      </c>
      <c r="H570" s="1" t="s">
        <v>182</v>
      </c>
    </row>
    <row r="571" spans="1:8" x14ac:dyDescent="0.25">
      <c r="A571" s="64">
        <v>31</v>
      </c>
      <c r="B571" s="65">
        <v>3</v>
      </c>
      <c r="C571" s="1" t="s">
        <v>90</v>
      </c>
      <c r="D571" s="66">
        <v>40383</v>
      </c>
      <c r="E571" s="64">
        <v>6</v>
      </c>
      <c r="F571" s="1"/>
      <c r="G571" s="1" t="s">
        <v>91</v>
      </c>
      <c r="H571" s="1" t="s">
        <v>182</v>
      </c>
    </row>
    <row r="572" spans="1:8" x14ac:dyDescent="0.25">
      <c r="A572" s="64">
        <v>31</v>
      </c>
      <c r="B572" s="65">
        <v>3</v>
      </c>
      <c r="C572" s="1" t="s">
        <v>90</v>
      </c>
      <c r="D572" s="66">
        <v>40383</v>
      </c>
      <c r="E572" s="64">
        <v>7</v>
      </c>
      <c r="F572" s="1"/>
      <c r="G572" s="1" t="s">
        <v>91</v>
      </c>
      <c r="H572" s="1" t="s">
        <v>182</v>
      </c>
    </row>
    <row r="573" spans="1:8" x14ac:dyDescent="0.25">
      <c r="A573" s="64">
        <v>34</v>
      </c>
      <c r="B573" s="70">
        <v>3</v>
      </c>
      <c r="C573" s="1" t="s">
        <v>90</v>
      </c>
      <c r="D573" s="66">
        <v>40375</v>
      </c>
      <c r="E573" s="64">
        <v>2</v>
      </c>
      <c r="F573" s="1"/>
      <c r="G573" s="1" t="s">
        <v>108</v>
      </c>
      <c r="H573" s="1" t="s">
        <v>183</v>
      </c>
    </row>
    <row r="574" spans="1:8" x14ac:dyDescent="0.25">
      <c r="A574" s="64">
        <v>34</v>
      </c>
      <c r="B574" s="70">
        <v>3</v>
      </c>
      <c r="C574" s="1" t="s">
        <v>90</v>
      </c>
      <c r="D574" s="66">
        <v>40378</v>
      </c>
      <c r="E574" s="67">
        <v>2</v>
      </c>
      <c r="F574" s="1"/>
      <c r="G574" s="1" t="s">
        <v>110</v>
      </c>
      <c r="H574" s="1" t="s">
        <v>183</v>
      </c>
    </row>
    <row r="575" spans="1:8" x14ac:dyDescent="0.25">
      <c r="A575" s="64">
        <v>34</v>
      </c>
      <c r="B575" s="70">
        <v>3</v>
      </c>
      <c r="C575" s="1" t="s">
        <v>90</v>
      </c>
      <c r="D575" s="66">
        <v>40378</v>
      </c>
      <c r="E575" s="67">
        <v>2</v>
      </c>
      <c r="F575" s="1" t="s">
        <v>118</v>
      </c>
      <c r="G575" s="1" t="s">
        <v>112</v>
      </c>
      <c r="H575" s="1" t="s">
        <v>183</v>
      </c>
    </row>
    <row r="576" spans="1:8" x14ac:dyDescent="0.25">
      <c r="A576" s="64">
        <v>34</v>
      </c>
      <c r="B576" s="65">
        <v>3</v>
      </c>
      <c r="C576" s="1" t="s">
        <v>90</v>
      </c>
      <c r="D576" s="66">
        <v>40380</v>
      </c>
      <c r="E576" s="64">
        <v>3</v>
      </c>
      <c r="F576" s="1"/>
      <c r="G576" s="1" t="s">
        <v>113</v>
      </c>
      <c r="H576" s="1" t="s">
        <v>183</v>
      </c>
    </row>
    <row r="577" spans="1:8" x14ac:dyDescent="0.25">
      <c r="A577" s="64">
        <v>34</v>
      </c>
      <c r="B577" s="65">
        <v>3</v>
      </c>
      <c r="C577" s="1" t="s">
        <v>90</v>
      </c>
      <c r="D577" s="66">
        <v>40383</v>
      </c>
      <c r="E577" s="67">
        <v>3</v>
      </c>
      <c r="F577" s="1"/>
      <c r="G577" s="1" t="s">
        <v>114</v>
      </c>
      <c r="H577" s="1" t="s">
        <v>183</v>
      </c>
    </row>
    <row r="578" spans="1:8" x14ac:dyDescent="0.25">
      <c r="A578" s="64">
        <v>34</v>
      </c>
      <c r="B578" s="65">
        <v>3</v>
      </c>
      <c r="C578" s="1" t="s">
        <v>90</v>
      </c>
      <c r="D578" s="66">
        <v>40383</v>
      </c>
      <c r="E578" s="64">
        <v>4</v>
      </c>
      <c r="F578" s="1"/>
      <c r="G578" s="1" t="s">
        <v>91</v>
      </c>
      <c r="H578" s="1" t="s">
        <v>183</v>
      </c>
    </row>
    <row r="579" spans="1:8" x14ac:dyDescent="0.25">
      <c r="A579" s="64">
        <v>34</v>
      </c>
      <c r="B579" s="65">
        <v>3</v>
      </c>
      <c r="C579" s="1" t="s">
        <v>90</v>
      </c>
      <c r="D579" s="66">
        <v>40383</v>
      </c>
      <c r="E579" s="64">
        <v>5</v>
      </c>
      <c r="F579" s="1"/>
      <c r="G579" s="1" t="s">
        <v>91</v>
      </c>
      <c r="H579" s="1" t="s">
        <v>183</v>
      </c>
    </row>
    <row r="580" spans="1:8" x14ac:dyDescent="0.25">
      <c r="A580" s="64">
        <v>34</v>
      </c>
      <c r="B580" s="65">
        <v>3</v>
      </c>
      <c r="C580" s="1" t="s">
        <v>90</v>
      </c>
      <c r="D580" s="66">
        <v>40383</v>
      </c>
      <c r="E580" s="64">
        <v>6</v>
      </c>
      <c r="F580" s="1"/>
      <c r="G580" s="1" t="s">
        <v>91</v>
      </c>
      <c r="H580" s="1" t="s">
        <v>183</v>
      </c>
    </row>
    <row r="581" spans="1:8" x14ac:dyDescent="0.25">
      <c r="A581" s="64">
        <v>34</v>
      </c>
      <c r="B581" s="65">
        <v>3</v>
      </c>
      <c r="C581" s="1" t="s">
        <v>90</v>
      </c>
      <c r="D581" s="66">
        <v>40383</v>
      </c>
      <c r="E581" s="64">
        <v>7</v>
      </c>
      <c r="F581" s="1"/>
      <c r="G581" s="1" t="s">
        <v>91</v>
      </c>
      <c r="H581" s="1" t="s">
        <v>183</v>
      </c>
    </row>
    <row r="582" spans="1:8" x14ac:dyDescent="0.25">
      <c r="A582" s="64">
        <v>35</v>
      </c>
      <c r="B582" s="70">
        <v>3</v>
      </c>
      <c r="C582" s="1" t="s">
        <v>90</v>
      </c>
      <c r="D582" s="66">
        <v>40375</v>
      </c>
      <c r="E582" s="64">
        <v>2</v>
      </c>
      <c r="F582" s="1"/>
      <c r="G582" s="1" t="s">
        <v>108</v>
      </c>
      <c r="H582" s="1" t="s">
        <v>184</v>
      </c>
    </row>
    <row r="583" spans="1:8" x14ac:dyDescent="0.25">
      <c r="A583" s="64">
        <v>35</v>
      </c>
      <c r="B583" s="70">
        <v>3</v>
      </c>
      <c r="C583" s="1" t="s">
        <v>90</v>
      </c>
      <c r="D583" s="66">
        <v>40378</v>
      </c>
      <c r="E583" s="67">
        <v>2</v>
      </c>
      <c r="F583" s="1"/>
      <c r="G583" s="1" t="s">
        <v>110</v>
      </c>
      <c r="H583" s="1" t="s">
        <v>184</v>
      </c>
    </row>
    <row r="584" spans="1:8" x14ac:dyDescent="0.25">
      <c r="A584" s="64">
        <v>35</v>
      </c>
      <c r="B584" s="70">
        <v>3</v>
      </c>
      <c r="C584" s="1" t="s">
        <v>90</v>
      </c>
      <c r="D584" s="66">
        <v>40378</v>
      </c>
      <c r="E584" s="67">
        <v>2</v>
      </c>
      <c r="F584" s="1" t="s">
        <v>111</v>
      </c>
      <c r="G584" s="1" t="s">
        <v>112</v>
      </c>
      <c r="H584" s="1" t="s">
        <v>184</v>
      </c>
    </row>
    <row r="585" spans="1:8" x14ac:dyDescent="0.25">
      <c r="A585" s="64">
        <v>35</v>
      </c>
      <c r="B585" s="65">
        <v>3</v>
      </c>
      <c r="C585" s="1" t="s">
        <v>90</v>
      </c>
      <c r="D585" s="66">
        <v>40380</v>
      </c>
      <c r="E585" s="64">
        <v>3</v>
      </c>
      <c r="F585" s="1"/>
      <c r="G585" s="1" t="s">
        <v>113</v>
      </c>
      <c r="H585" s="1" t="s">
        <v>184</v>
      </c>
    </row>
    <row r="586" spans="1:8" x14ac:dyDescent="0.25">
      <c r="A586" s="64">
        <v>35</v>
      </c>
      <c r="B586" s="65">
        <v>3</v>
      </c>
      <c r="C586" s="1" t="s">
        <v>90</v>
      </c>
      <c r="D586" s="66">
        <v>40383</v>
      </c>
      <c r="E586" s="67">
        <v>3</v>
      </c>
      <c r="F586" s="1"/>
      <c r="G586" s="1" t="s">
        <v>114</v>
      </c>
      <c r="H586" s="1" t="s">
        <v>184</v>
      </c>
    </row>
    <row r="587" spans="1:8" x14ac:dyDescent="0.25">
      <c r="A587" s="64">
        <v>35</v>
      </c>
      <c r="B587" s="65">
        <v>3</v>
      </c>
      <c r="C587" s="1" t="s">
        <v>90</v>
      </c>
      <c r="D587" s="66">
        <v>40383</v>
      </c>
      <c r="E587" s="64">
        <v>4</v>
      </c>
      <c r="F587" s="1"/>
      <c r="G587" s="1" t="s">
        <v>91</v>
      </c>
      <c r="H587" s="1" t="s">
        <v>184</v>
      </c>
    </row>
    <row r="588" spans="1:8" x14ac:dyDescent="0.25">
      <c r="A588" s="64">
        <v>35</v>
      </c>
      <c r="B588" s="65">
        <v>3</v>
      </c>
      <c r="C588" s="1" t="s">
        <v>90</v>
      </c>
      <c r="D588" s="66">
        <v>40383</v>
      </c>
      <c r="E588" s="64">
        <v>5</v>
      </c>
      <c r="F588" s="1"/>
      <c r="G588" s="1" t="s">
        <v>91</v>
      </c>
      <c r="H588" s="1" t="s">
        <v>184</v>
      </c>
    </row>
    <row r="589" spans="1:8" x14ac:dyDescent="0.25">
      <c r="A589" s="64">
        <v>35</v>
      </c>
      <c r="B589" s="65">
        <v>3</v>
      </c>
      <c r="C589" s="1" t="s">
        <v>90</v>
      </c>
      <c r="D589" s="66">
        <v>40383</v>
      </c>
      <c r="E589" s="64">
        <v>6</v>
      </c>
      <c r="F589" s="1"/>
      <c r="G589" s="1" t="s">
        <v>91</v>
      </c>
      <c r="H589" s="1" t="s">
        <v>184</v>
      </c>
    </row>
    <row r="590" spans="1:8" x14ac:dyDescent="0.25">
      <c r="A590" s="64">
        <v>35</v>
      </c>
      <c r="B590" s="65">
        <v>3</v>
      </c>
      <c r="C590" s="1" t="s">
        <v>90</v>
      </c>
      <c r="D590" s="66">
        <v>40383</v>
      </c>
      <c r="E590" s="64">
        <v>7</v>
      </c>
      <c r="F590" s="1"/>
      <c r="G590" s="1" t="s">
        <v>91</v>
      </c>
      <c r="H590" s="1" t="s">
        <v>184</v>
      </c>
    </row>
    <row r="591" spans="1:8" x14ac:dyDescent="0.25">
      <c r="A591" s="64">
        <v>43</v>
      </c>
      <c r="B591" s="65">
        <v>3</v>
      </c>
      <c r="C591" s="1" t="s">
        <v>90</v>
      </c>
      <c r="D591" s="66">
        <v>40379</v>
      </c>
      <c r="E591" s="64">
        <v>3</v>
      </c>
      <c r="F591" s="1"/>
      <c r="G591" s="1" t="s">
        <v>108</v>
      </c>
      <c r="H591" s="1" t="s">
        <v>185</v>
      </c>
    </row>
    <row r="592" spans="1:8" x14ac:dyDescent="0.25">
      <c r="A592" s="64">
        <v>43</v>
      </c>
      <c r="B592" s="65">
        <v>3</v>
      </c>
      <c r="C592" s="1" t="s">
        <v>90</v>
      </c>
      <c r="D592" s="66">
        <v>40385</v>
      </c>
      <c r="E592" s="67">
        <v>3</v>
      </c>
      <c r="F592" s="1"/>
      <c r="G592" s="1" t="s">
        <v>110</v>
      </c>
      <c r="H592" s="1" t="s">
        <v>185</v>
      </c>
    </row>
    <row r="593" spans="1:8" x14ac:dyDescent="0.25">
      <c r="A593" s="64">
        <v>43</v>
      </c>
      <c r="B593" s="65">
        <v>3</v>
      </c>
      <c r="C593" s="1" t="s">
        <v>90</v>
      </c>
      <c r="D593" s="66">
        <v>40385</v>
      </c>
      <c r="E593" s="67">
        <v>3</v>
      </c>
      <c r="F593" s="1" t="s">
        <v>111</v>
      </c>
      <c r="G593" s="1" t="s">
        <v>112</v>
      </c>
      <c r="H593" s="1" t="s">
        <v>185</v>
      </c>
    </row>
    <row r="594" spans="1:8" x14ac:dyDescent="0.25">
      <c r="A594" s="64">
        <v>43</v>
      </c>
      <c r="B594" s="65">
        <v>3</v>
      </c>
      <c r="C594" s="1" t="s">
        <v>90</v>
      </c>
      <c r="D594" s="66">
        <v>40386</v>
      </c>
      <c r="E594" s="67">
        <v>3</v>
      </c>
      <c r="F594" s="1"/>
      <c r="G594" s="1" t="s">
        <v>113</v>
      </c>
      <c r="H594" s="1" t="s">
        <v>185</v>
      </c>
    </row>
    <row r="595" spans="1:8" x14ac:dyDescent="0.25">
      <c r="A595" s="64">
        <v>43</v>
      </c>
      <c r="B595" s="65">
        <v>3</v>
      </c>
      <c r="C595" s="1" t="s">
        <v>90</v>
      </c>
      <c r="D595" s="66">
        <v>40388</v>
      </c>
      <c r="E595" s="67">
        <v>3</v>
      </c>
      <c r="F595" s="1"/>
      <c r="G595" s="1" t="s">
        <v>114</v>
      </c>
      <c r="H595" s="1" t="s">
        <v>185</v>
      </c>
    </row>
    <row r="596" spans="1:8" x14ac:dyDescent="0.25">
      <c r="A596" s="64">
        <v>43</v>
      </c>
      <c r="B596" s="65">
        <v>3</v>
      </c>
      <c r="C596" s="1" t="s">
        <v>90</v>
      </c>
      <c r="D596" s="66">
        <v>40389</v>
      </c>
      <c r="E596" s="64">
        <v>4</v>
      </c>
      <c r="F596" s="1"/>
      <c r="G596" s="1" t="s">
        <v>91</v>
      </c>
      <c r="H596" s="1" t="s">
        <v>185</v>
      </c>
    </row>
    <row r="597" spans="1:8" x14ac:dyDescent="0.25">
      <c r="A597" s="64">
        <v>43</v>
      </c>
      <c r="B597" s="65">
        <v>3</v>
      </c>
      <c r="C597" s="1" t="s">
        <v>90</v>
      </c>
      <c r="D597" s="66">
        <v>40389</v>
      </c>
      <c r="E597" s="64">
        <v>5</v>
      </c>
      <c r="F597" s="1"/>
      <c r="G597" s="1" t="s">
        <v>91</v>
      </c>
      <c r="H597" s="1" t="s">
        <v>185</v>
      </c>
    </row>
    <row r="598" spans="1:8" x14ac:dyDescent="0.25">
      <c r="A598" s="64">
        <v>43</v>
      </c>
      <c r="B598" s="65">
        <v>3</v>
      </c>
      <c r="C598" s="1" t="s">
        <v>90</v>
      </c>
      <c r="D598" s="66">
        <v>40389</v>
      </c>
      <c r="E598" s="64">
        <v>6</v>
      </c>
      <c r="F598" s="1"/>
      <c r="G598" s="1" t="s">
        <v>91</v>
      </c>
      <c r="H598" s="1" t="s">
        <v>185</v>
      </c>
    </row>
    <row r="599" spans="1:8" x14ac:dyDescent="0.25">
      <c r="A599" s="64">
        <v>43</v>
      </c>
      <c r="B599" s="65">
        <v>3</v>
      </c>
      <c r="C599" s="1" t="s">
        <v>90</v>
      </c>
      <c r="D599" s="66">
        <v>40389</v>
      </c>
      <c r="E599" s="64">
        <v>7</v>
      </c>
      <c r="F599" s="1"/>
      <c r="G599" s="1" t="s">
        <v>91</v>
      </c>
      <c r="H599" s="1" t="s">
        <v>185</v>
      </c>
    </row>
    <row r="600" spans="1:8" x14ac:dyDescent="0.25">
      <c r="A600" s="64">
        <v>45</v>
      </c>
      <c r="B600" s="65">
        <v>3</v>
      </c>
      <c r="C600" s="1" t="s">
        <v>90</v>
      </c>
      <c r="D600" s="66">
        <v>40385</v>
      </c>
      <c r="E600" s="64">
        <v>4</v>
      </c>
      <c r="F600" s="1"/>
      <c r="G600" s="1" t="s">
        <v>108</v>
      </c>
      <c r="H600" s="1" t="s">
        <v>186</v>
      </c>
    </row>
    <row r="601" spans="1:8" x14ac:dyDescent="0.25">
      <c r="A601" s="64">
        <v>45</v>
      </c>
      <c r="B601" s="65">
        <v>3</v>
      </c>
      <c r="C601" s="1" t="s">
        <v>90</v>
      </c>
      <c r="D601" s="66">
        <v>40392</v>
      </c>
      <c r="E601" s="67">
        <v>4</v>
      </c>
      <c r="F601" s="1"/>
      <c r="G601" s="1" t="s">
        <v>110</v>
      </c>
      <c r="H601" s="1" t="s">
        <v>186</v>
      </c>
    </row>
    <row r="602" spans="1:8" x14ac:dyDescent="0.25">
      <c r="A602" s="64">
        <v>45</v>
      </c>
      <c r="B602" s="65">
        <v>3</v>
      </c>
      <c r="C602" s="1" t="s">
        <v>90</v>
      </c>
      <c r="D602" s="66">
        <v>40392</v>
      </c>
      <c r="E602" s="67">
        <v>4</v>
      </c>
      <c r="F602" s="1" t="s">
        <v>118</v>
      </c>
      <c r="G602" s="1" t="s">
        <v>112</v>
      </c>
      <c r="H602" s="1" t="s">
        <v>186</v>
      </c>
    </row>
    <row r="603" spans="1:8" x14ac:dyDescent="0.25">
      <c r="A603" s="64">
        <v>45</v>
      </c>
      <c r="B603" s="65">
        <v>3</v>
      </c>
      <c r="C603" s="1" t="s">
        <v>90</v>
      </c>
      <c r="D603" s="66">
        <v>40394</v>
      </c>
      <c r="E603" s="67">
        <v>4</v>
      </c>
      <c r="F603" s="1"/>
      <c r="G603" s="1" t="s">
        <v>113</v>
      </c>
      <c r="H603" s="1" t="s">
        <v>186</v>
      </c>
    </row>
    <row r="604" spans="1:8" x14ac:dyDescent="0.25">
      <c r="A604" s="64">
        <v>45</v>
      </c>
      <c r="B604" s="65">
        <v>3</v>
      </c>
      <c r="C604" s="1" t="s">
        <v>90</v>
      </c>
      <c r="D604" s="66">
        <v>40394</v>
      </c>
      <c r="E604" s="67">
        <v>4</v>
      </c>
      <c r="F604" s="1"/>
      <c r="G604" s="1" t="s">
        <v>114</v>
      </c>
      <c r="H604" s="1" t="s">
        <v>186</v>
      </c>
    </row>
    <row r="605" spans="1:8" x14ac:dyDescent="0.25">
      <c r="A605" s="64">
        <v>45</v>
      </c>
      <c r="B605" s="65">
        <v>3</v>
      </c>
      <c r="C605" s="1" t="s">
        <v>90</v>
      </c>
      <c r="D605" s="66">
        <v>40394</v>
      </c>
      <c r="E605" s="64">
        <v>5</v>
      </c>
      <c r="F605" s="1"/>
      <c r="G605" s="1" t="s">
        <v>91</v>
      </c>
      <c r="H605" s="1" t="s">
        <v>186</v>
      </c>
    </row>
    <row r="606" spans="1:8" x14ac:dyDescent="0.25">
      <c r="A606" s="64">
        <v>45</v>
      </c>
      <c r="B606" s="65">
        <v>3</v>
      </c>
      <c r="C606" s="1" t="s">
        <v>90</v>
      </c>
      <c r="D606" s="66">
        <v>40394</v>
      </c>
      <c r="E606" s="64">
        <v>6</v>
      </c>
      <c r="F606" s="1"/>
      <c r="G606" s="1" t="s">
        <v>91</v>
      </c>
      <c r="H606" s="1" t="s">
        <v>186</v>
      </c>
    </row>
    <row r="607" spans="1:8" x14ac:dyDescent="0.25">
      <c r="A607" s="64">
        <v>45</v>
      </c>
      <c r="B607" s="65">
        <v>3</v>
      </c>
      <c r="C607" s="1" t="s">
        <v>90</v>
      </c>
      <c r="D607" s="66">
        <v>40394</v>
      </c>
      <c r="E607" s="64">
        <v>7</v>
      </c>
      <c r="F607" s="1"/>
      <c r="G607" s="1" t="s">
        <v>91</v>
      </c>
      <c r="H607" s="1" t="s">
        <v>186</v>
      </c>
    </row>
    <row r="608" spans="1:8" x14ac:dyDescent="0.25">
      <c r="A608" s="64">
        <v>53</v>
      </c>
      <c r="B608" s="65">
        <v>3</v>
      </c>
      <c r="C608" s="1" t="s">
        <v>90</v>
      </c>
      <c r="D608" s="66">
        <v>40385</v>
      </c>
      <c r="E608" s="64">
        <v>4</v>
      </c>
      <c r="F608" s="1"/>
      <c r="G608" s="1" t="s">
        <v>108</v>
      </c>
      <c r="H608" s="1" t="s">
        <v>187</v>
      </c>
    </row>
    <row r="609" spans="1:8" x14ac:dyDescent="0.25">
      <c r="A609" s="64">
        <v>53</v>
      </c>
      <c r="B609" s="65">
        <v>3</v>
      </c>
      <c r="C609" s="1" t="s">
        <v>90</v>
      </c>
      <c r="D609" s="66">
        <v>40392</v>
      </c>
      <c r="E609" s="67">
        <v>4</v>
      </c>
      <c r="F609" s="1"/>
      <c r="G609" s="1" t="s">
        <v>110</v>
      </c>
      <c r="H609" s="1" t="s">
        <v>187</v>
      </c>
    </row>
    <row r="610" spans="1:8" x14ac:dyDescent="0.25">
      <c r="A610" s="64">
        <v>53</v>
      </c>
      <c r="B610" s="65">
        <v>3</v>
      </c>
      <c r="C610" s="1" t="s">
        <v>90</v>
      </c>
      <c r="D610" s="66">
        <v>40392</v>
      </c>
      <c r="E610" s="67">
        <v>4</v>
      </c>
      <c r="F610" s="1" t="s">
        <v>111</v>
      </c>
      <c r="G610" s="1" t="s">
        <v>112</v>
      </c>
      <c r="H610" s="1" t="s">
        <v>187</v>
      </c>
    </row>
    <row r="611" spans="1:8" x14ac:dyDescent="0.25">
      <c r="A611" s="64">
        <v>53</v>
      </c>
      <c r="B611" s="65">
        <v>3</v>
      </c>
      <c r="C611" s="1" t="s">
        <v>90</v>
      </c>
      <c r="D611" s="66">
        <v>40394</v>
      </c>
      <c r="E611" s="67">
        <v>4</v>
      </c>
      <c r="F611" s="1"/>
      <c r="G611" s="1" t="s">
        <v>113</v>
      </c>
      <c r="H611" s="1" t="s">
        <v>187</v>
      </c>
    </row>
    <row r="612" spans="1:8" x14ac:dyDescent="0.25">
      <c r="A612" s="64">
        <v>53</v>
      </c>
      <c r="B612" s="65">
        <v>3</v>
      </c>
      <c r="C612" s="1" t="s">
        <v>90</v>
      </c>
      <c r="D612" s="66">
        <v>40394</v>
      </c>
      <c r="E612" s="67">
        <v>4</v>
      </c>
      <c r="F612" s="1"/>
      <c r="G612" s="1" t="s">
        <v>114</v>
      </c>
      <c r="H612" s="1" t="s">
        <v>187</v>
      </c>
    </row>
    <row r="613" spans="1:8" x14ac:dyDescent="0.25">
      <c r="A613" s="64">
        <v>53</v>
      </c>
      <c r="B613" s="65">
        <v>3</v>
      </c>
      <c r="C613" s="1" t="s">
        <v>90</v>
      </c>
      <c r="D613" s="66">
        <v>40394</v>
      </c>
      <c r="E613" s="64">
        <v>5</v>
      </c>
      <c r="F613" s="1"/>
      <c r="G613" s="1" t="s">
        <v>91</v>
      </c>
      <c r="H613" s="1" t="s">
        <v>187</v>
      </c>
    </row>
    <row r="614" spans="1:8" x14ac:dyDescent="0.25">
      <c r="A614" s="64">
        <v>53</v>
      </c>
      <c r="B614" s="65">
        <v>3</v>
      </c>
      <c r="C614" s="1" t="s">
        <v>90</v>
      </c>
      <c r="D614" s="66">
        <v>40394</v>
      </c>
      <c r="E614" s="64">
        <v>6</v>
      </c>
      <c r="F614" s="1"/>
      <c r="G614" s="1" t="s">
        <v>91</v>
      </c>
      <c r="H614" s="1" t="s">
        <v>187</v>
      </c>
    </row>
    <row r="615" spans="1:8" x14ac:dyDescent="0.25">
      <c r="A615" s="64">
        <v>53</v>
      </c>
      <c r="B615" s="65">
        <v>3</v>
      </c>
      <c r="C615" s="1" t="s">
        <v>90</v>
      </c>
      <c r="D615" s="66">
        <v>40394</v>
      </c>
      <c r="E615" s="64">
        <v>7</v>
      </c>
      <c r="F615" s="1"/>
      <c r="G615" s="1" t="s">
        <v>91</v>
      </c>
      <c r="H615" s="1" t="s">
        <v>187</v>
      </c>
    </row>
    <row r="616" spans="1:8" x14ac:dyDescent="0.25">
      <c r="A616" s="64">
        <v>54</v>
      </c>
      <c r="B616" s="65">
        <v>3</v>
      </c>
      <c r="C616" s="1" t="s">
        <v>90</v>
      </c>
      <c r="D616" s="66">
        <v>40386</v>
      </c>
      <c r="E616" s="64">
        <v>4</v>
      </c>
      <c r="F616" s="1"/>
      <c r="G616" s="1" t="s">
        <v>108</v>
      </c>
      <c r="H616" s="1" t="s">
        <v>188</v>
      </c>
    </row>
    <row r="617" spans="1:8" x14ac:dyDescent="0.25">
      <c r="A617" s="64">
        <v>54</v>
      </c>
      <c r="B617" s="65">
        <v>3</v>
      </c>
      <c r="C617" s="1" t="s">
        <v>90</v>
      </c>
      <c r="D617" s="66">
        <v>40392</v>
      </c>
      <c r="E617" s="67">
        <v>4</v>
      </c>
      <c r="F617" s="1"/>
      <c r="G617" s="1" t="s">
        <v>110</v>
      </c>
      <c r="H617" s="1" t="s">
        <v>188</v>
      </c>
    </row>
    <row r="618" spans="1:8" x14ac:dyDescent="0.25">
      <c r="A618" s="64">
        <v>54</v>
      </c>
      <c r="B618" s="65">
        <v>3</v>
      </c>
      <c r="C618" s="1" t="s">
        <v>90</v>
      </c>
      <c r="D618" s="66">
        <v>40392</v>
      </c>
      <c r="E618" s="67">
        <v>4</v>
      </c>
      <c r="F618" s="1" t="s">
        <v>118</v>
      </c>
      <c r="G618" s="1" t="s">
        <v>112</v>
      </c>
      <c r="H618" s="1" t="s">
        <v>188</v>
      </c>
    </row>
    <row r="619" spans="1:8" x14ac:dyDescent="0.25">
      <c r="A619" s="64">
        <v>54</v>
      </c>
      <c r="B619" s="65">
        <v>3</v>
      </c>
      <c r="C619" s="1" t="s">
        <v>90</v>
      </c>
      <c r="D619" s="66">
        <v>40394</v>
      </c>
      <c r="E619" s="67">
        <v>4</v>
      </c>
      <c r="F619" s="1"/>
      <c r="G619" s="1" t="s">
        <v>113</v>
      </c>
      <c r="H619" s="1" t="s">
        <v>188</v>
      </c>
    </row>
    <row r="620" spans="1:8" x14ac:dyDescent="0.25">
      <c r="A620" s="64">
        <v>54</v>
      </c>
      <c r="B620" s="65">
        <v>3</v>
      </c>
      <c r="C620" s="1" t="s">
        <v>90</v>
      </c>
      <c r="D620" s="66">
        <v>40394</v>
      </c>
      <c r="E620" s="67">
        <v>4</v>
      </c>
      <c r="F620" s="1"/>
      <c r="G620" s="1" t="s">
        <v>114</v>
      </c>
      <c r="H620" s="1" t="s">
        <v>188</v>
      </c>
    </row>
    <row r="621" spans="1:8" x14ac:dyDescent="0.25">
      <c r="A621" s="64">
        <v>54</v>
      </c>
      <c r="B621" s="65">
        <v>3</v>
      </c>
      <c r="C621" s="1" t="s">
        <v>90</v>
      </c>
      <c r="D621" s="66">
        <v>40394</v>
      </c>
      <c r="E621" s="64">
        <v>5</v>
      </c>
      <c r="F621" s="1"/>
      <c r="G621" s="1" t="s">
        <v>91</v>
      </c>
      <c r="H621" s="1" t="s">
        <v>188</v>
      </c>
    </row>
    <row r="622" spans="1:8" x14ac:dyDescent="0.25">
      <c r="A622" s="64">
        <v>54</v>
      </c>
      <c r="B622" s="65">
        <v>3</v>
      </c>
      <c r="C622" s="1" t="s">
        <v>90</v>
      </c>
      <c r="D622" s="66">
        <v>40394</v>
      </c>
      <c r="E622" s="64">
        <v>6</v>
      </c>
      <c r="F622" s="1"/>
      <c r="G622" s="1" t="s">
        <v>91</v>
      </c>
      <c r="H622" s="1" t="s">
        <v>188</v>
      </c>
    </row>
    <row r="623" spans="1:8" x14ac:dyDescent="0.25">
      <c r="A623" s="64">
        <v>54</v>
      </c>
      <c r="B623" s="65">
        <v>3</v>
      </c>
      <c r="C623" s="1" t="s">
        <v>90</v>
      </c>
      <c r="D623" s="66">
        <v>40394</v>
      </c>
      <c r="E623" s="64">
        <v>7</v>
      </c>
      <c r="F623" s="1"/>
      <c r="G623" s="1" t="s">
        <v>91</v>
      </c>
      <c r="H623" s="1" t="s">
        <v>188</v>
      </c>
    </row>
    <row r="624" spans="1:8" x14ac:dyDescent="0.25">
      <c r="A624" s="64">
        <v>61</v>
      </c>
      <c r="B624" s="65">
        <v>3</v>
      </c>
      <c r="C624" s="1" t="s">
        <v>90</v>
      </c>
      <c r="D624" s="66">
        <v>40388</v>
      </c>
      <c r="E624" s="64">
        <v>4</v>
      </c>
      <c r="F624" s="1"/>
      <c r="G624" s="1" t="s">
        <v>108</v>
      </c>
      <c r="H624" s="1" t="s">
        <v>189</v>
      </c>
    </row>
    <row r="625" spans="1:8" x14ac:dyDescent="0.25">
      <c r="A625" s="64">
        <v>61</v>
      </c>
      <c r="B625" s="65">
        <v>3</v>
      </c>
      <c r="C625" s="1" t="s">
        <v>90</v>
      </c>
      <c r="D625" s="66">
        <v>40392</v>
      </c>
      <c r="E625" s="67">
        <v>4</v>
      </c>
      <c r="F625" s="1"/>
      <c r="G625" s="1" t="s">
        <v>110</v>
      </c>
      <c r="H625" s="1" t="s">
        <v>189</v>
      </c>
    </row>
    <row r="626" spans="1:8" x14ac:dyDescent="0.25">
      <c r="A626" s="64">
        <v>61</v>
      </c>
      <c r="B626" s="65">
        <v>3</v>
      </c>
      <c r="C626" s="1" t="s">
        <v>90</v>
      </c>
      <c r="D626" s="66">
        <v>40392</v>
      </c>
      <c r="E626" s="67">
        <v>4</v>
      </c>
      <c r="F626" s="1" t="s">
        <v>111</v>
      </c>
      <c r="G626" s="1" t="s">
        <v>112</v>
      </c>
      <c r="H626" s="1" t="s">
        <v>189</v>
      </c>
    </row>
    <row r="627" spans="1:8" x14ac:dyDescent="0.25">
      <c r="A627" s="64">
        <v>61</v>
      </c>
      <c r="B627" s="65">
        <v>3</v>
      </c>
      <c r="C627" s="1" t="s">
        <v>90</v>
      </c>
      <c r="D627" s="66">
        <v>40394</v>
      </c>
      <c r="E627" s="67">
        <v>4</v>
      </c>
      <c r="F627" s="1"/>
      <c r="G627" s="1" t="s">
        <v>113</v>
      </c>
      <c r="H627" s="1" t="s">
        <v>189</v>
      </c>
    </row>
    <row r="628" spans="1:8" x14ac:dyDescent="0.25">
      <c r="A628" s="64">
        <v>61</v>
      </c>
      <c r="B628" s="65">
        <v>3</v>
      </c>
      <c r="C628" s="1" t="s">
        <v>90</v>
      </c>
      <c r="D628" s="66">
        <v>40394</v>
      </c>
      <c r="E628" s="67">
        <v>4</v>
      </c>
      <c r="F628" s="1"/>
      <c r="G628" s="1" t="s">
        <v>114</v>
      </c>
      <c r="H628" s="1" t="s">
        <v>189</v>
      </c>
    </row>
    <row r="629" spans="1:8" x14ac:dyDescent="0.25">
      <c r="A629" s="64">
        <v>61</v>
      </c>
      <c r="B629" s="65">
        <v>3</v>
      </c>
      <c r="C629" s="1" t="s">
        <v>90</v>
      </c>
      <c r="D629" s="66">
        <v>40394</v>
      </c>
      <c r="E629" s="64">
        <v>5</v>
      </c>
      <c r="F629" s="1"/>
      <c r="G629" s="1" t="s">
        <v>91</v>
      </c>
      <c r="H629" s="1" t="s">
        <v>189</v>
      </c>
    </row>
    <row r="630" spans="1:8" x14ac:dyDescent="0.25">
      <c r="A630" s="64">
        <v>61</v>
      </c>
      <c r="B630" s="65">
        <v>3</v>
      </c>
      <c r="C630" s="1" t="s">
        <v>90</v>
      </c>
      <c r="D630" s="66">
        <v>40394</v>
      </c>
      <c r="E630" s="64">
        <v>6</v>
      </c>
      <c r="F630" s="1"/>
      <c r="G630" s="1" t="s">
        <v>91</v>
      </c>
      <c r="H630" s="1" t="s">
        <v>189</v>
      </c>
    </row>
    <row r="631" spans="1:8" x14ac:dyDescent="0.25">
      <c r="A631" s="64">
        <v>61</v>
      </c>
      <c r="B631" s="65">
        <v>3</v>
      </c>
      <c r="C631" s="1" t="s">
        <v>90</v>
      </c>
      <c r="D631" s="66">
        <v>40394</v>
      </c>
      <c r="E631" s="64">
        <v>7</v>
      </c>
      <c r="F631" s="1"/>
      <c r="G631" s="1" t="s">
        <v>91</v>
      </c>
      <c r="H631" s="1" t="s">
        <v>189</v>
      </c>
    </row>
    <row r="632" spans="1:8" x14ac:dyDescent="0.25">
      <c r="A632" s="64">
        <v>62</v>
      </c>
      <c r="B632" s="65">
        <v>3</v>
      </c>
      <c r="C632" s="1" t="s">
        <v>90</v>
      </c>
      <c r="D632" s="66">
        <v>40388</v>
      </c>
      <c r="E632" s="64">
        <v>4</v>
      </c>
      <c r="F632" s="1"/>
      <c r="G632" s="1" t="s">
        <v>108</v>
      </c>
      <c r="H632" s="1" t="s">
        <v>190</v>
      </c>
    </row>
    <row r="633" spans="1:8" x14ac:dyDescent="0.25">
      <c r="A633" s="64">
        <v>62</v>
      </c>
      <c r="B633" s="65">
        <v>3</v>
      </c>
      <c r="C633" s="1" t="s">
        <v>90</v>
      </c>
      <c r="D633" s="66">
        <v>40392</v>
      </c>
      <c r="E633" s="67">
        <v>4</v>
      </c>
      <c r="F633" s="1"/>
      <c r="G633" s="1" t="s">
        <v>110</v>
      </c>
      <c r="H633" s="1" t="s">
        <v>190</v>
      </c>
    </row>
    <row r="634" spans="1:8" x14ac:dyDescent="0.25">
      <c r="A634" s="64">
        <v>62</v>
      </c>
      <c r="B634" s="65">
        <v>3</v>
      </c>
      <c r="C634" s="1" t="s">
        <v>90</v>
      </c>
      <c r="D634" s="66">
        <v>40392</v>
      </c>
      <c r="E634" s="67">
        <v>4</v>
      </c>
      <c r="F634" s="1" t="s">
        <v>118</v>
      </c>
      <c r="G634" s="1" t="s">
        <v>112</v>
      </c>
      <c r="H634" s="1" t="s">
        <v>190</v>
      </c>
    </row>
    <row r="635" spans="1:8" x14ac:dyDescent="0.25">
      <c r="A635" s="64">
        <v>62</v>
      </c>
      <c r="B635" s="65">
        <v>3</v>
      </c>
      <c r="C635" s="1" t="s">
        <v>90</v>
      </c>
      <c r="D635" s="66">
        <v>40394</v>
      </c>
      <c r="E635" s="67">
        <v>4</v>
      </c>
      <c r="F635" s="1"/>
      <c r="G635" s="1" t="s">
        <v>113</v>
      </c>
      <c r="H635" s="1" t="s">
        <v>190</v>
      </c>
    </row>
    <row r="636" spans="1:8" x14ac:dyDescent="0.25">
      <c r="A636" s="64">
        <v>62</v>
      </c>
      <c r="B636" s="65">
        <v>3</v>
      </c>
      <c r="C636" s="1" t="s">
        <v>90</v>
      </c>
      <c r="D636" s="66">
        <v>40394</v>
      </c>
      <c r="E636" s="67">
        <v>4</v>
      </c>
      <c r="F636" s="1"/>
      <c r="G636" s="1" t="s">
        <v>114</v>
      </c>
      <c r="H636" s="1" t="s">
        <v>190</v>
      </c>
    </row>
    <row r="637" spans="1:8" x14ac:dyDescent="0.25">
      <c r="A637" s="64">
        <v>62</v>
      </c>
      <c r="B637" s="65">
        <v>3</v>
      </c>
      <c r="C637" s="1" t="s">
        <v>90</v>
      </c>
      <c r="D637" s="66">
        <v>40394</v>
      </c>
      <c r="E637" s="64">
        <v>5</v>
      </c>
      <c r="F637" s="1"/>
      <c r="G637" s="1" t="s">
        <v>91</v>
      </c>
      <c r="H637" s="1" t="s">
        <v>190</v>
      </c>
    </row>
    <row r="638" spans="1:8" x14ac:dyDescent="0.25">
      <c r="A638" s="64">
        <v>62</v>
      </c>
      <c r="B638" s="65">
        <v>3</v>
      </c>
      <c r="C638" s="1" t="s">
        <v>90</v>
      </c>
      <c r="D638" s="66">
        <v>40394</v>
      </c>
      <c r="E638" s="64">
        <v>6</v>
      </c>
      <c r="F638" s="1"/>
      <c r="G638" s="1" t="s">
        <v>91</v>
      </c>
      <c r="H638" s="1" t="s">
        <v>190</v>
      </c>
    </row>
    <row r="639" spans="1:8" x14ac:dyDescent="0.25">
      <c r="A639" s="64">
        <v>62</v>
      </c>
      <c r="B639" s="65">
        <v>3</v>
      </c>
      <c r="C639" s="1" t="s">
        <v>90</v>
      </c>
      <c r="D639" s="66">
        <v>40394</v>
      </c>
      <c r="E639" s="64">
        <v>7</v>
      </c>
      <c r="F639" s="1"/>
      <c r="G639" s="1" t="s">
        <v>91</v>
      </c>
      <c r="H639" s="1" t="s">
        <v>190</v>
      </c>
    </row>
    <row r="640" spans="1:8" x14ac:dyDescent="0.25">
      <c r="A640" s="64">
        <v>66</v>
      </c>
      <c r="B640" s="65">
        <v>3</v>
      </c>
      <c r="C640" s="1" t="s">
        <v>90</v>
      </c>
      <c r="D640" s="66">
        <v>40393</v>
      </c>
      <c r="E640" s="64">
        <v>5</v>
      </c>
      <c r="F640" s="1"/>
      <c r="G640" s="1" t="s">
        <v>108</v>
      </c>
      <c r="H640" s="1" t="s">
        <v>191</v>
      </c>
    </row>
    <row r="641" spans="1:8" x14ac:dyDescent="0.25">
      <c r="A641" s="64">
        <v>66</v>
      </c>
      <c r="B641" s="65">
        <v>3</v>
      </c>
      <c r="C641" s="1" t="s">
        <v>90</v>
      </c>
      <c r="D641" s="66">
        <v>40399</v>
      </c>
      <c r="E641" s="67">
        <v>5</v>
      </c>
      <c r="F641" s="1"/>
      <c r="G641" s="1" t="s">
        <v>110</v>
      </c>
      <c r="H641" s="1" t="s">
        <v>191</v>
      </c>
    </row>
    <row r="642" spans="1:8" x14ac:dyDescent="0.25">
      <c r="A642" s="64">
        <v>66</v>
      </c>
      <c r="B642" s="65">
        <v>3</v>
      </c>
      <c r="C642" s="1" t="s">
        <v>90</v>
      </c>
      <c r="D642" s="66">
        <v>40399</v>
      </c>
      <c r="E642" s="67">
        <v>5</v>
      </c>
      <c r="F642" s="1" t="s">
        <v>118</v>
      </c>
      <c r="G642" s="1" t="s">
        <v>112</v>
      </c>
      <c r="H642" s="1" t="s">
        <v>191</v>
      </c>
    </row>
    <row r="643" spans="1:8" x14ac:dyDescent="0.25">
      <c r="A643" s="64">
        <v>66</v>
      </c>
      <c r="B643" s="65">
        <v>3</v>
      </c>
      <c r="C643" s="1" t="s">
        <v>90</v>
      </c>
      <c r="D643" s="66">
        <v>40401</v>
      </c>
      <c r="E643" s="67">
        <v>5</v>
      </c>
      <c r="F643" s="1"/>
      <c r="G643" s="1" t="s">
        <v>113</v>
      </c>
      <c r="H643" s="1" t="s">
        <v>191</v>
      </c>
    </row>
    <row r="644" spans="1:8" x14ac:dyDescent="0.25">
      <c r="A644" s="64">
        <v>66</v>
      </c>
      <c r="B644" s="65">
        <v>3</v>
      </c>
      <c r="C644" s="1" t="s">
        <v>90</v>
      </c>
      <c r="D644" s="66">
        <v>40402</v>
      </c>
      <c r="E644" s="67">
        <v>5</v>
      </c>
      <c r="F644" s="1"/>
      <c r="G644" s="1" t="s">
        <v>114</v>
      </c>
      <c r="H644" s="1" t="s">
        <v>191</v>
      </c>
    </row>
    <row r="645" spans="1:8" x14ac:dyDescent="0.25">
      <c r="A645" s="64">
        <v>66</v>
      </c>
      <c r="B645" s="65">
        <v>3</v>
      </c>
      <c r="C645" s="1" t="s">
        <v>90</v>
      </c>
      <c r="D645" s="66">
        <v>40402</v>
      </c>
      <c r="E645" s="64">
        <v>6</v>
      </c>
      <c r="F645" s="1"/>
      <c r="G645" s="1" t="s">
        <v>91</v>
      </c>
      <c r="H645" s="1" t="s">
        <v>191</v>
      </c>
    </row>
    <row r="646" spans="1:8" x14ac:dyDescent="0.25">
      <c r="A646" s="64">
        <v>66</v>
      </c>
      <c r="B646" s="65">
        <v>3</v>
      </c>
      <c r="C646" s="1" t="s">
        <v>90</v>
      </c>
      <c r="D646" s="66">
        <v>40402</v>
      </c>
      <c r="E646" s="64">
        <v>7</v>
      </c>
      <c r="F646" s="1"/>
      <c r="G646" s="1" t="s">
        <v>91</v>
      </c>
      <c r="H646" s="1" t="s">
        <v>191</v>
      </c>
    </row>
    <row r="647" spans="1:8" x14ac:dyDescent="0.25">
      <c r="A647" s="64">
        <v>73</v>
      </c>
      <c r="B647" s="65">
        <v>3</v>
      </c>
      <c r="C647" s="1" t="s">
        <v>90</v>
      </c>
      <c r="D647" s="66">
        <v>40402</v>
      </c>
      <c r="E647" s="64">
        <v>6</v>
      </c>
      <c r="F647" s="1"/>
      <c r="G647" s="1" t="s">
        <v>108</v>
      </c>
      <c r="H647" s="1" t="s">
        <v>192</v>
      </c>
    </row>
    <row r="648" spans="1:8" x14ac:dyDescent="0.25">
      <c r="A648" s="64">
        <v>73</v>
      </c>
      <c r="B648" s="65">
        <v>3</v>
      </c>
      <c r="C648" s="1" t="s">
        <v>90</v>
      </c>
      <c r="D648" s="66">
        <v>40409</v>
      </c>
      <c r="E648" s="67">
        <v>6</v>
      </c>
      <c r="F648" s="1"/>
      <c r="G648" s="1" t="s">
        <v>110</v>
      </c>
      <c r="H648" s="1" t="s">
        <v>192</v>
      </c>
    </row>
    <row r="649" spans="1:8" x14ac:dyDescent="0.25">
      <c r="A649" s="64">
        <v>73</v>
      </c>
      <c r="B649" s="65">
        <v>3</v>
      </c>
      <c r="C649" s="1" t="s">
        <v>90</v>
      </c>
      <c r="D649" s="66">
        <v>40409</v>
      </c>
      <c r="E649" s="64">
        <v>7</v>
      </c>
      <c r="F649" s="1" t="s">
        <v>111</v>
      </c>
      <c r="G649" s="1" t="s">
        <v>112</v>
      </c>
      <c r="H649" s="1" t="s">
        <v>192</v>
      </c>
    </row>
    <row r="650" spans="1:8" x14ac:dyDescent="0.25">
      <c r="A650" s="64">
        <v>78</v>
      </c>
      <c r="B650" s="65">
        <v>3</v>
      </c>
      <c r="C650" s="1" t="s">
        <v>90</v>
      </c>
      <c r="D650" s="66">
        <v>40402</v>
      </c>
      <c r="E650" s="64">
        <v>6</v>
      </c>
      <c r="F650" s="1"/>
      <c r="G650" s="1" t="s">
        <v>108</v>
      </c>
      <c r="H650" s="1" t="s">
        <v>193</v>
      </c>
    </row>
    <row r="651" spans="1:8" x14ac:dyDescent="0.25">
      <c r="A651" s="64">
        <v>78</v>
      </c>
      <c r="B651" s="65">
        <v>3</v>
      </c>
      <c r="C651" s="1" t="s">
        <v>90</v>
      </c>
      <c r="D651" s="66">
        <v>40409</v>
      </c>
      <c r="E651" s="67">
        <v>6</v>
      </c>
      <c r="F651" s="1"/>
      <c r="G651" s="1" t="s">
        <v>110</v>
      </c>
      <c r="H651" s="1" t="s">
        <v>193</v>
      </c>
    </row>
    <row r="652" spans="1:8" x14ac:dyDescent="0.25">
      <c r="A652" s="64">
        <v>78</v>
      </c>
      <c r="B652" s="65">
        <v>3</v>
      </c>
      <c r="C652" s="1" t="s">
        <v>90</v>
      </c>
      <c r="D652" s="66">
        <v>40409</v>
      </c>
      <c r="E652" s="64">
        <v>7</v>
      </c>
      <c r="F652" s="1" t="s">
        <v>118</v>
      </c>
      <c r="G652" s="1" t="s">
        <v>112</v>
      </c>
      <c r="H652" s="1" t="s">
        <v>193</v>
      </c>
    </row>
    <row r="653" spans="1:8" x14ac:dyDescent="0.25">
      <c r="A653" s="64">
        <v>83</v>
      </c>
      <c r="B653" s="65">
        <v>3</v>
      </c>
      <c r="C653" s="1" t="s">
        <v>90</v>
      </c>
      <c r="D653" s="66">
        <v>40406</v>
      </c>
      <c r="E653" s="67">
        <v>7</v>
      </c>
      <c r="F653" s="1"/>
      <c r="G653" s="1" t="s">
        <v>108</v>
      </c>
      <c r="H653" s="1" t="s">
        <v>194</v>
      </c>
    </row>
    <row r="654" spans="1:8" x14ac:dyDescent="0.25">
      <c r="A654" s="64">
        <v>83</v>
      </c>
      <c r="B654" s="65">
        <v>3</v>
      </c>
      <c r="C654" s="1" t="s">
        <v>90</v>
      </c>
      <c r="D654" s="66">
        <v>40409</v>
      </c>
      <c r="E654" s="64">
        <v>7</v>
      </c>
      <c r="F654" s="1"/>
      <c r="G654" s="1" t="s">
        <v>110</v>
      </c>
      <c r="H654" s="1" t="s">
        <v>194</v>
      </c>
    </row>
    <row r="655" spans="1:8" x14ac:dyDescent="0.25">
      <c r="A655" s="64">
        <v>94</v>
      </c>
      <c r="B655" s="65">
        <v>3</v>
      </c>
      <c r="C655" s="1" t="s">
        <v>90</v>
      </c>
      <c r="D655" s="66">
        <v>40409</v>
      </c>
      <c r="E655" s="64">
        <v>7</v>
      </c>
      <c r="F655" s="1"/>
      <c r="G655" s="1" t="s">
        <v>108</v>
      </c>
      <c r="H655" s="1" t="s">
        <v>195</v>
      </c>
    </row>
    <row r="656" spans="1:8" x14ac:dyDescent="0.25">
      <c r="A656" s="64">
        <v>95</v>
      </c>
      <c r="B656" s="65">
        <v>3</v>
      </c>
      <c r="C656" s="1" t="s">
        <v>90</v>
      </c>
      <c r="D656" s="66">
        <v>40409</v>
      </c>
      <c r="E656" s="64">
        <v>7</v>
      </c>
      <c r="F656" s="1"/>
      <c r="G656" s="1" t="s">
        <v>108</v>
      </c>
      <c r="H656" s="1" t="s">
        <v>196</v>
      </c>
    </row>
    <row r="657" spans="1:8" x14ac:dyDescent="0.25">
      <c r="A657" s="64">
        <v>26</v>
      </c>
      <c r="B657" s="71">
        <v>4</v>
      </c>
      <c r="C657" s="1" t="s">
        <v>90</v>
      </c>
      <c r="D657" s="66">
        <v>40373</v>
      </c>
      <c r="E657" s="64">
        <v>2</v>
      </c>
      <c r="F657" s="1"/>
      <c r="G657" s="1" t="s">
        <v>108</v>
      </c>
      <c r="H657" s="1" t="s">
        <v>197</v>
      </c>
    </row>
    <row r="658" spans="1:8" x14ac:dyDescent="0.25">
      <c r="A658" s="64">
        <v>26</v>
      </c>
      <c r="B658" s="71">
        <v>4</v>
      </c>
      <c r="C658" s="1" t="s">
        <v>90</v>
      </c>
      <c r="D658" s="66">
        <v>40378</v>
      </c>
      <c r="E658" s="67">
        <v>2</v>
      </c>
      <c r="F658" s="1"/>
      <c r="G658" s="1" t="s">
        <v>110</v>
      </c>
      <c r="H658" s="1" t="s">
        <v>197</v>
      </c>
    </row>
    <row r="659" spans="1:8" x14ac:dyDescent="0.25">
      <c r="A659" s="64">
        <v>26</v>
      </c>
      <c r="B659" s="71">
        <v>4</v>
      </c>
      <c r="C659" s="1" t="s">
        <v>90</v>
      </c>
      <c r="D659" s="66">
        <v>40378</v>
      </c>
      <c r="E659" s="67">
        <v>2</v>
      </c>
      <c r="F659" s="1" t="s">
        <v>111</v>
      </c>
      <c r="G659" s="1" t="s">
        <v>112</v>
      </c>
      <c r="H659" s="1" t="s">
        <v>197</v>
      </c>
    </row>
    <row r="660" spans="1:8" x14ac:dyDescent="0.25">
      <c r="A660" s="64">
        <v>26</v>
      </c>
      <c r="B660" s="65">
        <v>4</v>
      </c>
      <c r="C660" s="1" t="s">
        <v>90</v>
      </c>
      <c r="D660" s="66">
        <v>40380</v>
      </c>
      <c r="E660" s="64">
        <v>3</v>
      </c>
      <c r="F660" s="1"/>
      <c r="G660" s="1" t="s">
        <v>113</v>
      </c>
      <c r="H660" s="1" t="s">
        <v>197</v>
      </c>
    </row>
    <row r="661" spans="1:8" x14ac:dyDescent="0.25">
      <c r="A661" s="64">
        <v>26</v>
      </c>
      <c r="B661" s="65">
        <v>4</v>
      </c>
      <c r="C661" s="1" t="s">
        <v>90</v>
      </c>
      <c r="D661" s="66">
        <v>40383</v>
      </c>
      <c r="E661" s="67">
        <v>3</v>
      </c>
      <c r="F661" s="1"/>
      <c r="G661" s="1" t="s">
        <v>114</v>
      </c>
      <c r="H661" s="1" t="s">
        <v>197</v>
      </c>
    </row>
    <row r="662" spans="1:8" x14ac:dyDescent="0.25">
      <c r="A662" s="64">
        <v>26</v>
      </c>
      <c r="B662" s="65">
        <v>4</v>
      </c>
      <c r="C662" s="1" t="s">
        <v>90</v>
      </c>
      <c r="D662" s="66">
        <v>40383</v>
      </c>
      <c r="E662" s="64">
        <v>4</v>
      </c>
      <c r="F662" s="1"/>
      <c r="G662" s="1" t="s">
        <v>91</v>
      </c>
      <c r="H662" s="1" t="s">
        <v>197</v>
      </c>
    </row>
    <row r="663" spans="1:8" x14ac:dyDescent="0.25">
      <c r="A663" s="64">
        <v>26</v>
      </c>
      <c r="B663" s="65">
        <v>4</v>
      </c>
      <c r="C663" s="1" t="s">
        <v>90</v>
      </c>
      <c r="D663" s="66">
        <v>40383</v>
      </c>
      <c r="E663" s="64">
        <v>5</v>
      </c>
      <c r="F663" s="1"/>
      <c r="G663" s="1" t="s">
        <v>91</v>
      </c>
      <c r="H663" s="1" t="s">
        <v>197</v>
      </c>
    </row>
    <row r="664" spans="1:8" x14ac:dyDescent="0.25">
      <c r="A664" s="64">
        <v>26</v>
      </c>
      <c r="B664" s="65">
        <v>4</v>
      </c>
      <c r="C664" s="1" t="s">
        <v>90</v>
      </c>
      <c r="D664" s="66">
        <v>40383</v>
      </c>
      <c r="E664" s="64">
        <v>6</v>
      </c>
      <c r="F664" s="1"/>
      <c r="G664" s="1" t="s">
        <v>91</v>
      </c>
      <c r="H664" s="1" t="s">
        <v>197</v>
      </c>
    </row>
    <row r="665" spans="1:8" x14ac:dyDescent="0.25">
      <c r="A665" s="64">
        <v>26</v>
      </c>
      <c r="B665" s="65">
        <v>4</v>
      </c>
      <c r="C665" s="1" t="s">
        <v>90</v>
      </c>
      <c r="D665" s="66">
        <v>40383</v>
      </c>
      <c r="E665" s="64">
        <v>7</v>
      </c>
      <c r="F665" s="1"/>
      <c r="G665" s="1" t="s">
        <v>91</v>
      </c>
      <c r="H665" s="1" t="s">
        <v>197</v>
      </c>
    </row>
    <row r="666" spans="1:8" x14ac:dyDescent="0.25">
      <c r="A666" s="64">
        <v>27</v>
      </c>
      <c r="B666" s="71">
        <v>4</v>
      </c>
      <c r="C666" s="1" t="s">
        <v>90</v>
      </c>
      <c r="D666" s="66">
        <v>40373</v>
      </c>
      <c r="E666" s="64">
        <v>2</v>
      </c>
      <c r="F666" s="1"/>
      <c r="G666" s="1" t="s">
        <v>108</v>
      </c>
      <c r="H666" s="1" t="s">
        <v>198</v>
      </c>
    </row>
    <row r="667" spans="1:8" x14ac:dyDescent="0.25">
      <c r="A667" s="64">
        <v>27</v>
      </c>
      <c r="B667" s="71">
        <v>4</v>
      </c>
      <c r="C667" s="1" t="s">
        <v>90</v>
      </c>
      <c r="D667" s="66">
        <v>40378</v>
      </c>
      <c r="E667" s="67">
        <v>2</v>
      </c>
      <c r="F667" s="1"/>
      <c r="G667" s="1" t="s">
        <v>110</v>
      </c>
      <c r="H667" s="1" t="s">
        <v>198</v>
      </c>
    </row>
    <row r="668" spans="1:8" x14ac:dyDescent="0.25">
      <c r="A668" s="64">
        <v>27</v>
      </c>
      <c r="B668" s="71">
        <v>4</v>
      </c>
      <c r="C668" s="1" t="s">
        <v>90</v>
      </c>
      <c r="D668" s="66">
        <v>40378</v>
      </c>
      <c r="E668" s="67">
        <v>2</v>
      </c>
      <c r="F668" s="1" t="s">
        <v>118</v>
      </c>
      <c r="G668" s="1" t="s">
        <v>112</v>
      </c>
      <c r="H668" s="1" t="s">
        <v>198</v>
      </c>
    </row>
    <row r="669" spans="1:8" x14ac:dyDescent="0.25">
      <c r="A669" s="64">
        <v>27</v>
      </c>
      <c r="B669" s="65">
        <v>4</v>
      </c>
      <c r="C669" s="1" t="s">
        <v>90</v>
      </c>
      <c r="D669" s="66">
        <v>40380</v>
      </c>
      <c r="E669" s="64">
        <v>3</v>
      </c>
      <c r="F669" s="1"/>
      <c r="G669" s="1" t="s">
        <v>113</v>
      </c>
      <c r="H669" s="1" t="s">
        <v>198</v>
      </c>
    </row>
    <row r="670" spans="1:8" x14ac:dyDescent="0.25">
      <c r="A670" s="64">
        <v>27</v>
      </c>
      <c r="B670" s="65">
        <v>4</v>
      </c>
      <c r="C670" s="1" t="s">
        <v>90</v>
      </c>
      <c r="D670" s="66">
        <v>40383</v>
      </c>
      <c r="E670" s="67">
        <v>3</v>
      </c>
      <c r="F670" s="1"/>
      <c r="G670" s="1" t="s">
        <v>114</v>
      </c>
      <c r="H670" s="1" t="s">
        <v>198</v>
      </c>
    </row>
    <row r="671" spans="1:8" x14ac:dyDescent="0.25">
      <c r="A671" s="64">
        <v>27</v>
      </c>
      <c r="B671" s="65">
        <v>4</v>
      </c>
      <c r="C671" s="1" t="s">
        <v>90</v>
      </c>
      <c r="D671" s="66">
        <v>40383</v>
      </c>
      <c r="E671" s="64">
        <v>4</v>
      </c>
      <c r="F671" s="1"/>
      <c r="G671" s="1" t="s">
        <v>91</v>
      </c>
      <c r="H671" s="1" t="s">
        <v>198</v>
      </c>
    </row>
    <row r="672" spans="1:8" x14ac:dyDescent="0.25">
      <c r="A672" s="64">
        <v>27</v>
      </c>
      <c r="B672" s="65">
        <v>4</v>
      </c>
      <c r="C672" s="1" t="s">
        <v>90</v>
      </c>
      <c r="D672" s="66">
        <v>40383</v>
      </c>
      <c r="E672" s="64">
        <v>5</v>
      </c>
      <c r="F672" s="1"/>
      <c r="G672" s="1" t="s">
        <v>91</v>
      </c>
      <c r="H672" s="1" t="s">
        <v>198</v>
      </c>
    </row>
    <row r="673" spans="1:8" x14ac:dyDescent="0.25">
      <c r="A673" s="64">
        <v>27</v>
      </c>
      <c r="B673" s="65">
        <v>4</v>
      </c>
      <c r="C673" s="1" t="s">
        <v>90</v>
      </c>
      <c r="D673" s="66">
        <v>40383</v>
      </c>
      <c r="E673" s="64">
        <v>6</v>
      </c>
      <c r="F673" s="1"/>
      <c r="G673" s="1" t="s">
        <v>91</v>
      </c>
      <c r="H673" s="1" t="s">
        <v>198</v>
      </c>
    </row>
    <row r="674" spans="1:8" x14ac:dyDescent="0.25">
      <c r="A674" s="64">
        <v>27</v>
      </c>
      <c r="B674" s="65">
        <v>4</v>
      </c>
      <c r="C674" s="1" t="s">
        <v>90</v>
      </c>
      <c r="D674" s="66">
        <v>40383</v>
      </c>
      <c r="E674" s="64">
        <v>7</v>
      </c>
      <c r="F674" s="1"/>
      <c r="G674" s="1" t="s">
        <v>91</v>
      </c>
      <c r="H674" s="1" t="s">
        <v>198</v>
      </c>
    </row>
  </sheetData>
  <mergeCells count="1">
    <mergeCell ref="O3:P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48"/>
  <sheetViews>
    <sheetView topLeftCell="F118" zoomScale="55" zoomScaleNormal="55" workbookViewId="0">
      <selection activeCell="K91" sqref="K91:N91"/>
    </sheetView>
  </sheetViews>
  <sheetFormatPr defaultRowHeight="12.75" x14ac:dyDescent="0.2"/>
  <cols>
    <col min="1" max="1" width="28.85546875" style="78" customWidth="1"/>
    <col min="2" max="2" width="12.5703125" style="78" bestFit="1" customWidth="1"/>
    <col min="3" max="29" width="9.28515625" style="78" bestFit="1" customWidth="1"/>
    <col min="30" max="36" width="9.42578125" style="78" bestFit="1" customWidth="1"/>
    <col min="37" max="37" width="10.5703125" style="78" bestFit="1" customWidth="1"/>
    <col min="38" max="38" width="10.140625" style="78" bestFit="1" customWidth="1"/>
    <col min="39" max="40" width="10.5703125" style="78" bestFit="1" customWidth="1"/>
    <col min="41" max="41" width="9.7109375" style="78" bestFit="1" customWidth="1"/>
    <col min="42" max="49" width="10.140625" style="78" bestFit="1" customWidth="1"/>
    <col min="50" max="50" width="9.42578125" style="78" bestFit="1" customWidth="1"/>
    <col min="51" max="54" width="9.28515625" style="78" bestFit="1" customWidth="1"/>
    <col min="55" max="16384" width="9.140625" style="78"/>
  </cols>
  <sheetData>
    <row r="1" spans="1:54" x14ac:dyDescent="0.2">
      <c r="A1" s="2" t="s">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row>
    <row r="2" spans="1:54" s="81" customFormat="1" x14ac:dyDescent="0.2">
      <c r="A2" s="79"/>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row>
    <row r="3" spans="1:54" s="81" customFormat="1" x14ac:dyDescent="0.2">
      <c r="A3" s="79" t="s">
        <v>1</v>
      </c>
      <c r="B3" s="80"/>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row>
    <row r="4" spans="1:54" x14ac:dyDescent="0.2">
      <c r="A4" s="82" t="s">
        <v>2</v>
      </c>
      <c r="B4" s="83">
        <v>364</v>
      </c>
      <c r="C4" s="83">
        <v>596</v>
      </c>
      <c r="D4" s="83">
        <v>620</v>
      </c>
      <c r="E4" s="83">
        <v>640</v>
      </c>
      <c r="F4" s="83">
        <v>660</v>
      </c>
      <c r="G4" s="83">
        <v>680</v>
      </c>
      <c r="H4" s="83">
        <v>700</v>
      </c>
      <c r="I4" s="83">
        <v>720</v>
      </c>
      <c r="J4" s="83">
        <v>740</v>
      </c>
      <c r="K4" s="83">
        <v>760</v>
      </c>
      <c r="L4" s="83">
        <v>780</v>
      </c>
      <c r="M4" s="83">
        <v>800</v>
      </c>
      <c r="N4" s="83">
        <v>820</v>
      </c>
      <c r="O4" s="83">
        <v>840</v>
      </c>
      <c r="P4" s="83">
        <v>860</v>
      </c>
      <c r="Q4" s="83">
        <v>880</v>
      </c>
      <c r="R4" s="83">
        <v>900</v>
      </c>
      <c r="S4" s="83">
        <v>920</v>
      </c>
      <c r="T4" s="83">
        <v>940</v>
      </c>
      <c r="U4" s="83">
        <v>960</v>
      </c>
      <c r="V4" s="83">
        <v>980</v>
      </c>
      <c r="W4" s="83">
        <v>1000</v>
      </c>
      <c r="X4" s="83">
        <v>1020</v>
      </c>
      <c r="Y4" s="83">
        <v>1040</v>
      </c>
      <c r="Z4" s="83">
        <v>1060</v>
      </c>
      <c r="AA4" s="83">
        <v>1080</v>
      </c>
      <c r="AB4" s="83">
        <v>1100</v>
      </c>
      <c r="AC4" s="83">
        <v>1120</v>
      </c>
      <c r="AD4" s="83">
        <v>1140</v>
      </c>
      <c r="AE4" s="83">
        <v>1160</v>
      </c>
      <c r="AF4" s="83">
        <v>1180</v>
      </c>
      <c r="AG4" s="83">
        <v>1200</v>
      </c>
      <c r="AH4" s="83">
        <v>1220</v>
      </c>
      <c r="AI4" s="83">
        <v>1240</v>
      </c>
      <c r="AJ4" s="83">
        <v>1260</v>
      </c>
      <c r="AK4" s="83">
        <v>1280</v>
      </c>
      <c r="AL4" s="83">
        <v>1300</v>
      </c>
      <c r="AM4" s="83">
        <v>1320</v>
      </c>
      <c r="AN4" s="83">
        <v>1340</v>
      </c>
      <c r="AO4" s="83">
        <v>1360</v>
      </c>
      <c r="AP4" s="83">
        <v>1380</v>
      </c>
      <c r="AQ4" s="83">
        <v>1400</v>
      </c>
      <c r="AR4" s="83">
        <v>1420</v>
      </c>
      <c r="AS4" s="83">
        <v>1440</v>
      </c>
      <c r="AT4" s="83">
        <v>1460</v>
      </c>
      <c r="AU4" s="83">
        <v>1480</v>
      </c>
      <c r="AV4" s="83">
        <v>1480</v>
      </c>
      <c r="AW4" s="83">
        <v>1480</v>
      </c>
      <c r="AX4" s="84"/>
      <c r="AY4" s="84"/>
      <c r="AZ4" s="84"/>
      <c r="BA4" s="84"/>
      <c r="BB4" s="84"/>
    </row>
    <row r="5" spans="1:54" x14ac:dyDescent="0.2">
      <c r="A5" s="82" t="s">
        <v>3</v>
      </c>
      <c r="B5" s="83">
        <v>311.98</v>
      </c>
      <c r="C5" s="83">
        <v>596</v>
      </c>
      <c r="D5" s="83">
        <v>620</v>
      </c>
      <c r="E5" s="83">
        <v>640</v>
      </c>
      <c r="F5" s="83">
        <v>660</v>
      </c>
      <c r="G5" s="83">
        <v>680</v>
      </c>
      <c r="H5" s="83">
        <v>700</v>
      </c>
      <c r="I5" s="83">
        <v>720</v>
      </c>
      <c r="J5" s="83">
        <v>740</v>
      </c>
      <c r="K5" s="83">
        <v>760</v>
      </c>
      <c r="L5" s="83">
        <v>780</v>
      </c>
      <c r="M5" s="83">
        <v>800</v>
      </c>
      <c r="N5" s="83">
        <v>820</v>
      </c>
      <c r="O5" s="83">
        <v>840</v>
      </c>
      <c r="P5" s="83">
        <v>860</v>
      </c>
      <c r="Q5" s="83">
        <v>880</v>
      </c>
      <c r="R5" s="83">
        <v>900</v>
      </c>
      <c r="S5" s="83">
        <v>920</v>
      </c>
      <c r="T5" s="83">
        <v>940</v>
      </c>
      <c r="U5" s="83">
        <v>960</v>
      </c>
      <c r="V5" s="83">
        <v>980</v>
      </c>
      <c r="W5" s="83">
        <v>1000</v>
      </c>
      <c r="X5" s="83">
        <v>1020</v>
      </c>
      <c r="Y5" s="83">
        <v>1040</v>
      </c>
      <c r="Z5" s="83">
        <v>1060</v>
      </c>
      <c r="AA5" s="83">
        <v>1080</v>
      </c>
      <c r="AB5" s="83">
        <v>1100</v>
      </c>
      <c r="AC5" s="83">
        <v>1120</v>
      </c>
      <c r="AD5" s="83"/>
      <c r="AE5" s="83"/>
      <c r="AF5" s="83"/>
      <c r="AG5" s="83"/>
      <c r="AH5" s="83"/>
      <c r="AI5" s="83"/>
      <c r="AJ5" s="83"/>
      <c r="AK5" s="83"/>
      <c r="AL5" s="83"/>
      <c r="AM5" s="83"/>
      <c r="AN5" s="83"/>
      <c r="AO5" s="83"/>
      <c r="AP5" s="83"/>
      <c r="AQ5" s="83"/>
      <c r="AR5" s="83"/>
      <c r="AS5" s="83"/>
      <c r="AT5" s="83"/>
      <c r="AU5" s="83"/>
      <c r="AV5" s="83"/>
      <c r="AW5" s="83"/>
      <c r="AX5" s="84"/>
      <c r="AY5" s="84"/>
      <c r="AZ5" s="84"/>
      <c r="BA5" s="84"/>
      <c r="BB5" s="84"/>
    </row>
    <row r="6" spans="1:54" x14ac:dyDescent="0.2">
      <c r="A6" s="82" t="s">
        <v>4</v>
      </c>
      <c r="B6" s="83">
        <v>364</v>
      </c>
      <c r="C6" s="83">
        <v>564</v>
      </c>
      <c r="D6" s="83">
        <v>588</v>
      </c>
      <c r="E6" s="83">
        <v>608</v>
      </c>
      <c r="F6" s="83">
        <v>628</v>
      </c>
      <c r="G6" s="83">
        <v>648</v>
      </c>
      <c r="H6" s="83">
        <v>668</v>
      </c>
      <c r="I6" s="83">
        <v>688</v>
      </c>
      <c r="J6" s="83">
        <v>708</v>
      </c>
      <c r="K6" s="83">
        <v>728</v>
      </c>
      <c r="L6" s="83">
        <v>748</v>
      </c>
      <c r="M6" s="83">
        <v>768</v>
      </c>
      <c r="N6" s="83">
        <v>788</v>
      </c>
      <c r="O6" s="83">
        <v>808</v>
      </c>
      <c r="P6" s="83">
        <v>828</v>
      </c>
      <c r="Q6" s="83">
        <v>848</v>
      </c>
      <c r="R6" s="83">
        <v>868</v>
      </c>
      <c r="S6" s="83">
        <v>888</v>
      </c>
      <c r="T6" s="83">
        <v>904</v>
      </c>
      <c r="U6" s="83">
        <v>924</v>
      </c>
      <c r="V6" s="83">
        <v>944</v>
      </c>
      <c r="W6" s="83">
        <v>964</v>
      </c>
      <c r="X6" s="83">
        <v>984</v>
      </c>
      <c r="Y6" s="83">
        <v>1004</v>
      </c>
      <c r="Z6" s="83">
        <v>1024</v>
      </c>
      <c r="AA6" s="83">
        <v>1044</v>
      </c>
      <c r="AB6" s="83">
        <v>1064</v>
      </c>
      <c r="AC6" s="83">
        <v>1084</v>
      </c>
      <c r="AD6" s="83"/>
      <c r="AE6" s="83"/>
      <c r="AF6" s="83"/>
      <c r="AG6" s="83"/>
      <c r="AH6" s="83"/>
      <c r="AI6" s="83"/>
      <c r="AJ6" s="83"/>
      <c r="AK6" s="83"/>
      <c r="AL6" s="83"/>
      <c r="AM6" s="83"/>
      <c r="AN6" s="83"/>
      <c r="AO6" s="83"/>
      <c r="AP6" s="83"/>
      <c r="AQ6" s="83"/>
      <c r="AR6" s="83"/>
      <c r="AS6" s="83"/>
      <c r="AT6" s="83"/>
      <c r="AU6" s="83"/>
      <c r="AV6" s="83"/>
      <c r="AW6" s="83"/>
      <c r="AX6" s="84"/>
      <c r="AY6" s="84"/>
      <c r="AZ6" s="84"/>
      <c r="BA6" s="84"/>
      <c r="BB6" s="84"/>
    </row>
    <row r="7" spans="1:54" s="81" customFormat="1" x14ac:dyDescent="0.2">
      <c r="A7" s="85"/>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row>
    <row r="8" spans="1:54" s="81" customFormat="1" x14ac:dyDescent="0.2">
      <c r="A8" s="86" t="s">
        <v>5</v>
      </c>
      <c r="B8" s="80"/>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row>
    <row r="9" spans="1:54" x14ac:dyDescent="0.2">
      <c r="A9" s="82" t="s">
        <v>2</v>
      </c>
      <c r="B9" s="83"/>
      <c r="C9" s="87"/>
      <c r="D9" s="83">
        <v>136</v>
      </c>
      <c r="E9" s="83">
        <v>216</v>
      </c>
      <c r="F9" s="83">
        <v>344</v>
      </c>
      <c r="G9" s="83">
        <v>488</v>
      </c>
      <c r="H9" s="83">
        <v>664</v>
      </c>
      <c r="I9" s="83">
        <v>784</v>
      </c>
      <c r="J9" s="83">
        <v>868</v>
      </c>
      <c r="K9" s="83">
        <v>972</v>
      </c>
      <c r="L9" s="83">
        <v>1092</v>
      </c>
      <c r="M9" s="83">
        <v>1140</v>
      </c>
      <c r="N9" s="83">
        <v>1180</v>
      </c>
      <c r="O9" s="83">
        <v>1316</v>
      </c>
      <c r="P9" s="83">
        <v>1332</v>
      </c>
      <c r="Q9" s="83">
        <v>1332</v>
      </c>
      <c r="R9" s="83">
        <v>1332</v>
      </c>
      <c r="S9" s="83">
        <v>1332</v>
      </c>
      <c r="T9" s="83">
        <v>1332</v>
      </c>
      <c r="U9" s="83">
        <v>1332</v>
      </c>
      <c r="V9" s="83">
        <v>1332</v>
      </c>
      <c r="W9" s="83">
        <v>1332</v>
      </c>
      <c r="X9" s="83">
        <v>1332</v>
      </c>
      <c r="Y9" s="83">
        <v>1332</v>
      </c>
      <c r="Z9" s="83">
        <v>1332</v>
      </c>
      <c r="AA9" s="83">
        <v>1332</v>
      </c>
      <c r="AB9" s="83">
        <v>1332</v>
      </c>
      <c r="AC9" s="83">
        <v>1332</v>
      </c>
      <c r="AD9" s="83">
        <v>1332</v>
      </c>
      <c r="AE9" s="83">
        <v>1332</v>
      </c>
      <c r="AF9" s="83">
        <v>1332</v>
      </c>
      <c r="AG9" s="83">
        <v>1332</v>
      </c>
      <c r="AH9" s="83">
        <v>1332</v>
      </c>
      <c r="AI9" s="83">
        <v>1332</v>
      </c>
      <c r="AJ9" s="83">
        <v>1332</v>
      </c>
      <c r="AK9" s="83">
        <v>1332</v>
      </c>
      <c r="AL9" s="83">
        <v>1332</v>
      </c>
      <c r="AM9" s="83">
        <v>1332</v>
      </c>
      <c r="AN9" s="83">
        <v>1332</v>
      </c>
      <c r="AO9" s="83">
        <v>1332</v>
      </c>
      <c r="AP9" s="83">
        <v>1332</v>
      </c>
      <c r="AQ9" s="83">
        <v>1332</v>
      </c>
      <c r="AR9" s="83">
        <v>1332</v>
      </c>
      <c r="AS9" s="83">
        <v>1332</v>
      </c>
      <c r="AT9" s="83">
        <v>1332</v>
      </c>
      <c r="AU9" s="83">
        <v>1332</v>
      </c>
      <c r="AV9" s="83">
        <v>1332</v>
      </c>
      <c r="AW9" s="83">
        <v>1332</v>
      </c>
      <c r="AX9" s="84"/>
      <c r="AY9" s="84"/>
      <c r="AZ9" s="84"/>
      <c r="BA9" s="84"/>
      <c r="BB9" s="84"/>
    </row>
    <row r="10" spans="1:54" x14ac:dyDescent="0.2">
      <c r="A10" s="82" t="s">
        <v>3</v>
      </c>
      <c r="B10" s="83"/>
      <c r="C10" s="87"/>
      <c r="D10" s="83">
        <v>104</v>
      </c>
      <c r="E10" s="83">
        <v>184</v>
      </c>
      <c r="F10" s="83">
        <v>312</v>
      </c>
      <c r="G10" s="83">
        <v>444.28</v>
      </c>
      <c r="H10" s="83">
        <v>568.76165999999989</v>
      </c>
      <c r="I10" s="83">
        <v>718.21832999999992</v>
      </c>
      <c r="J10" s="83">
        <v>819.87666000000002</v>
      </c>
      <c r="K10" s="83">
        <v>936</v>
      </c>
      <c r="L10" s="83">
        <v>1064.8</v>
      </c>
      <c r="M10" s="83">
        <v>1136.8</v>
      </c>
      <c r="N10" s="83">
        <v>1151.345</v>
      </c>
      <c r="O10" s="83">
        <v>1248.8</v>
      </c>
      <c r="P10" s="83">
        <v>1320.35</v>
      </c>
      <c r="Q10" s="83">
        <v>1332</v>
      </c>
      <c r="R10" s="83">
        <v>1332</v>
      </c>
      <c r="S10" s="83">
        <v>1332</v>
      </c>
      <c r="T10" s="83">
        <v>1332</v>
      </c>
      <c r="U10" s="83">
        <v>1332</v>
      </c>
      <c r="V10" s="83">
        <v>1332</v>
      </c>
      <c r="W10" s="83">
        <v>1332</v>
      </c>
      <c r="X10" s="83">
        <v>1332</v>
      </c>
      <c r="Y10" s="83">
        <v>1332</v>
      </c>
      <c r="Z10" s="83">
        <v>1332</v>
      </c>
      <c r="AA10" s="83">
        <v>1332</v>
      </c>
      <c r="AB10" s="83">
        <v>1332</v>
      </c>
      <c r="AC10" s="83">
        <v>1332</v>
      </c>
      <c r="AD10" s="83"/>
      <c r="AE10" s="83"/>
      <c r="AF10" s="83"/>
      <c r="AG10" s="83"/>
      <c r="AH10" s="83"/>
      <c r="AI10" s="83"/>
      <c r="AJ10" s="83"/>
      <c r="AK10" s="83"/>
      <c r="AL10" s="83"/>
      <c r="AM10" s="83"/>
      <c r="AN10" s="83"/>
      <c r="AO10" s="83"/>
      <c r="AP10" s="83"/>
      <c r="AQ10" s="83"/>
      <c r="AR10" s="83"/>
      <c r="AS10" s="83"/>
      <c r="AT10" s="83"/>
      <c r="AU10" s="83"/>
      <c r="AV10" s="83"/>
      <c r="AW10" s="83"/>
      <c r="AX10" s="84"/>
      <c r="AY10" s="84"/>
      <c r="AZ10" s="84"/>
      <c r="BA10" s="84"/>
      <c r="BB10" s="84"/>
    </row>
    <row r="11" spans="1:54" x14ac:dyDescent="0.2">
      <c r="A11" s="82" t="s">
        <v>4</v>
      </c>
      <c r="B11" s="83"/>
      <c r="C11" s="87"/>
      <c r="D11" s="83">
        <v>104</v>
      </c>
      <c r="E11" s="83">
        <v>184</v>
      </c>
      <c r="F11" s="83">
        <v>312</v>
      </c>
      <c r="G11" s="83">
        <v>448</v>
      </c>
      <c r="H11" s="83">
        <v>528</v>
      </c>
      <c r="I11" s="83">
        <v>648</v>
      </c>
      <c r="J11" s="83">
        <v>776</v>
      </c>
      <c r="K11" s="83">
        <v>900</v>
      </c>
      <c r="L11" s="83">
        <v>1024</v>
      </c>
      <c r="M11" s="83">
        <v>1096</v>
      </c>
      <c r="N11" s="83">
        <v>1108</v>
      </c>
      <c r="O11" s="83">
        <v>1212</v>
      </c>
      <c r="P11" s="83">
        <v>1280</v>
      </c>
      <c r="Q11" s="83">
        <v>1292</v>
      </c>
      <c r="R11" s="83">
        <v>1292</v>
      </c>
      <c r="S11" s="83">
        <v>1292</v>
      </c>
      <c r="T11" s="83">
        <v>1292</v>
      </c>
      <c r="U11" s="83">
        <v>1292</v>
      </c>
      <c r="V11" s="83">
        <v>1292</v>
      </c>
      <c r="W11" s="83">
        <v>1292</v>
      </c>
      <c r="X11" s="83">
        <v>1292</v>
      </c>
      <c r="Y11" s="83">
        <v>1292</v>
      </c>
      <c r="Z11" s="83">
        <v>1292</v>
      </c>
      <c r="AA11" s="83">
        <v>1292</v>
      </c>
      <c r="AB11" s="83">
        <v>1292</v>
      </c>
      <c r="AC11" s="83">
        <v>1292</v>
      </c>
      <c r="AD11" s="83"/>
      <c r="AE11" s="83"/>
      <c r="AF11" s="83"/>
      <c r="AG11" s="83"/>
      <c r="AH11" s="83"/>
      <c r="AI11" s="83"/>
      <c r="AJ11" s="83"/>
      <c r="AK11" s="83"/>
      <c r="AL11" s="83"/>
      <c r="AM11" s="83"/>
      <c r="AN11" s="83"/>
      <c r="AO11" s="83"/>
      <c r="AP11" s="83"/>
      <c r="AQ11" s="83"/>
      <c r="AR11" s="83"/>
      <c r="AS11" s="83"/>
      <c r="AT11" s="83"/>
      <c r="AU11" s="83"/>
      <c r="AV11" s="83"/>
      <c r="AW11" s="83"/>
      <c r="AX11" s="84"/>
      <c r="AY11" s="84"/>
      <c r="AZ11" s="84"/>
      <c r="BA11" s="84"/>
      <c r="BB11" s="84"/>
    </row>
    <row r="12" spans="1:54" s="81" customFormat="1" x14ac:dyDescent="0.2">
      <c r="A12" s="85"/>
      <c r="B12" s="80"/>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row>
    <row r="13" spans="1:54" s="81" customFormat="1" x14ac:dyDescent="0.2">
      <c r="A13" s="88" t="s">
        <v>6</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row>
    <row r="14" spans="1:54" x14ac:dyDescent="0.2">
      <c r="A14" s="82" t="s">
        <v>2</v>
      </c>
      <c r="B14" s="83"/>
      <c r="C14" s="87"/>
      <c r="D14" s="83">
        <v>144</v>
      </c>
      <c r="E14" s="83">
        <v>346.66667000000001</v>
      </c>
      <c r="F14" s="83">
        <v>501.33337</v>
      </c>
      <c r="G14" s="83">
        <v>589.33340999999996</v>
      </c>
      <c r="H14" s="83">
        <v>613.33343000000002</v>
      </c>
      <c r="I14" s="83">
        <v>693.33349999999996</v>
      </c>
      <c r="J14" s="83">
        <v>784.00019000000009</v>
      </c>
      <c r="K14" s="83">
        <v>981.52852000000007</v>
      </c>
      <c r="L14" s="83">
        <v>1141.5285199999998</v>
      </c>
      <c r="M14" s="83">
        <v>1280.1951899999999</v>
      </c>
      <c r="N14" s="83">
        <v>1360.1951899999999</v>
      </c>
      <c r="O14" s="83">
        <v>1440.1951899999999</v>
      </c>
      <c r="P14" s="83">
        <v>1536.1951899999999</v>
      </c>
      <c r="Q14" s="83">
        <v>1616.1951899999999</v>
      </c>
      <c r="R14" s="83">
        <v>1696.1951899999999</v>
      </c>
      <c r="S14" s="83">
        <v>1856.1951899999999</v>
      </c>
      <c r="T14" s="83">
        <v>2056.1951899999999</v>
      </c>
      <c r="U14" s="83">
        <v>2256.1951899999999</v>
      </c>
      <c r="V14" s="83">
        <v>2408.1951899999999</v>
      </c>
      <c r="W14" s="83">
        <v>2434.86186</v>
      </c>
      <c r="X14" s="83">
        <v>2434.86186</v>
      </c>
      <c r="Y14" s="83">
        <v>2434.86186</v>
      </c>
      <c r="Z14" s="83">
        <v>2434.86186</v>
      </c>
      <c r="AA14" s="83">
        <v>2434.86186</v>
      </c>
      <c r="AB14" s="83">
        <v>2434.86186</v>
      </c>
      <c r="AC14" s="83">
        <v>2434.86186</v>
      </c>
      <c r="AD14" s="83">
        <v>2434.86186</v>
      </c>
      <c r="AE14" s="83">
        <v>2434.86186</v>
      </c>
      <c r="AF14" s="83">
        <v>2434.86186</v>
      </c>
      <c r="AG14" s="83">
        <v>2434.86186</v>
      </c>
      <c r="AH14" s="83">
        <v>2434.86186</v>
      </c>
      <c r="AI14" s="83">
        <v>2434.86186</v>
      </c>
      <c r="AJ14" s="83">
        <v>2434.86186</v>
      </c>
      <c r="AK14" s="83">
        <v>2434.86186</v>
      </c>
      <c r="AL14" s="83">
        <v>2434.86186</v>
      </c>
      <c r="AM14" s="83">
        <v>2434.86186</v>
      </c>
      <c r="AN14" s="83">
        <v>2434.86186</v>
      </c>
      <c r="AO14" s="83">
        <v>2434.86186</v>
      </c>
      <c r="AP14" s="83">
        <v>2434.86186</v>
      </c>
      <c r="AQ14" s="83">
        <v>2434.86186</v>
      </c>
      <c r="AR14" s="83">
        <v>2434.86186</v>
      </c>
      <c r="AS14" s="83">
        <v>2434.86186</v>
      </c>
      <c r="AT14" s="83">
        <v>2434.86186</v>
      </c>
      <c r="AU14" s="83">
        <v>2434.86186</v>
      </c>
      <c r="AV14" s="83">
        <v>2434.86186</v>
      </c>
      <c r="AW14" s="83">
        <v>2434.86186</v>
      </c>
      <c r="AX14" s="84"/>
      <c r="AY14" s="84"/>
      <c r="AZ14" s="84"/>
      <c r="BA14" s="84"/>
      <c r="BB14" s="84"/>
    </row>
    <row r="15" spans="1:54" x14ac:dyDescent="0.2">
      <c r="A15" s="82" t="s">
        <v>3</v>
      </c>
      <c r="B15" s="83"/>
      <c r="C15" s="87"/>
      <c r="D15" s="83">
        <v>51.553330000000003</v>
      </c>
      <c r="E15" s="83">
        <v>151.11000000000001</v>
      </c>
      <c r="F15" s="83">
        <v>224</v>
      </c>
      <c r="G15" s="83">
        <v>312</v>
      </c>
      <c r="H15" s="83">
        <v>328</v>
      </c>
      <c r="I15" s="83">
        <v>722.86185999999998</v>
      </c>
      <c r="J15" s="83">
        <v>722.86185999999998</v>
      </c>
      <c r="K15" s="83">
        <v>735.58353</v>
      </c>
      <c r="L15" s="83">
        <v>759.68019000000004</v>
      </c>
      <c r="M15" s="83">
        <v>890.86185999999998</v>
      </c>
      <c r="N15" s="83">
        <v>972.93353000000002</v>
      </c>
      <c r="O15" s="83">
        <v>1146.86186</v>
      </c>
      <c r="P15" s="83">
        <v>1272.1952000000001</v>
      </c>
      <c r="Q15" s="83">
        <v>1349.52853</v>
      </c>
      <c r="R15" s="83">
        <v>1429.52853</v>
      </c>
      <c r="S15" s="83">
        <v>1509.52853</v>
      </c>
      <c r="T15" s="83">
        <v>1589.52853</v>
      </c>
      <c r="U15" s="83">
        <v>1669.52853</v>
      </c>
      <c r="V15" s="83">
        <v>1869.52853</v>
      </c>
      <c r="W15" s="83">
        <v>2069.52853</v>
      </c>
      <c r="X15" s="83">
        <v>2245.52853</v>
      </c>
      <c r="Y15" s="83">
        <v>2434.86186</v>
      </c>
      <c r="Z15" s="83">
        <v>2434.86186</v>
      </c>
      <c r="AA15" s="83">
        <v>2434.86186</v>
      </c>
      <c r="AB15" s="83">
        <v>2434.86186</v>
      </c>
      <c r="AC15" s="83">
        <v>2434.86186</v>
      </c>
      <c r="AD15" s="83"/>
      <c r="AE15" s="83"/>
      <c r="AF15" s="83"/>
      <c r="AG15" s="83"/>
      <c r="AH15" s="83"/>
      <c r="AI15" s="83"/>
      <c r="AJ15" s="83"/>
      <c r="AK15" s="83"/>
      <c r="AL15" s="83"/>
      <c r="AM15" s="83"/>
      <c r="AN15" s="83"/>
      <c r="AO15" s="83"/>
      <c r="AP15" s="83"/>
      <c r="AQ15" s="83"/>
      <c r="AR15" s="83"/>
      <c r="AS15" s="83"/>
      <c r="AT15" s="83"/>
      <c r="AU15" s="83"/>
      <c r="AV15" s="83"/>
      <c r="AW15" s="83"/>
      <c r="AX15" s="84"/>
      <c r="AY15" s="84"/>
      <c r="AZ15" s="84"/>
      <c r="BA15" s="84"/>
      <c r="BB15" s="84"/>
    </row>
    <row r="16" spans="1:54" x14ac:dyDescent="0.2">
      <c r="A16" s="82" t="s">
        <v>4</v>
      </c>
      <c r="B16" s="83"/>
      <c r="C16" s="87"/>
      <c r="D16" s="83">
        <v>48</v>
      </c>
      <c r="E16" s="83">
        <v>152</v>
      </c>
      <c r="F16" s="83">
        <v>224</v>
      </c>
      <c r="G16" s="83">
        <v>312</v>
      </c>
      <c r="H16" s="83">
        <v>328</v>
      </c>
      <c r="I16" s="83">
        <v>428</v>
      </c>
      <c r="J16" s="83">
        <v>428</v>
      </c>
      <c r="K16" s="83">
        <v>460</v>
      </c>
      <c r="L16" s="83">
        <v>500</v>
      </c>
      <c r="M16" s="83">
        <v>636</v>
      </c>
      <c r="N16" s="83">
        <v>712</v>
      </c>
      <c r="O16" s="83">
        <v>876</v>
      </c>
      <c r="P16" s="83">
        <v>1004</v>
      </c>
      <c r="Q16" s="83">
        <v>1080</v>
      </c>
      <c r="R16" s="83">
        <v>1160</v>
      </c>
      <c r="S16" s="83">
        <v>1240</v>
      </c>
      <c r="T16" s="83">
        <v>1320</v>
      </c>
      <c r="U16" s="83">
        <v>1400</v>
      </c>
      <c r="V16" s="83">
        <v>1600</v>
      </c>
      <c r="W16" s="83">
        <v>1800</v>
      </c>
      <c r="X16" s="83">
        <v>1976</v>
      </c>
      <c r="Y16" s="83">
        <v>2164</v>
      </c>
      <c r="Z16" s="83">
        <v>2164</v>
      </c>
      <c r="AA16" s="83">
        <v>2164</v>
      </c>
      <c r="AB16" s="83">
        <v>2164</v>
      </c>
      <c r="AC16" s="83">
        <v>2164</v>
      </c>
      <c r="AD16" s="83"/>
      <c r="AE16" s="83"/>
      <c r="AF16" s="83"/>
      <c r="AG16" s="83"/>
      <c r="AH16" s="83"/>
      <c r="AI16" s="83"/>
      <c r="AJ16" s="83"/>
      <c r="AK16" s="83"/>
      <c r="AL16" s="83"/>
      <c r="AM16" s="83"/>
      <c r="AN16" s="83"/>
      <c r="AO16" s="83"/>
      <c r="AP16" s="83"/>
      <c r="AQ16" s="83"/>
      <c r="AR16" s="83"/>
      <c r="AS16" s="83"/>
      <c r="AT16" s="83"/>
      <c r="AU16" s="83"/>
      <c r="AV16" s="83"/>
      <c r="AW16" s="83"/>
      <c r="AX16" s="84"/>
      <c r="AY16" s="84"/>
      <c r="AZ16" s="84"/>
      <c r="BA16" s="84"/>
      <c r="BB16" s="84"/>
    </row>
    <row r="17" spans="1:54" s="81" customFormat="1" x14ac:dyDescent="0.2">
      <c r="A17" s="85"/>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row>
    <row r="18" spans="1:54" s="81" customFormat="1" x14ac:dyDescent="0.2">
      <c r="A18" s="88" t="s">
        <v>7</v>
      </c>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row>
    <row r="19" spans="1:54" x14ac:dyDescent="0.2">
      <c r="A19" s="82" t="s">
        <v>2</v>
      </c>
      <c r="B19" s="83"/>
      <c r="C19" s="87"/>
      <c r="D19" s="83">
        <v>31.1</v>
      </c>
      <c r="E19" s="83">
        <v>45.333329999999997</v>
      </c>
      <c r="F19" s="83">
        <v>58.666670000000003</v>
      </c>
      <c r="G19" s="83">
        <v>58.666670000000003</v>
      </c>
      <c r="H19" s="83">
        <v>58.666670000000003</v>
      </c>
      <c r="I19" s="83">
        <v>58.666670000000003</v>
      </c>
      <c r="J19" s="83">
        <v>58.666670000000003</v>
      </c>
      <c r="K19" s="83">
        <v>98.471670000000003</v>
      </c>
      <c r="L19" s="83">
        <v>148.94333</v>
      </c>
      <c r="M19" s="83">
        <v>252.88665999999998</v>
      </c>
      <c r="N19" s="83">
        <v>274.60998999999998</v>
      </c>
      <c r="O19" s="83">
        <v>357.44001000000009</v>
      </c>
      <c r="P19" s="83">
        <v>448.16334000000006</v>
      </c>
      <c r="Q19" s="83">
        <v>528.16333999999995</v>
      </c>
      <c r="R19" s="83">
        <v>608.16333999999983</v>
      </c>
      <c r="S19" s="83">
        <v>688.16332999999986</v>
      </c>
      <c r="T19" s="83">
        <v>768.16332999999986</v>
      </c>
      <c r="U19" s="83">
        <v>848.16332999999986</v>
      </c>
      <c r="V19" s="83">
        <v>928.16332999999997</v>
      </c>
      <c r="W19" s="83">
        <v>1250.83</v>
      </c>
      <c r="X19" s="83">
        <v>1520.1633299999999</v>
      </c>
      <c r="Y19" s="83">
        <v>1685.4966599999998</v>
      </c>
      <c r="Z19" s="83">
        <v>1840.40833</v>
      </c>
      <c r="AA19" s="83">
        <v>2005.0883299999998</v>
      </c>
      <c r="AB19" s="83">
        <v>2116.4083300000002</v>
      </c>
      <c r="AC19" s="83">
        <v>2556.4083300000002</v>
      </c>
      <c r="AD19" s="83">
        <v>2974.7483299999999</v>
      </c>
      <c r="AE19" s="83">
        <v>3154.7483299999999</v>
      </c>
      <c r="AF19" s="83">
        <v>3421.3333299999999</v>
      </c>
      <c r="AG19" s="83">
        <v>3861.3333299999999</v>
      </c>
      <c r="AH19" s="83">
        <v>4037.3333299999999</v>
      </c>
      <c r="AI19" s="83">
        <v>4037.3333299999999</v>
      </c>
      <c r="AJ19" s="83">
        <v>4037.3333299999999</v>
      </c>
      <c r="AK19" s="83">
        <v>4037.3333299999999</v>
      </c>
      <c r="AL19" s="83">
        <v>4037.3333299999999</v>
      </c>
      <c r="AM19" s="83">
        <v>4037.3333299999999</v>
      </c>
      <c r="AN19" s="83">
        <v>4037.3333299999999</v>
      </c>
      <c r="AO19" s="83">
        <v>4037.3333299999999</v>
      </c>
      <c r="AP19" s="83">
        <v>4037.3333299999999</v>
      </c>
      <c r="AQ19" s="83">
        <v>4037.3333299999999</v>
      </c>
      <c r="AR19" s="83">
        <v>4037.3333299999999</v>
      </c>
      <c r="AS19" s="83">
        <v>4037.3333299999999</v>
      </c>
      <c r="AT19" s="83">
        <v>4037.3333299999999</v>
      </c>
      <c r="AU19" s="83">
        <v>4037.3333299999999</v>
      </c>
      <c r="AV19" s="83">
        <v>4037.3333299999999</v>
      </c>
      <c r="AW19" s="83">
        <v>4037.3333299999999</v>
      </c>
      <c r="AX19" s="84"/>
      <c r="AY19" s="84"/>
      <c r="AZ19" s="84"/>
      <c r="BA19" s="84"/>
      <c r="BB19" s="84"/>
    </row>
    <row r="20" spans="1:54" x14ac:dyDescent="0.2">
      <c r="A20" s="82" t="s">
        <v>3</v>
      </c>
      <c r="B20" s="83"/>
      <c r="C20" s="87"/>
      <c r="D20" s="83">
        <v>0</v>
      </c>
      <c r="E20" s="83">
        <v>26.66667</v>
      </c>
      <c r="F20" s="83">
        <v>53.333329999999997</v>
      </c>
      <c r="G20" s="83">
        <v>53.333329999999997</v>
      </c>
      <c r="H20" s="83">
        <v>53.333329999999997</v>
      </c>
      <c r="I20" s="83">
        <v>53.333329999999997</v>
      </c>
      <c r="J20" s="83">
        <v>53.333329999999997</v>
      </c>
      <c r="K20" s="83">
        <v>53.333329999999997</v>
      </c>
      <c r="L20" s="83">
        <v>108.54834</v>
      </c>
      <c r="M20" s="83">
        <v>124.75667</v>
      </c>
      <c r="N20" s="83">
        <v>163.80667</v>
      </c>
      <c r="O20" s="83">
        <v>219.68</v>
      </c>
      <c r="P20" s="83">
        <v>275.04667000000001</v>
      </c>
      <c r="Q20" s="83">
        <v>384.25666999999999</v>
      </c>
      <c r="R20" s="83">
        <v>464.22</v>
      </c>
      <c r="S20" s="83">
        <v>544.22</v>
      </c>
      <c r="T20" s="83">
        <v>626.15666999999996</v>
      </c>
      <c r="U20" s="83">
        <v>700.18667000000005</v>
      </c>
      <c r="V20" s="83">
        <v>789.62</v>
      </c>
      <c r="W20" s="83">
        <v>862.38</v>
      </c>
      <c r="X20" s="83">
        <v>944.10333000000003</v>
      </c>
      <c r="Y20" s="83">
        <v>1071.06333</v>
      </c>
      <c r="Z20" s="83">
        <v>1432.38</v>
      </c>
      <c r="AA20" s="83">
        <v>1632.38</v>
      </c>
      <c r="AB20" s="83">
        <v>1826.6883300000002</v>
      </c>
      <c r="AC20" s="83">
        <v>1953.7583300000001</v>
      </c>
      <c r="AD20" s="83"/>
      <c r="AE20" s="83"/>
      <c r="AF20" s="83"/>
      <c r="AG20" s="83"/>
      <c r="AH20" s="83"/>
      <c r="AI20" s="83"/>
      <c r="AJ20" s="83"/>
      <c r="AK20" s="83"/>
      <c r="AL20" s="83"/>
      <c r="AM20" s="83"/>
      <c r="AN20" s="83"/>
      <c r="AO20" s="83"/>
      <c r="AP20" s="83"/>
      <c r="AQ20" s="83"/>
      <c r="AR20" s="83"/>
      <c r="AS20" s="83"/>
      <c r="AT20" s="83"/>
      <c r="AU20" s="83"/>
      <c r="AV20" s="83"/>
      <c r="AW20" s="83"/>
      <c r="AX20" s="84"/>
      <c r="AY20" s="84"/>
      <c r="AZ20" s="84"/>
      <c r="BA20" s="84"/>
      <c r="BB20" s="84"/>
    </row>
    <row r="21" spans="1:54" x14ac:dyDescent="0.2">
      <c r="A21" s="82" t="s">
        <v>4</v>
      </c>
      <c r="B21" s="83"/>
      <c r="C21" s="87"/>
      <c r="D21" s="83">
        <v>0</v>
      </c>
      <c r="E21" s="83">
        <v>20</v>
      </c>
      <c r="F21" s="83">
        <v>40</v>
      </c>
      <c r="G21" s="83">
        <v>40</v>
      </c>
      <c r="H21" s="83">
        <v>40</v>
      </c>
      <c r="I21" s="83">
        <v>40</v>
      </c>
      <c r="J21" s="83">
        <v>40</v>
      </c>
      <c r="K21" s="83">
        <v>40</v>
      </c>
      <c r="L21" s="83">
        <v>104</v>
      </c>
      <c r="M21" s="83">
        <v>128</v>
      </c>
      <c r="N21" s="83">
        <v>160</v>
      </c>
      <c r="O21" s="83">
        <v>218</v>
      </c>
      <c r="P21" s="83">
        <v>278</v>
      </c>
      <c r="Q21" s="83">
        <v>386</v>
      </c>
      <c r="R21" s="83">
        <v>466</v>
      </c>
      <c r="S21" s="83">
        <v>546</v>
      </c>
      <c r="T21" s="83">
        <v>626</v>
      </c>
      <c r="U21" s="83">
        <v>706</v>
      </c>
      <c r="V21" s="83">
        <v>788</v>
      </c>
      <c r="W21" s="83">
        <v>866</v>
      </c>
      <c r="X21" s="83">
        <v>946</v>
      </c>
      <c r="Y21" s="83">
        <v>1082</v>
      </c>
      <c r="Z21" s="83">
        <v>1435</v>
      </c>
      <c r="AA21" s="83">
        <v>1628</v>
      </c>
      <c r="AB21" s="83">
        <v>1784</v>
      </c>
      <c r="AC21" s="83">
        <v>1880</v>
      </c>
      <c r="AD21" s="83"/>
      <c r="AE21" s="83"/>
      <c r="AF21" s="83"/>
      <c r="AG21" s="83"/>
      <c r="AH21" s="83"/>
      <c r="AI21" s="83"/>
      <c r="AJ21" s="83"/>
      <c r="AK21" s="83"/>
      <c r="AL21" s="83"/>
      <c r="AM21" s="83"/>
      <c r="AN21" s="83"/>
      <c r="AO21" s="83"/>
      <c r="AP21" s="83"/>
      <c r="AQ21" s="83"/>
      <c r="AR21" s="83"/>
      <c r="AS21" s="83"/>
      <c r="AT21" s="83"/>
      <c r="AU21" s="83"/>
      <c r="AV21" s="83"/>
      <c r="AW21" s="83"/>
      <c r="AX21" s="84"/>
      <c r="AY21" s="84"/>
      <c r="AZ21" s="84"/>
      <c r="BA21" s="84"/>
      <c r="BB21" s="84"/>
    </row>
    <row r="22" spans="1:54" s="81" customFormat="1" x14ac:dyDescent="0.2">
      <c r="A22" s="85"/>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row>
    <row r="23" spans="1:54" s="81" customFormat="1" x14ac:dyDescent="0.2">
      <c r="A23" s="88" t="s">
        <v>8</v>
      </c>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row>
    <row r="24" spans="1:54" x14ac:dyDescent="0.2">
      <c r="A24" s="89" t="s">
        <v>2</v>
      </c>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v>1264</v>
      </c>
      <c r="AL24" s="84">
        <v>1312</v>
      </c>
      <c r="AM24" s="84">
        <v>1448</v>
      </c>
      <c r="AN24" s="84">
        <v>1648</v>
      </c>
      <c r="AO24" s="84">
        <v>1848</v>
      </c>
      <c r="AP24" s="84">
        <v>2048</v>
      </c>
      <c r="AQ24" s="84">
        <v>2248</v>
      </c>
      <c r="AR24" s="84">
        <v>2448</v>
      </c>
      <c r="AS24" s="84">
        <v>2648</v>
      </c>
      <c r="AT24" s="84">
        <v>2856</v>
      </c>
      <c r="AU24" s="84">
        <v>2864</v>
      </c>
      <c r="AV24" s="84">
        <v>2864</v>
      </c>
      <c r="AW24" s="84">
        <v>2864</v>
      </c>
      <c r="AX24" s="84"/>
      <c r="AY24" s="84"/>
      <c r="AZ24" s="84"/>
      <c r="BA24" s="84"/>
      <c r="BB24" s="84"/>
    </row>
    <row r="25" spans="1:54" x14ac:dyDescent="0.2">
      <c r="A25" s="89" t="s">
        <v>3</v>
      </c>
      <c r="B25" s="84"/>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v>0</v>
      </c>
      <c r="AL25" s="84">
        <v>0</v>
      </c>
      <c r="AM25" s="84">
        <v>0</v>
      </c>
      <c r="AN25" s="84">
        <v>0</v>
      </c>
      <c r="AO25" s="84">
        <v>0</v>
      </c>
      <c r="AP25" s="84">
        <v>0</v>
      </c>
      <c r="AQ25" s="84">
        <v>0</v>
      </c>
      <c r="AR25" s="84">
        <v>0</v>
      </c>
      <c r="AS25" s="84">
        <v>0</v>
      </c>
      <c r="AT25" s="84">
        <v>0</v>
      </c>
      <c r="AU25" s="84">
        <v>0</v>
      </c>
      <c r="AV25" s="84">
        <v>0</v>
      </c>
      <c r="AW25" s="84">
        <v>0</v>
      </c>
      <c r="AX25" s="84"/>
      <c r="AY25" s="84"/>
      <c r="AZ25" s="84"/>
      <c r="BA25" s="84"/>
      <c r="BB25" s="84"/>
    </row>
    <row r="26" spans="1:54" x14ac:dyDescent="0.2">
      <c r="A26" s="89" t="s">
        <v>4</v>
      </c>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v>0</v>
      </c>
      <c r="AL26" s="84">
        <v>0</v>
      </c>
      <c r="AM26" s="84">
        <v>0</v>
      </c>
      <c r="AN26" s="84">
        <v>0</v>
      </c>
      <c r="AO26" s="84">
        <v>0</v>
      </c>
      <c r="AP26" s="84">
        <v>0</v>
      </c>
      <c r="AQ26" s="84">
        <v>0</v>
      </c>
      <c r="AR26" s="84">
        <v>0</v>
      </c>
      <c r="AS26" s="84">
        <v>0</v>
      </c>
      <c r="AT26" s="84">
        <v>0</v>
      </c>
      <c r="AU26" s="84">
        <v>0</v>
      </c>
      <c r="AV26" s="84">
        <v>0</v>
      </c>
      <c r="AW26" s="84">
        <v>0</v>
      </c>
      <c r="AX26" s="84">
        <v>253.09</v>
      </c>
      <c r="AY26" s="84">
        <v>253.09</v>
      </c>
      <c r="AZ26" s="84">
        <v>253.09</v>
      </c>
      <c r="BA26" s="84">
        <v>253.09</v>
      </c>
      <c r="BB26" s="84">
        <v>57.94</v>
      </c>
    </row>
    <row r="27" spans="1:54" x14ac:dyDescent="0.2">
      <c r="A27" s="90"/>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row>
    <row r="28" spans="1:54" s="81" customFormat="1" x14ac:dyDescent="0.2">
      <c r="A28" s="91" t="s">
        <v>9</v>
      </c>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row>
    <row r="29" spans="1:54" s="92" customFormat="1" x14ac:dyDescent="0.2">
      <c r="A29" s="2" t="s">
        <v>0</v>
      </c>
      <c r="B29" s="3">
        <v>1</v>
      </c>
      <c r="C29" s="3">
        <v>2</v>
      </c>
      <c r="D29" s="3">
        <v>3</v>
      </c>
      <c r="E29" s="3">
        <v>4</v>
      </c>
      <c r="F29" s="3">
        <v>5</v>
      </c>
      <c r="G29" s="3">
        <v>6</v>
      </c>
      <c r="H29" s="3">
        <v>7</v>
      </c>
      <c r="I29" s="3">
        <v>8</v>
      </c>
      <c r="J29" s="3">
        <v>9</v>
      </c>
      <c r="K29" s="3">
        <v>10</v>
      </c>
      <c r="L29" s="3">
        <v>11</v>
      </c>
      <c r="M29" s="3">
        <v>12</v>
      </c>
      <c r="N29" s="3">
        <v>13</v>
      </c>
      <c r="O29" s="3">
        <v>14</v>
      </c>
      <c r="P29" s="3">
        <v>15</v>
      </c>
      <c r="Q29" s="3">
        <v>16</v>
      </c>
      <c r="R29" s="3">
        <v>17</v>
      </c>
      <c r="S29" s="3">
        <v>18</v>
      </c>
      <c r="T29" s="3">
        <v>19</v>
      </c>
      <c r="U29" s="3">
        <v>20</v>
      </c>
      <c r="V29" s="3">
        <v>21</v>
      </c>
      <c r="W29" s="3">
        <v>22</v>
      </c>
      <c r="X29" s="3">
        <v>23</v>
      </c>
      <c r="Y29" s="3">
        <v>24</v>
      </c>
      <c r="Z29" s="3">
        <v>25</v>
      </c>
      <c r="AA29" s="3">
        <v>26</v>
      </c>
      <c r="AB29" s="3">
        <v>27</v>
      </c>
      <c r="AC29" s="3">
        <v>28</v>
      </c>
      <c r="AD29" s="3">
        <v>29</v>
      </c>
      <c r="AE29" s="3">
        <v>30</v>
      </c>
      <c r="AF29" s="3">
        <v>31</v>
      </c>
      <c r="AG29" s="3">
        <v>32</v>
      </c>
      <c r="AH29" s="3">
        <v>33</v>
      </c>
      <c r="AI29" s="3">
        <v>34</v>
      </c>
      <c r="AJ29" s="3">
        <v>35</v>
      </c>
      <c r="AK29" s="3">
        <v>36</v>
      </c>
      <c r="AL29" s="3">
        <v>37</v>
      </c>
      <c r="AM29" s="3">
        <v>38</v>
      </c>
      <c r="AN29" s="3">
        <v>39</v>
      </c>
      <c r="AO29" s="3">
        <v>40</v>
      </c>
      <c r="AP29" s="3">
        <v>41</v>
      </c>
      <c r="AQ29" s="3">
        <v>42</v>
      </c>
      <c r="AR29" s="3">
        <v>43</v>
      </c>
      <c r="AS29" s="3">
        <v>44</v>
      </c>
      <c r="AT29" s="3">
        <v>45</v>
      </c>
      <c r="AU29" s="3">
        <v>46</v>
      </c>
      <c r="AV29" s="3">
        <v>47</v>
      </c>
      <c r="AW29" s="3">
        <v>48</v>
      </c>
      <c r="AX29" s="3">
        <v>49</v>
      </c>
      <c r="AY29" s="3">
        <v>50</v>
      </c>
      <c r="AZ29" s="3">
        <v>51</v>
      </c>
      <c r="BA29" s="3">
        <v>52</v>
      </c>
      <c r="BB29" s="3">
        <v>53</v>
      </c>
    </row>
    <row r="30" spans="1:54" x14ac:dyDescent="0.2">
      <c r="A30" s="4" t="s">
        <v>2</v>
      </c>
      <c r="B30" s="93">
        <f t="shared" ref="B30:AW32" si="0">B4+B9+B14+B19+B24</f>
        <v>364</v>
      </c>
      <c r="C30" s="93">
        <f t="shared" si="0"/>
        <v>596</v>
      </c>
      <c r="D30" s="93">
        <f t="shared" si="0"/>
        <v>931.1</v>
      </c>
      <c r="E30" s="93">
        <f t="shared" si="0"/>
        <v>1248</v>
      </c>
      <c r="F30" s="93">
        <f t="shared" si="0"/>
        <v>1564.0000400000001</v>
      </c>
      <c r="G30" s="93">
        <f t="shared" si="0"/>
        <v>1816.00008</v>
      </c>
      <c r="H30" s="93">
        <f t="shared" si="0"/>
        <v>2036.0001000000002</v>
      </c>
      <c r="I30" s="93">
        <f t="shared" si="0"/>
        <v>2256.0001699999998</v>
      </c>
      <c r="J30" s="93">
        <f t="shared" si="0"/>
        <v>2450.6668600000003</v>
      </c>
      <c r="K30" s="93">
        <f t="shared" si="0"/>
        <v>2812.0001899999997</v>
      </c>
      <c r="L30" s="93">
        <f t="shared" si="0"/>
        <v>3162.4718499999999</v>
      </c>
      <c r="M30" s="93">
        <f t="shared" si="0"/>
        <v>3473.08185</v>
      </c>
      <c r="N30" s="93">
        <f t="shared" si="0"/>
        <v>3634.8051799999998</v>
      </c>
      <c r="O30" s="93">
        <f t="shared" si="0"/>
        <v>3953.6352000000002</v>
      </c>
      <c r="P30" s="93">
        <f t="shared" si="0"/>
        <v>4176.3585299999995</v>
      </c>
      <c r="Q30" s="93">
        <f t="shared" si="0"/>
        <v>4356.3585299999995</v>
      </c>
      <c r="R30" s="93">
        <f t="shared" si="0"/>
        <v>4536.3585299999995</v>
      </c>
      <c r="S30" s="93">
        <f t="shared" si="0"/>
        <v>4796.3585199999998</v>
      </c>
      <c r="T30" s="93">
        <f t="shared" si="0"/>
        <v>5096.3585199999998</v>
      </c>
      <c r="U30" s="93">
        <f t="shared" si="0"/>
        <v>5396.3585199999998</v>
      </c>
      <c r="V30" s="93">
        <f t="shared" si="0"/>
        <v>5648.3585200000007</v>
      </c>
      <c r="W30" s="93">
        <f t="shared" si="0"/>
        <v>6017.6918599999999</v>
      </c>
      <c r="X30" s="93">
        <f t="shared" si="0"/>
        <v>6307.0251900000003</v>
      </c>
      <c r="Y30" s="93">
        <f t="shared" si="0"/>
        <v>6492.3585199999998</v>
      </c>
      <c r="Z30" s="93">
        <f t="shared" si="0"/>
        <v>6667.2701900000002</v>
      </c>
      <c r="AA30" s="93">
        <f t="shared" si="0"/>
        <v>6851.9501899999996</v>
      </c>
      <c r="AB30" s="93">
        <f t="shared" si="0"/>
        <v>6983.2701900000002</v>
      </c>
      <c r="AC30" s="93">
        <f t="shared" si="0"/>
        <v>7443.2701900000002</v>
      </c>
      <c r="AD30" s="93">
        <f t="shared" si="0"/>
        <v>7881.6101899999994</v>
      </c>
      <c r="AE30" s="93">
        <f t="shared" si="0"/>
        <v>8081.6101899999994</v>
      </c>
      <c r="AF30" s="93">
        <f t="shared" si="0"/>
        <v>8368.1951900000004</v>
      </c>
      <c r="AG30" s="93">
        <f t="shared" si="0"/>
        <v>8828.1951900000004</v>
      </c>
      <c r="AH30" s="93">
        <f t="shared" si="0"/>
        <v>9024.1951900000004</v>
      </c>
      <c r="AI30" s="93">
        <f t="shared" si="0"/>
        <v>9044.1951900000004</v>
      </c>
      <c r="AJ30" s="93">
        <f t="shared" si="0"/>
        <v>9064.1951900000004</v>
      </c>
      <c r="AK30" s="93">
        <f t="shared" si="0"/>
        <v>10348.19519</v>
      </c>
      <c r="AL30" s="93">
        <f t="shared" si="0"/>
        <v>10416.19519</v>
      </c>
      <c r="AM30" s="93">
        <f t="shared" si="0"/>
        <v>10572.19519</v>
      </c>
      <c r="AN30" s="93">
        <f t="shared" si="0"/>
        <v>10792.19519</v>
      </c>
      <c r="AO30" s="93">
        <f t="shared" si="0"/>
        <v>11012.19519</v>
      </c>
      <c r="AP30" s="93">
        <f t="shared" si="0"/>
        <v>11232.19519</v>
      </c>
      <c r="AQ30" s="93">
        <f t="shared" si="0"/>
        <v>11452.19519</v>
      </c>
      <c r="AR30" s="93">
        <f t="shared" si="0"/>
        <v>11672.19519</v>
      </c>
      <c r="AS30" s="93">
        <f t="shared" si="0"/>
        <v>11892.19519</v>
      </c>
      <c r="AT30" s="93">
        <f t="shared" si="0"/>
        <v>12120.19519</v>
      </c>
      <c r="AU30" s="93">
        <f t="shared" si="0"/>
        <v>12148.19519</v>
      </c>
      <c r="AV30" s="93">
        <f t="shared" si="0"/>
        <v>12148.19519</v>
      </c>
      <c r="AW30" s="93">
        <f t="shared" si="0"/>
        <v>12148.19519</v>
      </c>
      <c r="AX30" s="94"/>
      <c r="AY30" s="94"/>
      <c r="AZ30" s="94"/>
      <c r="BA30" s="94"/>
      <c r="BB30" s="94"/>
    </row>
    <row r="31" spans="1:54" x14ac:dyDescent="0.2">
      <c r="A31" s="4" t="s">
        <v>3</v>
      </c>
      <c r="B31" s="94">
        <f t="shared" si="0"/>
        <v>311.98</v>
      </c>
      <c r="C31" s="94">
        <f t="shared" si="0"/>
        <v>596</v>
      </c>
      <c r="D31" s="94">
        <f t="shared" si="0"/>
        <v>775.55332999999996</v>
      </c>
      <c r="E31" s="94">
        <f t="shared" si="0"/>
        <v>1001.77667</v>
      </c>
      <c r="F31" s="94">
        <f t="shared" si="0"/>
        <v>1249.3333299999999</v>
      </c>
      <c r="G31" s="94">
        <f t="shared" si="0"/>
        <v>1489.6133299999999</v>
      </c>
      <c r="H31" s="94">
        <f t="shared" si="0"/>
        <v>1650.0949899999998</v>
      </c>
      <c r="I31" s="94">
        <f t="shared" si="0"/>
        <v>2214.4135199999996</v>
      </c>
      <c r="J31" s="94">
        <f t="shared" si="0"/>
        <v>2336.0718499999998</v>
      </c>
      <c r="K31" s="94">
        <f t="shared" si="0"/>
        <v>2484.9168599999998</v>
      </c>
      <c r="L31" s="94">
        <f t="shared" si="0"/>
        <v>2713.02853</v>
      </c>
      <c r="M31" s="94">
        <f t="shared" si="0"/>
        <v>2952.4185300000004</v>
      </c>
      <c r="N31" s="94">
        <f t="shared" si="0"/>
        <v>3108.0852</v>
      </c>
      <c r="O31" s="94">
        <f t="shared" si="0"/>
        <v>3455.34186</v>
      </c>
      <c r="P31" s="94">
        <f t="shared" si="0"/>
        <v>3727.5918700000002</v>
      </c>
      <c r="Q31" s="94">
        <f t="shared" si="0"/>
        <v>3945.7852000000003</v>
      </c>
      <c r="R31" s="94">
        <f t="shared" si="0"/>
        <v>4125.7485299999998</v>
      </c>
      <c r="S31" s="94">
        <f t="shared" si="0"/>
        <v>4305.7485299999998</v>
      </c>
      <c r="T31" s="94">
        <f t="shared" si="0"/>
        <v>4487.6851999999999</v>
      </c>
      <c r="U31" s="94">
        <f t="shared" si="0"/>
        <v>4661.7152000000006</v>
      </c>
      <c r="V31" s="94">
        <f t="shared" si="0"/>
        <v>4971.1485299999995</v>
      </c>
      <c r="W31" s="94">
        <f t="shared" si="0"/>
        <v>5263.9085299999997</v>
      </c>
      <c r="X31" s="94">
        <f t="shared" si="0"/>
        <v>5541.6318599999995</v>
      </c>
      <c r="Y31" s="94">
        <f t="shared" si="0"/>
        <v>5877.9251899999999</v>
      </c>
      <c r="Z31" s="94">
        <f t="shared" si="0"/>
        <v>6259.2418600000001</v>
      </c>
      <c r="AA31" s="94">
        <f t="shared" si="0"/>
        <v>6479.2418600000001</v>
      </c>
      <c r="AB31" s="94">
        <f t="shared" si="0"/>
        <v>6693.5501899999999</v>
      </c>
      <c r="AC31" s="94">
        <f t="shared" si="0"/>
        <v>6840.6201899999996</v>
      </c>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row>
    <row r="32" spans="1:54" x14ac:dyDescent="0.2">
      <c r="A32" s="5" t="s">
        <v>4</v>
      </c>
      <c r="B32" s="95">
        <f t="shared" si="0"/>
        <v>364</v>
      </c>
      <c r="C32" s="95">
        <f t="shared" si="0"/>
        <v>564</v>
      </c>
      <c r="D32" s="95">
        <f t="shared" si="0"/>
        <v>740</v>
      </c>
      <c r="E32" s="95">
        <f t="shared" si="0"/>
        <v>964</v>
      </c>
      <c r="F32" s="95">
        <f t="shared" si="0"/>
        <v>1204</v>
      </c>
      <c r="G32" s="95">
        <f t="shared" si="0"/>
        <v>1448</v>
      </c>
      <c r="H32" s="95">
        <f t="shared" si="0"/>
        <v>1564</v>
      </c>
      <c r="I32" s="95">
        <f t="shared" si="0"/>
        <v>1804</v>
      </c>
      <c r="J32" s="95">
        <f t="shared" si="0"/>
        <v>1952</v>
      </c>
      <c r="K32" s="95">
        <f t="shared" si="0"/>
        <v>2128</v>
      </c>
      <c r="L32" s="95">
        <f t="shared" si="0"/>
        <v>2376</v>
      </c>
      <c r="M32" s="95">
        <f t="shared" si="0"/>
        <v>2628</v>
      </c>
      <c r="N32" s="95">
        <f t="shared" si="0"/>
        <v>2768</v>
      </c>
      <c r="O32" s="95">
        <f t="shared" si="0"/>
        <v>3114</v>
      </c>
      <c r="P32" s="95">
        <f t="shared" si="0"/>
        <v>3390</v>
      </c>
      <c r="Q32" s="95">
        <f t="shared" si="0"/>
        <v>3606</v>
      </c>
      <c r="R32" s="95">
        <f t="shared" si="0"/>
        <v>3786</v>
      </c>
      <c r="S32" s="95">
        <f t="shared" si="0"/>
        <v>3966</v>
      </c>
      <c r="T32" s="95">
        <f t="shared" si="0"/>
        <v>4142</v>
      </c>
      <c r="U32" s="95">
        <f t="shared" si="0"/>
        <v>4322</v>
      </c>
      <c r="V32" s="95">
        <f t="shared" si="0"/>
        <v>4624</v>
      </c>
      <c r="W32" s="95">
        <f t="shared" si="0"/>
        <v>4922</v>
      </c>
      <c r="X32" s="95">
        <f t="shared" si="0"/>
        <v>5198</v>
      </c>
      <c r="Y32" s="95">
        <f t="shared" si="0"/>
        <v>5542</v>
      </c>
      <c r="Z32" s="95">
        <f t="shared" si="0"/>
        <v>5915</v>
      </c>
      <c r="AA32" s="95">
        <f t="shared" si="0"/>
        <v>6128</v>
      </c>
      <c r="AB32" s="95">
        <f t="shared" si="0"/>
        <v>6304</v>
      </c>
      <c r="AC32" s="95">
        <f t="shared" si="0"/>
        <v>6420</v>
      </c>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row>
    <row r="33" spans="1:55" x14ac:dyDescent="0.2">
      <c r="A33" s="4" t="s">
        <v>10</v>
      </c>
      <c r="B33" s="94">
        <f>B31-B32</f>
        <v>-52.019999999999982</v>
      </c>
      <c r="C33" s="94">
        <f t="shared" ref="C33:AC33" si="1">C31-C32</f>
        <v>32</v>
      </c>
      <c r="D33" s="94">
        <f t="shared" si="1"/>
        <v>35.55332999999996</v>
      </c>
      <c r="E33" s="94">
        <f t="shared" si="1"/>
        <v>37.776669999999967</v>
      </c>
      <c r="F33" s="94">
        <f t="shared" si="1"/>
        <v>45.333329999999933</v>
      </c>
      <c r="G33" s="94">
        <f t="shared" si="1"/>
        <v>41.613329999999905</v>
      </c>
      <c r="H33" s="94">
        <f t="shared" si="1"/>
        <v>86.094989999999825</v>
      </c>
      <c r="I33" s="94">
        <f t="shared" si="1"/>
        <v>410.41351999999961</v>
      </c>
      <c r="J33" s="94">
        <f t="shared" si="1"/>
        <v>384.07184999999981</v>
      </c>
      <c r="K33" s="94">
        <f t="shared" si="1"/>
        <v>356.91685999999982</v>
      </c>
      <c r="L33" s="94">
        <f t="shared" si="1"/>
        <v>337.02853000000005</v>
      </c>
      <c r="M33" s="94">
        <f t="shared" si="1"/>
        <v>324.41853000000037</v>
      </c>
      <c r="N33" s="94">
        <f t="shared" si="1"/>
        <v>340.08519999999999</v>
      </c>
      <c r="O33" s="94">
        <f t="shared" si="1"/>
        <v>341.34186</v>
      </c>
      <c r="P33" s="94">
        <f t="shared" si="1"/>
        <v>337.5918700000002</v>
      </c>
      <c r="Q33" s="94">
        <f t="shared" si="1"/>
        <v>339.78520000000026</v>
      </c>
      <c r="R33" s="94">
        <f t="shared" si="1"/>
        <v>339.74852999999985</v>
      </c>
      <c r="S33" s="94">
        <f t="shared" si="1"/>
        <v>339.74852999999985</v>
      </c>
      <c r="T33" s="94">
        <f t="shared" si="1"/>
        <v>345.6851999999999</v>
      </c>
      <c r="U33" s="94">
        <f t="shared" si="1"/>
        <v>339.71520000000055</v>
      </c>
      <c r="V33" s="94">
        <f t="shared" si="1"/>
        <v>347.14852999999948</v>
      </c>
      <c r="W33" s="94">
        <f t="shared" si="1"/>
        <v>341.9085299999997</v>
      </c>
      <c r="X33" s="94">
        <f t="shared" si="1"/>
        <v>343.63185999999951</v>
      </c>
      <c r="Y33" s="94">
        <f t="shared" si="1"/>
        <v>335.92518999999993</v>
      </c>
      <c r="Z33" s="94">
        <f t="shared" si="1"/>
        <v>344.24186000000009</v>
      </c>
      <c r="AA33" s="94">
        <f t="shared" si="1"/>
        <v>351.24186000000009</v>
      </c>
      <c r="AB33" s="94">
        <f t="shared" si="1"/>
        <v>389.55018999999993</v>
      </c>
      <c r="AC33" s="94">
        <f t="shared" si="1"/>
        <v>420.62018999999964</v>
      </c>
      <c r="AD33" s="96"/>
      <c r="AE33" s="94"/>
      <c r="AF33" s="96"/>
      <c r="AG33" s="96"/>
      <c r="AH33" s="96"/>
      <c r="AI33" s="96"/>
      <c r="AJ33" s="96"/>
      <c r="AK33" s="96"/>
      <c r="AL33" s="96"/>
      <c r="AM33" s="96"/>
      <c r="AN33" s="96"/>
      <c r="AO33" s="96"/>
      <c r="AP33" s="96"/>
      <c r="AQ33" s="96"/>
      <c r="AR33" s="96"/>
      <c r="AS33" s="96"/>
      <c r="AT33" s="96"/>
      <c r="AU33" s="96"/>
      <c r="AV33" s="96"/>
      <c r="AW33" s="96"/>
      <c r="AX33" s="96"/>
      <c r="AY33" s="96"/>
      <c r="AZ33" s="96"/>
      <c r="BA33" s="96"/>
      <c r="BB33" s="96"/>
    </row>
    <row r="34" spans="1:55" x14ac:dyDescent="0.2">
      <c r="A34" s="4" t="s">
        <v>11</v>
      </c>
      <c r="B34" s="94">
        <f>B31-B30</f>
        <v>-52.019999999999982</v>
      </c>
      <c r="C34" s="94">
        <f t="shared" ref="C34:AC34" si="2">C31-C30</f>
        <v>0</v>
      </c>
      <c r="D34" s="94">
        <f t="shared" si="2"/>
        <v>-155.54667000000006</v>
      </c>
      <c r="E34" s="94">
        <f t="shared" si="2"/>
        <v>-246.22333000000003</v>
      </c>
      <c r="F34" s="94">
        <f t="shared" si="2"/>
        <v>-314.66671000000019</v>
      </c>
      <c r="G34" s="94">
        <f t="shared" si="2"/>
        <v>-326.38675000000012</v>
      </c>
      <c r="H34" s="94">
        <f t="shared" si="2"/>
        <v>-385.90511000000038</v>
      </c>
      <c r="I34" s="94">
        <f t="shared" si="2"/>
        <v>-41.586650000000191</v>
      </c>
      <c r="J34" s="94">
        <f t="shared" si="2"/>
        <v>-114.59501000000046</v>
      </c>
      <c r="K34" s="94">
        <f t="shared" si="2"/>
        <v>-327.08332999999993</v>
      </c>
      <c r="L34" s="94">
        <f t="shared" si="2"/>
        <v>-449.44331999999986</v>
      </c>
      <c r="M34" s="94">
        <f t="shared" si="2"/>
        <v>-520.66331999999966</v>
      </c>
      <c r="N34" s="94">
        <f t="shared" si="2"/>
        <v>-526.71997999999985</v>
      </c>
      <c r="O34" s="94">
        <f t="shared" si="2"/>
        <v>-498.29334000000017</v>
      </c>
      <c r="P34" s="94">
        <f t="shared" si="2"/>
        <v>-448.76665999999932</v>
      </c>
      <c r="Q34" s="94">
        <f t="shared" si="2"/>
        <v>-410.57332999999926</v>
      </c>
      <c r="R34" s="94">
        <f t="shared" si="2"/>
        <v>-410.60999999999967</v>
      </c>
      <c r="S34" s="94">
        <f t="shared" si="2"/>
        <v>-490.60998999999993</v>
      </c>
      <c r="T34" s="94">
        <f t="shared" si="2"/>
        <v>-608.67331999999988</v>
      </c>
      <c r="U34" s="94">
        <f t="shared" si="2"/>
        <v>-734.64331999999922</v>
      </c>
      <c r="V34" s="94">
        <f t="shared" si="2"/>
        <v>-677.2099900000012</v>
      </c>
      <c r="W34" s="94">
        <f t="shared" si="2"/>
        <v>-753.78333000000021</v>
      </c>
      <c r="X34" s="94">
        <f t="shared" si="2"/>
        <v>-765.39333000000079</v>
      </c>
      <c r="Y34" s="94">
        <f t="shared" si="2"/>
        <v>-614.43332999999984</v>
      </c>
      <c r="Z34" s="94">
        <f t="shared" si="2"/>
        <v>-408.0283300000001</v>
      </c>
      <c r="AA34" s="94">
        <f t="shared" si="2"/>
        <v>-372.70832999999948</v>
      </c>
      <c r="AB34" s="94">
        <f t="shared" si="2"/>
        <v>-289.72000000000025</v>
      </c>
      <c r="AC34" s="94">
        <f t="shared" si="2"/>
        <v>-602.65000000000055</v>
      </c>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row>
    <row r="35" spans="1:55" x14ac:dyDescent="0.2">
      <c r="A35" s="4" t="s">
        <v>12</v>
      </c>
      <c r="B35" s="96">
        <f t="shared" ref="B35:AC35" si="3">B31/B30</f>
        <v>0.85708791208791213</v>
      </c>
      <c r="C35" s="96">
        <f t="shared" si="3"/>
        <v>1</v>
      </c>
      <c r="D35" s="96">
        <f t="shared" si="3"/>
        <v>0.83294311029964552</v>
      </c>
      <c r="E35" s="96">
        <f t="shared" si="3"/>
        <v>0.80270566506410257</v>
      </c>
      <c r="F35" s="96">
        <f t="shared" si="3"/>
        <v>0.79880645655226445</v>
      </c>
      <c r="G35" s="96">
        <f t="shared" si="3"/>
        <v>0.82027162135367304</v>
      </c>
      <c r="H35" s="96">
        <f t="shared" si="3"/>
        <v>0.8104591890737135</v>
      </c>
      <c r="I35" s="96">
        <f t="shared" si="3"/>
        <v>0.98156620263020633</v>
      </c>
      <c r="J35" s="96">
        <f t="shared" si="3"/>
        <v>0.95323925423302924</v>
      </c>
      <c r="K35" s="96">
        <f t="shared" si="3"/>
        <v>0.8836830341750439</v>
      </c>
      <c r="L35" s="96">
        <f t="shared" si="3"/>
        <v>0.85788227016155105</v>
      </c>
      <c r="M35" s="96">
        <f t="shared" si="3"/>
        <v>0.85008607844931738</v>
      </c>
      <c r="N35" s="96">
        <f t="shared" si="3"/>
        <v>0.85508990058168677</v>
      </c>
      <c r="O35" s="96">
        <f t="shared" si="3"/>
        <v>0.87396577711570356</v>
      </c>
      <c r="P35" s="96">
        <f t="shared" si="3"/>
        <v>0.8925459448042169</v>
      </c>
      <c r="Q35" s="96">
        <f t="shared" si="3"/>
        <v>0.90575309006993066</v>
      </c>
      <c r="R35" s="96">
        <f t="shared" si="3"/>
        <v>0.9094846676503765</v>
      </c>
      <c r="S35" s="96">
        <f t="shared" si="3"/>
        <v>0.89771198546684117</v>
      </c>
      <c r="T35" s="96">
        <f t="shared" si="3"/>
        <v>0.88056701317002328</v>
      </c>
      <c r="U35" s="96">
        <f t="shared" si="3"/>
        <v>0.86386313709934914</v>
      </c>
      <c r="V35" s="96">
        <f t="shared" si="3"/>
        <v>0.88010499198977876</v>
      </c>
      <c r="W35" s="96">
        <f t="shared" si="3"/>
        <v>0.87473879561523438</v>
      </c>
      <c r="X35" s="96">
        <f t="shared" si="3"/>
        <v>0.87864432011250604</v>
      </c>
      <c r="Y35" s="96">
        <f t="shared" si="3"/>
        <v>0.90536053606602118</v>
      </c>
      <c r="Z35" s="96">
        <f t="shared" si="3"/>
        <v>0.93880129072735241</v>
      </c>
      <c r="AA35" s="96">
        <f t="shared" si="3"/>
        <v>0.94560551088886424</v>
      </c>
      <c r="AB35" s="96">
        <f t="shared" si="3"/>
        <v>0.95851227403246153</v>
      </c>
      <c r="AC35" s="97">
        <f t="shared" si="3"/>
        <v>0.91903424373742904</v>
      </c>
      <c r="AD35" s="98">
        <v>0.91903400000000002</v>
      </c>
      <c r="AE35" s="98">
        <v>0.91903400000000002</v>
      </c>
      <c r="AF35" s="98">
        <v>0.91903400000000002</v>
      </c>
      <c r="AG35" s="98">
        <v>0.91903400000000002</v>
      </c>
      <c r="AH35" s="98">
        <v>0.91903400000000002</v>
      </c>
      <c r="AI35" s="98">
        <v>0.91903400000000002</v>
      </c>
      <c r="AJ35" s="98">
        <v>0.91903400000000002</v>
      </c>
      <c r="AK35" s="98">
        <v>0.91903400000000002</v>
      </c>
      <c r="AL35" s="98">
        <v>0.91903400000000002</v>
      </c>
      <c r="AM35" s="98">
        <v>0.91903400000000002</v>
      </c>
      <c r="AN35" s="98">
        <v>0.91903400000000002</v>
      </c>
      <c r="AO35" s="98">
        <v>0.91903400000000002</v>
      </c>
      <c r="AP35" s="98">
        <v>0.91903400000000002</v>
      </c>
      <c r="AQ35" s="98">
        <v>0.91903400000000002</v>
      </c>
      <c r="AR35" s="98">
        <v>0.91903400000000002</v>
      </c>
      <c r="AS35" s="98">
        <v>0.91903400000000002</v>
      </c>
      <c r="AT35" s="98">
        <v>0.91903400000000002</v>
      </c>
      <c r="AU35" s="98">
        <v>0.91903400000000002</v>
      </c>
      <c r="AV35" s="98">
        <v>0.91903400000000002</v>
      </c>
      <c r="AW35" s="98">
        <v>0.91903400000000002</v>
      </c>
      <c r="AX35" s="98">
        <v>0.91903400000000002</v>
      </c>
      <c r="AY35" s="98">
        <v>0.91903400000000002</v>
      </c>
      <c r="AZ35" s="98">
        <v>0.91903400000000002</v>
      </c>
      <c r="BA35" s="98">
        <v>0.91903400000000002</v>
      </c>
      <c r="BB35" s="98">
        <v>0.91903400000000002</v>
      </c>
      <c r="BC35" s="84"/>
    </row>
    <row r="36" spans="1:55" x14ac:dyDescent="0.2">
      <c r="A36" s="4" t="s">
        <v>13</v>
      </c>
      <c r="B36" s="96">
        <f t="shared" ref="B36:AC36" si="4">B31/B32</f>
        <v>0.85708791208791213</v>
      </c>
      <c r="C36" s="96">
        <f t="shared" si="4"/>
        <v>1.0567375886524824</v>
      </c>
      <c r="D36" s="96">
        <f t="shared" si="4"/>
        <v>1.0480450405405406</v>
      </c>
      <c r="E36" s="96">
        <f t="shared" si="4"/>
        <v>1.039187417012448</v>
      </c>
      <c r="F36" s="96">
        <f t="shared" si="4"/>
        <v>1.0376522674418605</v>
      </c>
      <c r="G36" s="96">
        <f t="shared" si="4"/>
        <v>1.0287384875690606</v>
      </c>
      <c r="H36" s="96">
        <f t="shared" si="4"/>
        <v>1.0550479475703323</v>
      </c>
      <c r="I36" s="96">
        <f t="shared" si="4"/>
        <v>1.227501951219512</v>
      </c>
      <c r="J36" s="96">
        <f t="shared" si="4"/>
        <v>1.1967581198770492</v>
      </c>
      <c r="K36" s="96">
        <f t="shared" si="4"/>
        <v>1.1677240883458646</v>
      </c>
      <c r="L36" s="96">
        <f t="shared" si="4"/>
        <v>1.1418470244107743</v>
      </c>
      <c r="M36" s="96">
        <f t="shared" si="4"/>
        <v>1.1234469292237443</v>
      </c>
      <c r="N36" s="96">
        <f t="shared" si="4"/>
        <v>1.1228631502890174</v>
      </c>
      <c r="O36" s="96">
        <f t="shared" si="4"/>
        <v>1.1096152408477842</v>
      </c>
      <c r="P36" s="96">
        <f t="shared" si="4"/>
        <v>1.0995846224188792</v>
      </c>
      <c r="Q36" s="96">
        <f t="shared" si="4"/>
        <v>1.0942277315585136</v>
      </c>
      <c r="R36" s="96">
        <f t="shared" si="4"/>
        <v>1.089738122028526</v>
      </c>
      <c r="S36" s="96">
        <f t="shared" si="4"/>
        <v>1.0856652874432677</v>
      </c>
      <c r="T36" s="96">
        <f t="shared" si="4"/>
        <v>1.0834585224529212</v>
      </c>
      <c r="U36" s="96">
        <f t="shared" si="4"/>
        <v>1.0786013882461825</v>
      </c>
      <c r="V36" s="96">
        <f t="shared" si="4"/>
        <v>1.0750753741349479</v>
      </c>
      <c r="W36" s="96">
        <f t="shared" si="4"/>
        <v>1.069465365704998</v>
      </c>
      <c r="X36" s="96">
        <f t="shared" si="4"/>
        <v>1.0661084763370525</v>
      </c>
      <c r="Y36" s="96">
        <f t="shared" si="4"/>
        <v>1.0606144334175387</v>
      </c>
      <c r="Z36" s="96">
        <f t="shared" si="4"/>
        <v>1.0581981166525782</v>
      </c>
      <c r="AA36" s="96">
        <f t="shared" si="4"/>
        <v>1.0573175359007834</v>
      </c>
      <c r="AB36" s="96">
        <f t="shared" si="4"/>
        <v>1.0617941291243655</v>
      </c>
      <c r="AC36" s="97">
        <f t="shared" si="4"/>
        <v>1.0655171635514018</v>
      </c>
      <c r="AD36" s="98">
        <v>1.065517</v>
      </c>
      <c r="AE36" s="98">
        <v>1.065517</v>
      </c>
      <c r="AF36" s="98">
        <v>1.065517</v>
      </c>
      <c r="AG36" s="98">
        <v>1.065517</v>
      </c>
      <c r="AH36" s="98">
        <v>1.065517</v>
      </c>
      <c r="AI36" s="98">
        <v>1.065517</v>
      </c>
      <c r="AJ36" s="98">
        <v>1.065517</v>
      </c>
      <c r="AK36" s="98">
        <v>1.065517</v>
      </c>
      <c r="AL36" s="98">
        <v>1.065517</v>
      </c>
      <c r="AM36" s="98">
        <v>1.065517</v>
      </c>
      <c r="AN36" s="98">
        <v>1.065517</v>
      </c>
      <c r="AO36" s="98">
        <v>1.065517</v>
      </c>
      <c r="AP36" s="98">
        <v>1.065517</v>
      </c>
      <c r="AQ36" s="98">
        <v>1.065517</v>
      </c>
      <c r="AR36" s="98">
        <v>1.065517</v>
      </c>
      <c r="AS36" s="98">
        <v>1.065517</v>
      </c>
      <c r="AT36" s="98">
        <v>1.065517</v>
      </c>
      <c r="AU36" s="98">
        <v>1.065517</v>
      </c>
      <c r="AV36" s="98">
        <v>1.065517</v>
      </c>
      <c r="AW36" s="98">
        <v>1.065517</v>
      </c>
      <c r="AX36" s="98">
        <v>1.065517</v>
      </c>
      <c r="AY36" s="98">
        <v>1.065517</v>
      </c>
      <c r="AZ36" s="98">
        <v>1.065517</v>
      </c>
      <c r="BA36" s="98">
        <v>1.065517</v>
      </c>
      <c r="BB36" s="98">
        <v>1.065517</v>
      </c>
      <c r="BC36" s="84"/>
    </row>
    <row r="37" spans="1:55" x14ac:dyDescent="0.2">
      <c r="A37" s="4" t="s">
        <v>14</v>
      </c>
      <c r="B37" s="94"/>
      <c r="C37" s="94"/>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v>6420</v>
      </c>
      <c r="AD37" s="99">
        <f t="shared" ref="AD37:AW37" si="5">AD30/AD36</f>
        <v>7396.9821129085685</v>
      </c>
      <c r="AE37" s="99">
        <f t="shared" si="5"/>
        <v>7584.6844208022949</v>
      </c>
      <c r="AF37" s="99">
        <f t="shared" si="5"/>
        <v>7853.6477503409142</v>
      </c>
      <c r="AG37" s="99">
        <f t="shared" si="5"/>
        <v>8285.3630584964849</v>
      </c>
      <c r="AH37" s="99">
        <f t="shared" si="5"/>
        <v>8469.3113202323384</v>
      </c>
      <c r="AI37" s="99">
        <f t="shared" si="5"/>
        <v>8488.0815510217108</v>
      </c>
      <c r="AJ37" s="99">
        <f t="shared" si="5"/>
        <v>8506.8517818110831</v>
      </c>
      <c r="AK37" s="99">
        <f t="shared" si="5"/>
        <v>9711.9005984888081</v>
      </c>
      <c r="AL37" s="99">
        <f t="shared" si="5"/>
        <v>9775.7193831726763</v>
      </c>
      <c r="AM37" s="99">
        <f t="shared" si="5"/>
        <v>9922.1271833297833</v>
      </c>
      <c r="AN37" s="99">
        <f t="shared" si="5"/>
        <v>10128.599722012881</v>
      </c>
      <c r="AO37" s="99">
        <f t="shared" si="5"/>
        <v>10335.072260695981</v>
      </c>
      <c r="AP37" s="99">
        <f t="shared" si="5"/>
        <v>10541.54479937908</v>
      </c>
      <c r="AQ37" s="99">
        <f t="shared" si="5"/>
        <v>10748.01733806218</v>
      </c>
      <c r="AR37" s="99">
        <f t="shared" si="5"/>
        <v>10954.48987674528</v>
      </c>
      <c r="AS37" s="99">
        <f t="shared" si="5"/>
        <v>11160.962415428379</v>
      </c>
      <c r="AT37" s="99">
        <f t="shared" si="5"/>
        <v>11374.943046427226</v>
      </c>
      <c r="AU37" s="99">
        <f t="shared" si="5"/>
        <v>11401.221369532348</v>
      </c>
      <c r="AV37" s="99">
        <f t="shared" si="5"/>
        <v>11401.221369532348</v>
      </c>
      <c r="AW37" s="99">
        <f t="shared" si="5"/>
        <v>11401.221369532348</v>
      </c>
      <c r="AX37" s="99">
        <f>(AX26/AX36)+AW37</f>
        <v>11638.749255056464</v>
      </c>
      <c r="AY37" s="99">
        <f>(AY26/AY36)+AX37</f>
        <v>11876.27714058058</v>
      </c>
      <c r="AZ37" s="99">
        <f>(AZ26/AZ36)+AY37</f>
        <v>12113.805026104696</v>
      </c>
      <c r="BA37" s="99">
        <f>(BA26/BA36)+AZ37</f>
        <v>12351.332911628811</v>
      </c>
      <c r="BB37" s="99">
        <f>(BB26/BB36)+BA37</f>
        <v>12405.710270225623</v>
      </c>
    </row>
    <row r="38" spans="1:55" x14ac:dyDescent="0.2">
      <c r="A38" s="5" t="s">
        <v>15</v>
      </c>
      <c r="B38" s="95"/>
      <c r="C38" s="94"/>
      <c r="D38" s="94"/>
      <c r="E38" s="94"/>
      <c r="F38" s="94"/>
      <c r="G38" s="94"/>
      <c r="H38" s="94"/>
      <c r="I38" s="94"/>
      <c r="J38" s="94"/>
      <c r="K38" s="94"/>
      <c r="L38" s="94"/>
      <c r="M38" s="94"/>
      <c r="N38" s="94"/>
      <c r="O38" s="94"/>
      <c r="P38" s="94"/>
      <c r="Q38" s="94"/>
      <c r="R38" s="94"/>
      <c r="S38" s="94"/>
      <c r="T38" s="94"/>
      <c r="U38" s="94"/>
      <c r="V38" s="94"/>
      <c r="W38" s="94"/>
      <c r="X38" s="94"/>
      <c r="Y38" s="94"/>
      <c r="Z38" s="94"/>
      <c r="AA38" s="94"/>
      <c r="AB38" s="94"/>
      <c r="AC38" s="94">
        <v>6840.62</v>
      </c>
      <c r="AD38" s="99">
        <f t="shared" ref="AD38:AW38" si="6">AD30/AD35</f>
        <v>8575.9723688133399</v>
      </c>
      <c r="AE38" s="99">
        <f t="shared" si="6"/>
        <v>8793.5921739565674</v>
      </c>
      <c r="AF38" s="99">
        <f t="shared" si="6"/>
        <v>9105.4250332414249</v>
      </c>
      <c r="AG38" s="99">
        <f t="shared" si="6"/>
        <v>9605.9505850708465</v>
      </c>
      <c r="AH38" s="99">
        <f t="shared" si="6"/>
        <v>9819.2179941112081</v>
      </c>
      <c r="AI38" s="99">
        <f t="shared" si="6"/>
        <v>9840.9799746255303</v>
      </c>
      <c r="AJ38" s="99">
        <f t="shared" si="6"/>
        <v>9862.7419551398543</v>
      </c>
      <c r="AK38" s="99">
        <f t="shared" si="6"/>
        <v>11259.861104159367</v>
      </c>
      <c r="AL38" s="99">
        <f t="shared" si="6"/>
        <v>11333.851837908065</v>
      </c>
      <c r="AM38" s="99">
        <f t="shared" si="6"/>
        <v>11503.595285919781</v>
      </c>
      <c r="AN38" s="99">
        <f t="shared" si="6"/>
        <v>11742.97707157733</v>
      </c>
      <c r="AO38" s="99">
        <f t="shared" si="6"/>
        <v>11982.35885723488</v>
      </c>
      <c r="AP38" s="99">
        <f t="shared" si="6"/>
        <v>12221.740642892428</v>
      </c>
      <c r="AQ38" s="99">
        <f t="shared" si="6"/>
        <v>12461.122428549977</v>
      </c>
      <c r="AR38" s="99">
        <f t="shared" si="6"/>
        <v>12700.504214207527</v>
      </c>
      <c r="AS38" s="99">
        <f t="shared" si="6"/>
        <v>12939.885999865075</v>
      </c>
      <c r="AT38" s="99">
        <f t="shared" si="6"/>
        <v>13187.972577728355</v>
      </c>
      <c r="AU38" s="99">
        <f t="shared" si="6"/>
        <v>13218.439350448405</v>
      </c>
      <c r="AV38" s="99">
        <f t="shared" si="6"/>
        <v>13218.439350448405</v>
      </c>
      <c r="AW38" s="99">
        <f t="shared" si="6"/>
        <v>13218.439350448405</v>
      </c>
      <c r="AX38" s="94"/>
      <c r="AY38" s="94"/>
      <c r="AZ38" s="94"/>
      <c r="BA38" s="94"/>
      <c r="BB38" s="94"/>
    </row>
    <row r="39" spans="1:55" x14ac:dyDescent="0.2">
      <c r="A39" s="100"/>
      <c r="B39" s="100"/>
    </row>
    <row r="40" spans="1:55" x14ac:dyDescent="0.2">
      <c r="A40" s="101" t="s">
        <v>16</v>
      </c>
      <c r="B40" s="102">
        <v>12148.2</v>
      </c>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Y40" s="92"/>
    </row>
    <row r="41" spans="1:55" x14ac:dyDescent="0.2">
      <c r="A41" s="101" t="s">
        <v>17</v>
      </c>
      <c r="B41" s="103">
        <f>12148.2-12405.69</f>
        <v>-257.48999999999978</v>
      </c>
    </row>
    <row r="42" spans="1:55" x14ac:dyDescent="0.2">
      <c r="A42" s="101"/>
      <c r="B42" s="103"/>
    </row>
    <row r="43" spans="1:55" x14ac:dyDescent="0.2">
      <c r="A43" s="101" t="s">
        <v>18</v>
      </c>
      <c r="B43" s="100">
        <f>48/AC35</f>
        <v>52.228739382766406</v>
      </c>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row>
    <row r="44" spans="1:55" x14ac:dyDescent="0.2">
      <c r="A44" s="101" t="s">
        <v>19</v>
      </c>
      <c r="B44" s="100">
        <f>B40/AC36</f>
        <v>11401.224133743348</v>
      </c>
    </row>
    <row r="48" spans="1:55" x14ac:dyDescent="0.2">
      <c r="A48" s="104"/>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row>
    <row r="49" spans="1:29" x14ac:dyDescent="0.2">
      <c r="A49" s="104"/>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row>
    <row r="50" spans="1:29" x14ac:dyDescent="0.2">
      <c r="A50" s="104"/>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row>
    <row r="51" spans="1:29" x14ac:dyDescent="0.2">
      <c r="K51" s="92"/>
    </row>
    <row r="52" spans="1:29" x14ac:dyDescent="0.2">
      <c r="K52" s="92"/>
    </row>
    <row r="53" spans="1:29" x14ac:dyDescent="0.2">
      <c r="E53" s="92"/>
      <c r="F53" s="92"/>
      <c r="K53" s="92"/>
    </row>
    <row r="54" spans="1:29" x14ac:dyDescent="0.2">
      <c r="D54" s="92"/>
      <c r="E54" s="107"/>
      <c r="K54" s="92"/>
    </row>
    <row r="55" spans="1:29" x14ac:dyDescent="0.2">
      <c r="D55" s="92"/>
      <c r="E55" s="107"/>
      <c r="K55" s="92"/>
    </row>
    <row r="56" spans="1:29" x14ac:dyDescent="0.2">
      <c r="A56" s="92"/>
      <c r="D56" s="92"/>
      <c r="E56" s="107"/>
      <c r="K56" s="92"/>
    </row>
    <row r="57" spans="1:29" x14ac:dyDescent="0.2">
      <c r="A57" s="92"/>
      <c r="D57" s="92"/>
      <c r="E57" s="107"/>
      <c r="K57" s="92"/>
    </row>
    <row r="58" spans="1:29" x14ac:dyDescent="0.2">
      <c r="D58" s="92"/>
      <c r="E58" s="107"/>
      <c r="K58" s="92"/>
    </row>
    <row r="59" spans="1:29" x14ac:dyDescent="0.2">
      <c r="K59" s="92"/>
    </row>
    <row r="60" spans="1:29" x14ac:dyDescent="0.2">
      <c r="K60" s="92"/>
    </row>
    <row r="61" spans="1:29" x14ac:dyDescent="0.2">
      <c r="K61" s="92"/>
    </row>
    <row r="62" spans="1:29" x14ac:dyDescent="0.2">
      <c r="K62" s="92"/>
    </row>
    <row r="63" spans="1:29" x14ac:dyDescent="0.2">
      <c r="K63" s="92"/>
    </row>
    <row r="64" spans="1:29" x14ac:dyDescent="0.2">
      <c r="K64" s="92"/>
    </row>
    <row r="65" spans="11:11" x14ac:dyDescent="0.2">
      <c r="K65" s="92"/>
    </row>
    <row r="66" spans="11:11" x14ac:dyDescent="0.2">
      <c r="K66" s="92"/>
    </row>
    <row r="67" spans="11:11" x14ac:dyDescent="0.2">
      <c r="K67" s="92"/>
    </row>
    <row r="68" spans="11:11" x14ac:dyDescent="0.2">
      <c r="K68" s="92"/>
    </row>
    <row r="69" spans="11:11" x14ac:dyDescent="0.2">
      <c r="K69" s="92"/>
    </row>
    <row r="70" spans="11:11" x14ac:dyDescent="0.2">
      <c r="K70" s="92"/>
    </row>
    <row r="71" spans="11:11" x14ac:dyDescent="0.2">
      <c r="K71" s="92"/>
    </row>
    <row r="72" spans="11:11" x14ac:dyDescent="0.2">
      <c r="K72" s="92"/>
    </row>
    <row r="73" spans="11:11" x14ac:dyDescent="0.2">
      <c r="K73" s="92"/>
    </row>
    <row r="74" spans="11:11" x14ac:dyDescent="0.2">
      <c r="K74" s="92"/>
    </row>
    <row r="75" spans="11:11" x14ac:dyDescent="0.2">
      <c r="K75" s="92"/>
    </row>
    <row r="76" spans="11:11" x14ac:dyDescent="0.2">
      <c r="K76" s="92"/>
    </row>
    <row r="91" spans="2:14" ht="26.25" x14ac:dyDescent="0.4">
      <c r="K91" s="113" t="s">
        <v>81</v>
      </c>
      <c r="L91" s="113"/>
      <c r="M91" s="113"/>
      <c r="N91" s="113"/>
    </row>
    <row r="94" spans="2:14" ht="12" customHeight="1" x14ac:dyDescent="0.2"/>
    <row r="95" spans="2:14" hidden="1" x14ac:dyDescent="0.2"/>
    <row r="96" spans="2:14" x14ac:dyDescent="0.2">
      <c r="B96" s="112" t="s">
        <v>204</v>
      </c>
      <c r="C96" s="112"/>
      <c r="D96" s="112"/>
      <c r="E96" s="112"/>
      <c r="F96" s="112"/>
      <c r="G96" s="112"/>
      <c r="H96" s="112"/>
      <c r="I96" s="112"/>
      <c r="J96" s="112"/>
      <c r="K96" s="112"/>
      <c r="L96" s="112"/>
      <c r="M96" s="112"/>
      <c r="N96" s="112"/>
    </row>
    <row r="97" spans="2:14" ht="14.25" customHeight="1" x14ac:dyDescent="0.2">
      <c r="B97" s="112"/>
      <c r="C97" s="112"/>
      <c r="D97" s="112"/>
      <c r="E97" s="112"/>
      <c r="F97" s="112"/>
      <c r="G97" s="112"/>
      <c r="H97" s="112"/>
      <c r="I97" s="112"/>
      <c r="J97" s="112"/>
      <c r="K97" s="112"/>
      <c r="L97" s="112"/>
      <c r="M97" s="112"/>
      <c r="N97" s="112"/>
    </row>
    <row r="148" spans="11:14" ht="15" x14ac:dyDescent="0.25">
      <c r="K148"/>
      <c r="L148"/>
      <c r="M148"/>
      <c r="N148"/>
    </row>
  </sheetData>
  <mergeCells count="2">
    <mergeCell ref="B96:N97"/>
    <mergeCell ref="K91:N91"/>
  </mergeCells>
  <hyperlinks>
    <hyperlink ref="K91:N91" location="Dashboard!A1" display="Back"/>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28"/>
  <sheetViews>
    <sheetView topLeftCell="A10" workbookViewId="0">
      <selection activeCell="I28" sqref="I28:L28"/>
    </sheetView>
  </sheetViews>
  <sheetFormatPr defaultRowHeight="15" x14ac:dyDescent="0.25"/>
  <cols>
    <col min="4" max="4" width="36.140625" bestFit="1" customWidth="1"/>
    <col min="5" max="6" width="7.85546875" bestFit="1" customWidth="1"/>
  </cols>
  <sheetData>
    <row r="3" spans="3:6" ht="33.75" x14ac:dyDescent="0.25">
      <c r="C3" s="116" t="s">
        <v>20</v>
      </c>
      <c r="D3" s="116"/>
      <c r="E3" s="116"/>
      <c r="F3" s="116"/>
    </row>
    <row r="4" spans="3:6" x14ac:dyDescent="0.25">
      <c r="C4" s="6"/>
      <c r="D4" s="7"/>
      <c r="E4" s="7"/>
      <c r="F4" s="7"/>
    </row>
    <row r="5" spans="3:6" x14ac:dyDescent="0.25">
      <c r="C5" s="8" t="s">
        <v>21</v>
      </c>
      <c r="D5" s="9" t="s">
        <v>22</v>
      </c>
      <c r="E5" s="9" t="s">
        <v>23</v>
      </c>
      <c r="F5" s="9" t="s">
        <v>9</v>
      </c>
    </row>
    <row r="6" spans="3:6" x14ac:dyDescent="0.25">
      <c r="C6" s="117" t="s">
        <v>24</v>
      </c>
      <c r="D6" s="10" t="s">
        <v>25</v>
      </c>
      <c r="E6" s="1">
        <v>323760</v>
      </c>
      <c r="F6" s="117">
        <f>SUM(E6:E11)</f>
        <v>553760</v>
      </c>
    </row>
    <row r="7" spans="3:6" x14ac:dyDescent="0.25">
      <c r="C7" s="117"/>
      <c r="D7" s="10" t="s">
        <v>26</v>
      </c>
      <c r="E7" s="11">
        <v>60000</v>
      </c>
      <c r="F7" s="117"/>
    </row>
    <row r="8" spans="3:6" x14ac:dyDescent="0.25">
      <c r="C8" s="117"/>
      <c r="D8" s="10" t="s">
        <v>27</v>
      </c>
      <c r="E8" s="11">
        <v>60000</v>
      </c>
      <c r="F8" s="117"/>
    </row>
    <row r="9" spans="3:6" x14ac:dyDescent="0.25">
      <c r="C9" s="117"/>
      <c r="D9" s="10" t="s">
        <v>28</v>
      </c>
      <c r="E9" s="11">
        <v>20000</v>
      </c>
      <c r="F9" s="117"/>
    </row>
    <row r="10" spans="3:6" x14ac:dyDescent="0.25">
      <c r="C10" s="117"/>
      <c r="D10" s="10" t="s">
        <v>29</v>
      </c>
      <c r="E10" s="11">
        <v>20000</v>
      </c>
      <c r="F10" s="117"/>
    </row>
    <row r="11" spans="3:6" x14ac:dyDescent="0.25">
      <c r="C11" s="117"/>
      <c r="D11" s="10" t="s">
        <v>30</v>
      </c>
      <c r="E11" s="11">
        <v>70000</v>
      </c>
      <c r="F11" s="117"/>
    </row>
    <row r="12" spans="3:6" x14ac:dyDescent="0.25">
      <c r="C12" s="117" t="s">
        <v>31</v>
      </c>
      <c r="D12" s="10" t="s">
        <v>32</v>
      </c>
      <c r="E12" s="11">
        <v>54000</v>
      </c>
      <c r="F12" s="115">
        <f>SUM(E12:E13)</f>
        <v>121500</v>
      </c>
    </row>
    <row r="13" spans="3:6" x14ac:dyDescent="0.25">
      <c r="C13" s="117"/>
      <c r="D13" s="12" t="s">
        <v>33</v>
      </c>
      <c r="E13" s="13">
        <v>67500</v>
      </c>
      <c r="F13" s="115"/>
    </row>
    <row r="14" spans="3:6" x14ac:dyDescent="0.25">
      <c r="C14" s="115" t="s">
        <v>34</v>
      </c>
      <c r="D14" s="10" t="s">
        <v>32</v>
      </c>
      <c r="E14" s="13">
        <v>27000</v>
      </c>
      <c r="F14" s="115">
        <f>SUM(E14:E20)</f>
        <v>269170</v>
      </c>
    </row>
    <row r="15" spans="3:6" x14ac:dyDescent="0.25">
      <c r="C15" s="115"/>
      <c r="D15" s="14" t="s">
        <v>25</v>
      </c>
      <c r="E15" s="15">
        <v>102170</v>
      </c>
      <c r="F15" s="115"/>
    </row>
    <row r="16" spans="3:6" x14ac:dyDescent="0.25">
      <c r="C16" s="115"/>
      <c r="D16" s="10" t="s">
        <v>26</v>
      </c>
      <c r="E16" s="13">
        <v>20000</v>
      </c>
      <c r="F16" s="115"/>
    </row>
    <row r="17" spans="3:12" x14ac:dyDescent="0.25">
      <c r="C17" s="115"/>
      <c r="D17" s="10" t="s">
        <v>27</v>
      </c>
      <c r="E17" s="11">
        <v>20000</v>
      </c>
      <c r="F17" s="115"/>
    </row>
    <row r="18" spans="3:12" x14ac:dyDescent="0.25">
      <c r="C18" s="115"/>
      <c r="D18" s="10" t="s">
        <v>28</v>
      </c>
      <c r="E18" s="13">
        <v>20000</v>
      </c>
      <c r="F18" s="115"/>
    </row>
    <row r="19" spans="3:12" x14ac:dyDescent="0.25">
      <c r="C19" s="115"/>
      <c r="D19" s="10" t="s">
        <v>29</v>
      </c>
      <c r="E19" s="13">
        <v>20000</v>
      </c>
      <c r="F19" s="115"/>
    </row>
    <row r="20" spans="3:12" x14ac:dyDescent="0.25">
      <c r="C20" s="115"/>
      <c r="D20" s="10" t="s">
        <v>30</v>
      </c>
      <c r="E20" s="13">
        <v>60000</v>
      </c>
      <c r="F20" s="115"/>
    </row>
    <row r="28" spans="3:12" ht="26.25" x14ac:dyDescent="0.4">
      <c r="I28" s="114" t="s">
        <v>81</v>
      </c>
      <c r="J28" s="114"/>
      <c r="K28" s="114"/>
      <c r="L28" s="114"/>
    </row>
  </sheetData>
  <mergeCells count="8">
    <mergeCell ref="I28:L28"/>
    <mergeCell ref="C14:C20"/>
    <mergeCell ref="F14:F20"/>
    <mergeCell ref="C3:F3"/>
    <mergeCell ref="C6:C11"/>
    <mergeCell ref="F6:F11"/>
    <mergeCell ref="C12:C13"/>
    <mergeCell ref="F12:F13"/>
  </mergeCells>
  <hyperlinks>
    <hyperlink ref="I28:L28" location="Dashboard!A1" display="Back"/>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2"/>
  <sheetViews>
    <sheetView tabSelected="1" topLeftCell="A13" workbookViewId="0">
      <selection activeCell="N24" sqref="N24"/>
    </sheetView>
  </sheetViews>
  <sheetFormatPr defaultRowHeight="15" x14ac:dyDescent="0.25"/>
  <cols>
    <col min="2" max="2" width="5" bestFit="1" customWidth="1"/>
    <col min="3" max="3" width="20.28515625" bestFit="1" customWidth="1"/>
    <col min="4" max="4" width="26.5703125" bestFit="1" customWidth="1"/>
    <col min="5" max="5" width="10.7109375" bestFit="1" customWidth="1"/>
    <col min="6" max="6" width="22.28515625" bestFit="1" customWidth="1"/>
    <col min="7" max="7" width="12.7109375" bestFit="1" customWidth="1"/>
    <col min="8" max="8" width="22" bestFit="1" customWidth="1"/>
  </cols>
  <sheetData>
    <row r="2" spans="2:12" x14ac:dyDescent="0.25">
      <c r="B2" s="118" t="s">
        <v>46</v>
      </c>
      <c r="C2" s="118"/>
      <c r="D2" s="118"/>
      <c r="E2" s="118"/>
      <c r="F2" s="118"/>
      <c r="G2" s="118"/>
      <c r="H2" s="118"/>
    </row>
    <row r="3" spans="2:12" x14ac:dyDescent="0.25">
      <c r="B3" s="118"/>
      <c r="C3" s="118"/>
      <c r="D3" s="118"/>
      <c r="E3" s="118"/>
      <c r="F3" s="118"/>
      <c r="G3" s="118"/>
      <c r="H3" s="118"/>
    </row>
    <row r="4" spans="2:12" x14ac:dyDescent="0.25">
      <c r="B4" s="16"/>
      <c r="C4" s="16" t="s">
        <v>35</v>
      </c>
      <c r="D4" s="16" t="s">
        <v>36</v>
      </c>
      <c r="E4" s="16" t="s">
        <v>37</v>
      </c>
      <c r="F4" s="16" t="s">
        <v>38</v>
      </c>
      <c r="G4" s="16" t="s">
        <v>39</v>
      </c>
      <c r="H4" s="16" t="s">
        <v>40</v>
      </c>
    </row>
    <row r="5" spans="2:12" ht="15" customHeight="1" x14ac:dyDescent="0.25">
      <c r="B5" s="17">
        <v>2009</v>
      </c>
      <c r="C5" s="18">
        <v>7.4</v>
      </c>
      <c r="D5" s="18">
        <v>5.65</v>
      </c>
      <c r="E5" s="18">
        <v>4.75</v>
      </c>
      <c r="F5" s="18">
        <v>16.100000000000001</v>
      </c>
      <c r="G5" s="18">
        <v>4.2699999999999996</v>
      </c>
      <c r="H5" s="18">
        <v>0.4</v>
      </c>
      <c r="I5" s="1"/>
    </row>
    <row r="6" spans="2:12" ht="15" customHeight="1" x14ac:dyDescent="0.25">
      <c r="B6" s="17">
        <v>2010</v>
      </c>
      <c r="C6" s="18">
        <v>5.2</v>
      </c>
      <c r="D6" s="18">
        <v>2.2999999999999998</v>
      </c>
      <c r="E6" s="18">
        <v>3.1</v>
      </c>
      <c r="F6" s="18">
        <v>12.27</v>
      </c>
      <c r="G6" s="18">
        <v>2.4</v>
      </c>
      <c r="H6" s="18">
        <v>0.27</v>
      </c>
      <c r="I6" s="1"/>
      <c r="J6" s="1"/>
      <c r="K6" s="1"/>
      <c r="L6" s="1"/>
    </row>
    <row r="7" spans="2:12" x14ac:dyDescent="0.25">
      <c r="B7" s="1"/>
      <c r="C7" s="120" t="s">
        <v>82</v>
      </c>
      <c r="D7" s="120"/>
      <c r="E7" s="120"/>
      <c r="F7" s="120"/>
      <c r="G7" s="120"/>
      <c r="H7" s="120"/>
      <c r="I7" s="1"/>
      <c r="J7" s="1"/>
      <c r="K7" s="1"/>
      <c r="L7" s="1"/>
    </row>
    <row r="8" spans="2:12" ht="15" customHeight="1" x14ac:dyDescent="0.25">
      <c r="C8" s="19"/>
      <c r="D8" s="19"/>
      <c r="E8" s="19"/>
      <c r="F8" s="19"/>
      <c r="G8" s="19"/>
      <c r="H8" s="19"/>
      <c r="I8" s="19"/>
      <c r="J8" s="19"/>
      <c r="K8" s="19"/>
      <c r="L8" s="1"/>
    </row>
    <row r="9" spans="2:12" x14ac:dyDescent="0.25">
      <c r="C9" s="19"/>
      <c r="D9" s="19"/>
      <c r="E9" s="19"/>
      <c r="F9" s="19"/>
      <c r="G9" s="19"/>
      <c r="H9" s="19"/>
      <c r="I9" s="20"/>
      <c r="J9" s="20"/>
      <c r="K9" s="1"/>
      <c r="L9" s="1"/>
    </row>
    <row r="10" spans="2:12" x14ac:dyDescent="0.25">
      <c r="B10" s="1" t="s">
        <v>41</v>
      </c>
      <c r="C10" s="19"/>
      <c r="D10" s="19"/>
      <c r="E10" s="19"/>
      <c r="F10" s="19"/>
      <c r="G10" s="19"/>
      <c r="H10" s="19"/>
      <c r="I10" s="1"/>
      <c r="J10" s="1"/>
      <c r="K10" s="1"/>
      <c r="L10" s="1"/>
    </row>
    <row r="11" spans="2:12" x14ac:dyDescent="0.25">
      <c r="B11" s="1" t="s">
        <v>47</v>
      </c>
      <c r="C11" s="19"/>
      <c r="D11" s="19"/>
      <c r="E11" s="19"/>
      <c r="F11" s="19"/>
      <c r="G11" s="19"/>
      <c r="H11" s="19"/>
      <c r="I11" s="1"/>
      <c r="J11" s="1"/>
      <c r="K11" s="1"/>
      <c r="L11" s="1"/>
    </row>
    <row r="12" spans="2:12" x14ac:dyDescent="0.25">
      <c r="B12" s="1" t="s">
        <v>42</v>
      </c>
      <c r="C12" s="19"/>
      <c r="D12" s="19"/>
      <c r="E12" s="19"/>
      <c r="F12" s="19"/>
      <c r="G12" s="19"/>
      <c r="H12" s="19"/>
      <c r="I12" s="1"/>
      <c r="J12" s="1"/>
      <c r="K12" s="1"/>
      <c r="L12" s="1"/>
    </row>
    <row r="13" spans="2:12" x14ac:dyDescent="0.25">
      <c r="B13" s="1" t="s">
        <v>43</v>
      </c>
      <c r="C13" s="19"/>
      <c r="D13" s="19"/>
      <c r="E13" s="19"/>
      <c r="F13" s="19"/>
      <c r="G13" s="19"/>
      <c r="H13" s="19"/>
      <c r="I13" s="1"/>
      <c r="J13" s="1"/>
      <c r="K13" s="1"/>
      <c r="L13" s="1"/>
    </row>
    <row r="14" spans="2:12" x14ac:dyDescent="0.25">
      <c r="B14" s="1" t="s">
        <v>44</v>
      </c>
      <c r="C14" s="19"/>
      <c r="D14" s="19"/>
      <c r="E14" s="19"/>
      <c r="F14" s="19"/>
      <c r="G14" s="19"/>
      <c r="H14" s="19"/>
      <c r="I14" s="1"/>
      <c r="J14" s="1"/>
      <c r="K14" s="1"/>
      <c r="L14" s="1"/>
    </row>
    <row r="15" spans="2:12" ht="15" customHeight="1" x14ac:dyDescent="0.25">
      <c r="B15" s="1" t="s">
        <v>45</v>
      </c>
      <c r="C15" s="19"/>
      <c r="D15" s="19"/>
      <c r="E15" s="19"/>
      <c r="F15" s="19"/>
      <c r="G15" s="19"/>
      <c r="H15" s="19"/>
      <c r="I15" s="1"/>
      <c r="J15" s="1"/>
      <c r="K15" s="1"/>
      <c r="L15" s="1"/>
    </row>
    <row r="16" spans="2:12" ht="15" customHeight="1" x14ac:dyDescent="0.25">
      <c r="B16" s="19"/>
      <c r="C16" s="19"/>
      <c r="D16" s="19"/>
      <c r="E16" s="19"/>
      <c r="F16" s="19"/>
      <c r="G16" s="19"/>
      <c r="H16" s="19"/>
      <c r="I16" s="1"/>
      <c r="J16" s="1"/>
      <c r="K16" s="1"/>
      <c r="L16" s="1"/>
    </row>
    <row r="17" spans="2:12" x14ac:dyDescent="0.25">
      <c r="B17" s="19"/>
      <c r="C17" s="19"/>
      <c r="D17" s="19"/>
      <c r="E17" s="19"/>
      <c r="F17" s="19"/>
      <c r="G17" s="19"/>
      <c r="H17" s="19"/>
      <c r="I17" s="1"/>
      <c r="J17" s="1"/>
      <c r="K17" s="1"/>
      <c r="L17" s="1"/>
    </row>
    <row r="18" spans="2:12" x14ac:dyDescent="0.25">
      <c r="B18" s="19"/>
      <c r="C18" s="19"/>
      <c r="D18" s="19"/>
      <c r="E18" s="19"/>
      <c r="F18" s="19"/>
      <c r="G18" s="19"/>
      <c r="H18" s="19"/>
      <c r="I18" s="1"/>
      <c r="J18" s="1"/>
      <c r="K18" s="1"/>
      <c r="L18" s="1"/>
    </row>
    <row r="19" spans="2:12" x14ac:dyDescent="0.25">
      <c r="B19" s="126" t="s">
        <v>81</v>
      </c>
      <c r="C19" s="126"/>
      <c r="D19" s="19"/>
      <c r="E19" s="19"/>
      <c r="F19" s="19"/>
      <c r="G19" s="19"/>
      <c r="H19" s="19"/>
      <c r="I19" s="1"/>
      <c r="J19" s="1"/>
      <c r="K19" s="1"/>
      <c r="L19" s="1"/>
    </row>
    <row r="20" spans="2:12" x14ac:dyDescent="0.25">
      <c r="B20" s="126"/>
      <c r="C20" s="126"/>
      <c r="D20" s="1"/>
      <c r="E20" s="1"/>
      <c r="F20" s="1"/>
      <c r="G20" s="1"/>
      <c r="H20" s="1"/>
      <c r="I20" s="1"/>
      <c r="J20" s="1"/>
      <c r="K20" s="1"/>
      <c r="L20" s="1"/>
    </row>
    <row r="21" spans="2:12" x14ac:dyDescent="0.25">
      <c r="B21" s="1"/>
      <c r="C21" s="1"/>
      <c r="D21" s="1"/>
      <c r="E21" s="1"/>
      <c r="F21" s="1"/>
      <c r="G21" s="1"/>
      <c r="H21" s="1"/>
      <c r="I21" s="1"/>
      <c r="J21" s="1"/>
      <c r="K21" s="1"/>
      <c r="L21" s="1"/>
    </row>
    <row r="22" spans="2:12" x14ac:dyDescent="0.25">
      <c r="B22" s="1"/>
      <c r="C22" s="1"/>
      <c r="D22" s="119"/>
      <c r="E22" s="119"/>
      <c r="F22" s="119"/>
      <c r="G22" s="119"/>
      <c r="H22" s="1"/>
      <c r="I22" s="1"/>
      <c r="J22" s="1"/>
      <c r="K22" s="1"/>
      <c r="L22" s="1"/>
    </row>
    <row r="23" spans="2:12" x14ac:dyDescent="0.25">
      <c r="B23" s="1"/>
      <c r="C23" s="1"/>
      <c r="D23" s="1"/>
      <c r="E23" s="1"/>
      <c r="F23" s="1"/>
      <c r="G23" s="1"/>
      <c r="H23" s="1"/>
      <c r="I23" s="1"/>
      <c r="J23" s="1"/>
      <c r="K23" s="1"/>
      <c r="L23" s="1"/>
    </row>
    <row r="24" spans="2:12" x14ac:dyDescent="0.25">
      <c r="B24" s="1"/>
      <c r="C24" s="1"/>
      <c r="D24" s="1"/>
      <c r="E24" s="1"/>
      <c r="F24" s="1"/>
      <c r="G24" s="1"/>
      <c r="H24" s="1"/>
      <c r="I24" s="1"/>
      <c r="J24" s="1"/>
      <c r="K24" s="1"/>
      <c r="L24" s="1"/>
    </row>
    <row r="25" spans="2:12" x14ac:dyDescent="0.25">
      <c r="B25" s="1"/>
      <c r="C25" s="1"/>
      <c r="D25" s="1"/>
      <c r="E25" s="1"/>
      <c r="F25" s="1"/>
      <c r="G25" s="1"/>
      <c r="H25" s="1"/>
      <c r="I25" s="1"/>
      <c r="J25" s="1"/>
      <c r="K25" s="1"/>
      <c r="L25" s="1"/>
    </row>
    <row r="26" spans="2:12" x14ac:dyDescent="0.25">
      <c r="B26" s="1"/>
      <c r="C26" s="1"/>
      <c r="D26" s="1"/>
      <c r="E26" s="1"/>
      <c r="F26" s="1"/>
      <c r="G26" s="1"/>
      <c r="H26" s="1"/>
      <c r="I26" s="1"/>
      <c r="J26" s="1"/>
      <c r="K26" s="1"/>
      <c r="L26" s="1"/>
    </row>
    <row r="27" spans="2:12" x14ac:dyDescent="0.25">
      <c r="B27" s="1"/>
    </row>
    <row r="28" spans="2:12" x14ac:dyDescent="0.25">
      <c r="B28" s="1"/>
    </row>
    <row r="29" spans="2:12" x14ac:dyDescent="0.25">
      <c r="B29" s="1"/>
    </row>
    <row r="30" spans="2:12" x14ac:dyDescent="0.25">
      <c r="B30" s="1"/>
    </row>
    <row r="31" spans="2:12" x14ac:dyDescent="0.25">
      <c r="B31" s="1"/>
    </row>
    <row r="32" spans="2:12" x14ac:dyDescent="0.25">
      <c r="B32" s="1"/>
    </row>
  </sheetData>
  <mergeCells count="4">
    <mergeCell ref="B2:H3"/>
    <mergeCell ref="D22:G22"/>
    <mergeCell ref="C7:H7"/>
    <mergeCell ref="B19:C2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zoomScale="70" zoomScaleNormal="70" workbookViewId="0">
      <selection activeCell="G24" sqref="G24"/>
    </sheetView>
  </sheetViews>
  <sheetFormatPr defaultRowHeight="15" x14ac:dyDescent="0.25"/>
  <cols>
    <col min="1" max="1" width="17.28515625" style="1" bestFit="1" customWidth="1"/>
    <col min="2" max="2" width="60.7109375" style="1" bestFit="1" customWidth="1"/>
    <col min="3" max="4" width="10.140625" style="1" bestFit="1" customWidth="1"/>
    <col min="5" max="6" width="8.42578125" style="1" bestFit="1" customWidth="1"/>
    <col min="7" max="7" width="9.42578125" style="1" bestFit="1" customWidth="1"/>
    <col min="8" max="8" width="9.42578125" style="1" customWidth="1"/>
    <col min="9" max="10" width="9.140625" style="1"/>
    <col min="11" max="11" width="44.28515625" style="1" customWidth="1"/>
    <col min="12" max="13" width="10.140625" style="1" bestFit="1" customWidth="1"/>
    <col min="14" max="14" width="8.42578125" style="1" bestFit="1" customWidth="1"/>
    <col min="15" max="15" width="7" style="1" bestFit="1" customWidth="1"/>
    <col min="16" max="16" width="9.42578125" style="1" bestFit="1" customWidth="1"/>
    <col min="17" max="256" width="9.140625" style="1"/>
    <col min="257" max="257" width="17.28515625" style="1" bestFit="1" customWidth="1"/>
    <col min="258" max="258" width="60.7109375" style="1" bestFit="1" customWidth="1"/>
    <col min="259" max="260" width="10.140625" style="1" bestFit="1" customWidth="1"/>
    <col min="261" max="262" width="8.42578125" style="1" bestFit="1" customWidth="1"/>
    <col min="263" max="263" width="9.42578125" style="1" bestFit="1" customWidth="1"/>
    <col min="264" max="264" width="9.42578125" style="1" customWidth="1"/>
    <col min="265" max="266" width="9.140625" style="1"/>
    <col min="267" max="267" width="44.28515625" style="1" customWidth="1"/>
    <col min="268" max="269" width="10.140625" style="1" bestFit="1" customWidth="1"/>
    <col min="270" max="270" width="8.42578125" style="1" bestFit="1" customWidth="1"/>
    <col min="271" max="271" width="7" style="1" bestFit="1" customWidth="1"/>
    <col min="272" max="272" width="9.42578125" style="1" bestFit="1" customWidth="1"/>
    <col min="273" max="512" width="9.140625" style="1"/>
    <col min="513" max="513" width="17.28515625" style="1" bestFit="1" customWidth="1"/>
    <col min="514" max="514" width="60.7109375" style="1" bestFit="1" customWidth="1"/>
    <col min="515" max="516" width="10.140625" style="1" bestFit="1" customWidth="1"/>
    <col min="517" max="518" width="8.42578125" style="1" bestFit="1" customWidth="1"/>
    <col min="519" max="519" width="9.42578125" style="1" bestFit="1" customWidth="1"/>
    <col min="520" max="520" width="9.42578125" style="1" customWidth="1"/>
    <col min="521" max="522" width="9.140625" style="1"/>
    <col min="523" max="523" width="44.28515625" style="1" customWidth="1"/>
    <col min="524" max="525" width="10.140625" style="1" bestFit="1" customWidth="1"/>
    <col min="526" max="526" width="8.42578125" style="1" bestFit="1" customWidth="1"/>
    <col min="527" max="527" width="7" style="1" bestFit="1" customWidth="1"/>
    <col min="528" max="528" width="9.42578125" style="1" bestFit="1" customWidth="1"/>
    <col min="529" max="768" width="9.140625" style="1"/>
    <col min="769" max="769" width="17.28515625" style="1" bestFit="1" customWidth="1"/>
    <col min="770" max="770" width="60.7109375" style="1" bestFit="1" customWidth="1"/>
    <col min="771" max="772" width="10.140625" style="1" bestFit="1" customWidth="1"/>
    <col min="773" max="774" width="8.42578125" style="1" bestFit="1" customWidth="1"/>
    <col min="775" max="775" width="9.42578125" style="1" bestFit="1" customWidth="1"/>
    <col min="776" max="776" width="9.42578125" style="1" customWidth="1"/>
    <col min="777" max="778" width="9.140625" style="1"/>
    <col min="779" max="779" width="44.28515625" style="1" customWidth="1"/>
    <col min="780" max="781" width="10.140625" style="1" bestFit="1" customWidth="1"/>
    <col min="782" max="782" width="8.42578125" style="1" bestFit="1" customWidth="1"/>
    <col min="783" max="783" width="7" style="1" bestFit="1" customWidth="1"/>
    <col min="784" max="784" width="9.42578125" style="1" bestFit="1" customWidth="1"/>
    <col min="785" max="1024" width="9.140625" style="1"/>
    <col min="1025" max="1025" width="17.28515625" style="1" bestFit="1" customWidth="1"/>
    <col min="1026" max="1026" width="60.7109375" style="1" bestFit="1" customWidth="1"/>
    <col min="1027" max="1028" width="10.140625" style="1" bestFit="1" customWidth="1"/>
    <col min="1029" max="1030" width="8.42578125" style="1" bestFit="1" customWidth="1"/>
    <col min="1031" max="1031" width="9.42578125" style="1" bestFit="1" customWidth="1"/>
    <col min="1032" max="1032" width="9.42578125" style="1" customWidth="1"/>
    <col min="1033" max="1034" width="9.140625" style="1"/>
    <col min="1035" max="1035" width="44.28515625" style="1" customWidth="1"/>
    <col min="1036" max="1037" width="10.140625" style="1" bestFit="1" customWidth="1"/>
    <col min="1038" max="1038" width="8.42578125" style="1" bestFit="1" customWidth="1"/>
    <col min="1039" max="1039" width="7" style="1" bestFit="1" customWidth="1"/>
    <col min="1040" max="1040" width="9.42578125" style="1" bestFit="1" customWidth="1"/>
    <col min="1041" max="1280" width="9.140625" style="1"/>
    <col min="1281" max="1281" width="17.28515625" style="1" bestFit="1" customWidth="1"/>
    <col min="1282" max="1282" width="60.7109375" style="1" bestFit="1" customWidth="1"/>
    <col min="1283" max="1284" width="10.140625" style="1" bestFit="1" customWidth="1"/>
    <col min="1285" max="1286" width="8.42578125" style="1" bestFit="1" customWidth="1"/>
    <col min="1287" max="1287" width="9.42578125" style="1" bestFit="1" customWidth="1"/>
    <col min="1288" max="1288" width="9.42578125" style="1" customWidth="1"/>
    <col min="1289" max="1290" width="9.140625" style="1"/>
    <col min="1291" max="1291" width="44.28515625" style="1" customWidth="1"/>
    <col min="1292" max="1293" width="10.140625" style="1" bestFit="1" customWidth="1"/>
    <col min="1294" max="1294" width="8.42578125" style="1" bestFit="1" customWidth="1"/>
    <col min="1295" max="1295" width="7" style="1" bestFit="1" customWidth="1"/>
    <col min="1296" max="1296" width="9.42578125" style="1" bestFit="1" customWidth="1"/>
    <col min="1297" max="1536" width="9.140625" style="1"/>
    <col min="1537" max="1537" width="17.28515625" style="1" bestFit="1" customWidth="1"/>
    <col min="1538" max="1538" width="60.7109375" style="1" bestFit="1" customWidth="1"/>
    <col min="1539" max="1540" width="10.140625" style="1" bestFit="1" customWidth="1"/>
    <col min="1541" max="1542" width="8.42578125" style="1" bestFit="1" customWidth="1"/>
    <col min="1543" max="1543" width="9.42578125" style="1" bestFit="1" customWidth="1"/>
    <col min="1544" max="1544" width="9.42578125" style="1" customWidth="1"/>
    <col min="1545" max="1546" width="9.140625" style="1"/>
    <col min="1547" max="1547" width="44.28515625" style="1" customWidth="1"/>
    <col min="1548" max="1549" width="10.140625" style="1" bestFit="1" customWidth="1"/>
    <col min="1550" max="1550" width="8.42578125" style="1" bestFit="1" customWidth="1"/>
    <col min="1551" max="1551" width="7" style="1" bestFit="1" customWidth="1"/>
    <col min="1552" max="1552" width="9.42578125" style="1" bestFit="1" customWidth="1"/>
    <col min="1553" max="1792" width="9.140625" style="1"/>
    <col min="1793" max="1793" width="17.28515625" style="1" bestFit="1" customWidth="1"/>
    <col min="1794" max="1794" width="60.7109375" style="1" bestFit="1" customWidth="1"/>
    <col min="1795" max="1796" width="10.140625" style="1" bestFit="1" customWidth="1"/>
    <col min="1797" max="1798" width="8.42578125" style="1" bestFit="1" customWidth="1"/>
    <col min="1799" max="1799" width="9.42578125" style="1" bestFit="1" customWidth="1"/>
    <col min="1800" max="1800" width="9.42578125" style="1" customWidth="1"/>
    <col min="1801" max="1802" width="9.140625" style="1"/>
    <col min="1803" max="1803" width="44.28515625" style="1" customWidth="1"/>
    <col min="1804" max="1805" width="10.140625" style="1" bestFit="1" customWidth="1"/>
    <col min="1806" max="1806" width="8.42578125" style="1" bestFit="1" customWidth="1"/>
    <col min="1807" max="1807" width="7" style="1" bestFit="1" customWidth="1"/>
    <col min="1808" max="1808" width="9.42578125" style="1" bestFit="1" customWidth="1"/>
    <col min="1809" max="2048" width="9.140625" style="1"/>
    <col min="2049" max="2049" width="17.28515625" style="1" bestFit="1" customWidth="1"/>
    <col min="2050" max="2050" width="60.7109375" style="1" bestFit="1" customWidth="1"/>
    <col min="2051" max="2052" width="10.140625" style="1" bestFit="1" customWidth="1"/>
    <col min="2053" max="2054" width="8.42578125" style="1" bestFit="1" customWidth="1"/>
    <col min="2055" max="2055" width="9.42578125" style="1" bestFit="1" customWidth="1"/>
    <col min="2056" max="2056" width="9.42578125" style="1" customWidth="1"/>
    <col min="2057" max="2058" width="9.140625" style="1"/>
    <col min="2059" max="2059" width="44.28515625" style="1" customWidth="1"/>
    <col min="2060" max="2061" width="10.140625" style="1" bestFit="1" customWidth="1"/>
    <col min="2062" max="2062" width="8.42578125" style="1" bestFit="1" customWidth="1"/>
    <col min="2063" max="2063" width="7" style="1" bestFit="1" customWidth="1"/>
    <col min="2064" max="2064" width="9.42578125" style="1" bestFit="1" customWidth="1"/>
    <col min="2065" max="2304" width="9.140625" style="1"/>
    <col min="2305" max="2305" width="17.28515625" style="1" bestFit="1" customWidth="1"/>
    <col min="2306" max="2306" width="60.7109375" style="1" bestFit="1" customWidth="1"/>
    <col min="2307" max="2308" width="10.140625" style="1" bestFit="1" customWidth="1"/>
    <col min="2309" max="2310" width="8.42578125" style="1" bestFit="1" customWidth="1"/>
    <col min="2311" max="2311" width="9.42578125" style="1" bestFit="1" customWidth="1"/>
    <col min="2312" max="2312" width="9.42578125" style="1" customWidth="1"/>
    <col min="2313" max="2314" width="9.140625" style="1"/>
    <col min="2315" max="2315" width="44.28515625" style="1" customWidth="1"/>
    <col min="2316" max="2317" width="10.140625" style="1" bestFit="1" customWidth="1"/>
    <col min="2318" max="2318" width="8.42578125" style="1" bestFit="1" customWidth="1"/>
    <col min="2319" max="2319" width="7" style="1" bestFit="1" customWidth="1"/>
    <col min="2320" max="2320" width="9.42578125" style="1" bestFit="1" customWidth="1"/>
    <col min="2321" max="2560" width="9.140625" style="1"/>
    <col min="2561" max="2561" width="17.28515625" style="1" bestFit="1" customWidth="1"/>
    <col min="2562" max="2562" width="60.7109375" style="1" bestFit="1" customWidth="1"/>
    <col min="2563" max="2564" width="10.140625" style="1" bestFit="1" customWidth="1"/>
    <col min="2565" max="2566" width="8.42578125" style="1" bestFit="1" customWidth="1"/>
    <col min="2567" max="2567" width="9.42578125" style="1" bestFit="1" customWidth="1"/>
    <col min="2568" max="2568" width="9.42578125" style="1" customWidth="1"/>
    <col min="2569" max="2570" width="9.140625" style="1"/>
    <col min="2571" max="2571" width="44.28515625" style="1" customWidth="1"/>
    <col min="2572" max="2573" width="10.140625" style="1" bestFit="1" customWidth="1"/>
    <col min="2574" max="2574" width="8.42578125" style="1" bestFit="1" customWidth="1"/>
    <col min="2575" max="2575" width="7" style="1" bestFit="1" customWidth="1"/>
    <col min="2576" max="2576" width="9.42578125" style="1" bestFit="1" customWidth="1"/>
    <col min="2577" max="2816" width="9.140625" style="1"/>
    <col min="2817" max="2817" width="17.28515625" style="1" bestFit="1" customWidth="1"/>
    <col min="2818" max="2818" width="60.7109375" style="1" bestFit="1" customWidth="1"/>
    <col min="2819" max="2820" width="10.140625" style="1" bestFit="1" customWidth="1"/>
    <col min="2821" max="2822" width="8.42578125" style="1" bestFit="1" customWidth="1"/>
    <col min="2823" max="2823" width="9.42578125" style="1" bestFit="1" customWidth="1"/>
    <col min="2824" max="2824" width="9.42578125" style="1" customWidth="1"/>
    <col min="2825" max="2826" width="9.140625" style="1"/>
    <col min="2827" max="2827" width="44.28515625" style="1" customWidth="1"/>
    <col min="2828" max="2829" width="10.140625" style="1" bestFit="1" customWidth="1"/>
    <col min="2830" max="2830" width="8.42578125" style="1" bestFit="1" customWidth="1"/>
    <col min="2831" max="2831" width="7" style="1" bestFit="1" customWidth="1"/>
    <col min="2832" max="2832" width="9.42578125" style="1" bestFit="1" customWidth="1"/>
    <col min="2833" max="3072" width="9.140625" style="1"/>
    <col min="3073" max="3073" width="17.28515625" style="1" bestFit="1" customWidth="1"/>
    <col min="3074" max="3074" width="60.7109375" style="1" bestFit="1" customWidth="1"/>
    <col min="3075" max="3076" width="10.140625" style="1" bestFit="1" customWidth="1"/>
    <col min="3077" max="3078" width="8.42578125" style="1" bestFit="1" customWidth="1"/>
    <col min="3079" max="3079" width="9.42578125" style="1" bestFit="1" customWidth="1"/>
    <col min="3080" max="3080" width="9.42578125" style="1" customWidth="1"/>
    <col min="3081" max="3082" width="9.140625" style="1"/>
    <col min="3083" max="3083" width="44.28515625" style="1" customWidth="1"/>
    <col min="3084" max="3085" width="10.140625" style="1" bestFit="1" customWidth="1"/>
    <col min="3086" max="3086" width="8.42578125" style="1" bestFit="1" customWidth="1"/>
    <col min="3087" max="3087" width="7" style="1" bestFit="1" customWidth="1"/>
    <col min="3088" max="3088" width="9.42578125" style="1" bestFit="1" customWidth="1"/>
    <col min="3089" max="3328" width="9.140625" style="1"/>
    <col min="3329" max="3329" width="17.28515625" style="1" bestFit="1" customWidth="1"/>
    <col min="3330" max="3330" width="60.7109375" style="1" bestFit="1" customWidth="1"/>
    <col min="3331" max="3332" width="10.140625" style="1" bestFit="1" customWidth="1"/>
    <col min="3333" max="3334" width="8.42578125" style="1" bestFit="1" customWidth="1"/>
    <col min="3335" max="3335" width="9.42578125" style="1" bestFit="1" customWidth="1"/>
    <col min="3336" max="3336" width="9.42578125" style="1" customWidth="1"/>
    <col min="3337" max="3338" width="9.140625" style="1"/>
    <col min="3339" max="3339" width="44.28515625" style="1" customWidth="1"/>
    <col min="3340" max="3341" width="10.140625" style="1" bestFit="1" customWidth="1"/>
    <col min="3342" max="3342" width="8.42578125" style="1" bestFit="1" customWidth="1"/>
    <col min="3343" max="3343" width="7" style="1" bestFit="1" customWidth="1"/>
    <col min="3344" max="3344" width="9.42578125" style="1" bestFit="1" customWidth="1"/>
    <col min="3345" max="3584" width="9.140625" style="1"/>
    <col min="3585" max="3585" width="17.28515625" style="1" bestFit="1" customWidth="1"/>
    <col min="3586" max="3586" width="60.7109375" style="1" bestFit="1" customWidth="1"/>
    <col min="3587" max="3588" width="10.140625" style="1" bestFit="1" customWidth="1"/>
    <col min="3589" max="3590" width="8.42578125" style="1" bestFit="1" customWidth="1"/>
    <col min="3591" max="3591" width="9.42578125" style="1" bestFit="1" customWidth="1"/>
    <col min="3592" max="3592" width="9.42578125" style="1" customWidth="1"/>
    <col min="3593" max="3594" width="9.140625" style="1"/>
    <col min="3595" max="3595" width="44.28515625" style="1" customWidth="1"/>
    <col min="3596" max="3597" width="10.140625" style="1" bestFit="1" customWidth="1"/>
    <col min="3598" max="3598" width="8.42578125" style="1" bestFit="1" customWidth="1"/>
    <col min="3599" max="3599" width="7" style="1" bestFit="1" customWidth="1"/>
    <col min="3600" max="3600" width="9.42578125" style="1" bestFit="1" customWidth="1"/>
    <col min="3601" max="3840" width="9.140625" style="1"/>
    <col min="3841" max="3841" width="17.28515625" style="1" bestFit="1" customWidth="1"/>
    <col min="3842" max="3842" width="60.7109375" style="1" bestFit="1" customWidth="1"/>
    <col min="3843" max="3844" width="10.140625" style="1" bestFit="1" customWidth="1"/>
    <col min="3845" max="3846" width="8.42578125" style="1" bestFit="1" customWidth="1"/>
    <col min="3847" max="3847" width="9.42578125" style="1" bestFit="1" customWidth="1"/>
    <col min="3848" max="3848" width="9.42578125" style="1" customWidth="1"/>
    <col min="3849" max="3850" width="9.140625" style="1"/>
    <col min="3851" max="3851" width="44.28515625" style="1" customWidth="1"/>
    <col min="3852" max="3853" width="10.140625" style="1" bestFit="1" customWidth="1"/>
    <col min="3854" max="3854" width="8.42578125" style="1" bestFit="1" customWidth="1"/>
    <col min="3855" max="3855" width="7" style="1" bestFit="1" customWidth="1"/>
    <col min="3856" max="3856" width="9.42578125" style="1" bestFit="1" customWidth="1"/>
    <col min="3857" max="4096" width="9.140625" style="1"/>
    <col min="4097" max="4097" width="17.28515625" style="1" bestFit="1" customWidth="1"/>
    <col min="4098" max="4098" width="60.7109375" style="1" bestFit="1" customWidth="1"/>
    <col min="4099" max="4100" width="10.140625" style="1" bestFit="1" customWidth="1"/>
    <col min="4101" max="4102" width="8.42578125" style="1" bestFit="1" customWidth="1"/>
    <col min="4103" max="4103" width="9.42578125" style="1" bestFit="1" customWidth="1"/>
    <col min="4104" max="4104" width="9.42578125" style="1" customWidth="1"/>
    <col min="4105" max="4106" width="9.140625" style="1"/>
    <col min="4107" max="4107" width="44.28515625" style="1" customWidth="1"/>
    <col min="4108" max="4109" width="10.140625" style="1" bestFit="1" customWidth="1"/>
    <col min="4110" max="4110" width="8.42578125" style="1" bestFit="1" customWidth="1"/>
    <col min="4111" max="4111" width="7" style="1" bestFit="1" customWidth="1"/>
    <col min="4112" max="4112" width="9.42578125" style="1" bestFit="1" customWidth="1"/>
    <col min="4113" max="4352" width="9.140625" style="1"/>
    <col min="4353" max="4353" width="17.28515625" style="1" bestFit="1" customWidth="1"/>
    <col min="4354" max="4354" width="60.7109375" style="1" bestFit="1" customWidth="1"/>
    <col min="4355" max="4356" width="10.140625" style="1" bestFit="1" customWidth="1"/>
    <col min="4357" max="4358" width="8.42578125" style="1" bestFit="1" customWidth="1"/>
    <col min="4359" max="4359" width="9.42578125" style="1" bestFit="1" customWidth="1"/>
    <col min="4360" max="4360" width="9.42578125" style="1" customWidth="1"/>
    <col min="4361" max="4362" width="9.140625" style="1"/>
    <col min="4363" max="4363" width="44.28515625" style="1" customWidth="1"/>
    <col min="4364" max="4365" width="10.140625" style="1" bestFit="1" customWidth="1"/>
    <col min="4366" max="4366" width="8.42578125" style="1" bestFit="1" customWidth="1"/>
    <col min="4367" max="4367" width="7" style="1" bestFit="1" customWidth="1"/>
    <col min="4368" max="4368" width="9.42578125" style="1" bestFit="1" customWidth="1"/>
    <col min="4369" max="4608" width="9.140625" style="1"/>
    <col min="4609" max="4609" width="17.28515625" style="1" bestFit="1" customWidth="1"/>
    <col min="4610" max="4610" width="60.7109375" style="1" bestFit="1" customWidth="1"/>
    <col min="4611" max="4612" width="10.140625" style="1" bestFit="1" customWidth="1"/>
    <col min="4613" max="4614" width="8.42578125" style="1" bestFit="1" customWidth="1"/>
    <col min="4615" max="4615" width="9.42578125" style="1" bestFit="1" customWidth="1"/>
    <col min="4616" max="4616" width="9.42578125" style="1" customWidth="1"/>
    <col min="4617" max="4618" width="9.140625" style="1"/>
    <col min="4619" max="4619" width="44.28515625" style="1" customWidth="1"/>
    <col min="4620" max="4621" width="10.140625" style="1" bestFit="1" customWidth="1"/>
    <col min="4622" max="4622" width="8.42578125" style="1" bestFit="1" customWidth="1"/>
    <col min="4623" max="4623" width="7" style="1" bestFit="1" customWidth="1"/>
    <col min="4624" max="4624" width="9.42578125" style="1" bestFit="1" customWidth="1"/>
    <col min="4625" max="4864" width="9.140625" style="1"/>
    <col min="4865" max="4865" width="17.28515625" style="1" bestFit="1" customWidth="1"/>
    <col min="4866" max="4866" width="60.7109375" style="1" bestFit="1" customWidth="1"/>
    <col min="4867" max="4868" width="10.140625" style="1" bestFit="1" customWidth="1"/>
    <col min="4869" max="4870" width="8.42578125" style="1" bestFit="1" customWidth="1"/>
    <col min="4871" max="4871" width="9.42578125" style="1" bestFit="1" customWidth="1"/>
    <col min="4872" max="4872" width="9.42578125" style="1" customWidth="1"/>
    <col min="4873" max="4874" width="9.140625" style="1"/>
    <col min="4875" max="4875" width="44.28515625" style="1" customWidth="1"/>
    <col min="4876" max="4877" width="10.140625" style="1" bestFit="1" customWidth="1"/>
    <col min="4878" max="4878" width="8.42578125" style="1" bestFit="1" customWidth="1"/>
    <col min="4879" max="4879" width="7" style="1" bestFit="1" customWidth="1"/>
    <col min="4880" max="4880" width="9.42578125" style="1" bestFit="1" customWidth="1"/>
    <col min="4881" max="5120" width="9.140625" style="1"/>
    <col min="5121" max="5121" width="17.28515625" style="1" bestFit="1" customWidth="1"/>
    <col min="5122" max="5122" width="60.7109375" style="1" bestFit="1" customWidth="1"/>
    <col min="5123" max="5124" width="10.140625" style="1" bestFit="1" customWidth="1"/>
    <col min="5125" max="5126" width="8.42578125" style="1" bestFit="1" customWidth="1"/>
    <col min="5127" max="5127" width="9.42578125" style="1" bestFit="1" customWidth="1"/>
    <col min="5128" max="5128" width="9.42578125" style="1" customWidth="1"/>
    <col min="5129" max="5130" width="9.140625" style="1"/>
    <col min="5131" max="5131" width="44.28515625" style="1" customWidth="1"/>
    <col min="5132" max="5133" width="10.140625" style="1" bestFit="1" customWidth="1"/>
    <col min="5134" max="5134" width="8.42578125" style="1" bestFit="1" customWidth="1"/>
    <col min="5135" max="5135" width="7" style="1" bestFit="1" customWidth="1"/>
    <col min="5136" max="5136" width="9.42578125" style="1" bestFit="1" customWidth="1"/>
    <col min="5137" max="5376" width="9.140625" style="1"/>
    <col min="5377" max="5377" width="17.28515625" style="1" bestFit="1" customWidth="1"/>
    <col min="5378" max="5378" width="60.7109375" style="1" bestFit="1" customWidth="1"/>
    <col min="5379" max="5380" width="10.140625" style="1" bestFit="1" customWidth="1"/>
    <col min="5381" max="5382" width="8.42578125" style="1" bestFit="1" customWidth="1"/>
    <col min="5383" max="5383" width="9.42578125" style="1" bestFit="1" customWidth="1"/>
    <col min="5384" max="5384" width="9.42578125" style="1" customWidth="1"/>
    <col min="5385" max="5386" width="9.140625" style="1"/>
    <col min="5387" max="5387" width="44.28515625" style="1" customWidth="1"/>
    <col min="5388" max="5389" width="10.140625" style="1" bestFit="1" customWidth="1"/>
    <col min="5390" max="5390" width="8.42578125" style="1" bestFit="1" customWidth="1"/>
    <col min="5391" max="5391" width="7" style="1" bestFit="1" customWidth="1"/>
    <col min="5392" max="5392" width="9.42578125" style="1" bestFit="1" customWidth="1"/>
    <col min="5393" max="5632" width="9.140625" style="1"/>
    <col min="5633" max="5633" width="17.28515625" style="1" bestFit="1" customWidth="1"/>
    <col min="5634" max="5634" width="60.7109375" style="1" bestFit="1" customWidth="1"/>
    <col min="5635" max="5636" width="10.140625" style="1" bestFit="1" customWidth="1"/>
    <col min="5637" max="5638" width="8.42578125" style="1" bestFit="1" customWidth="1"/>
    <col min="5639" max="5639" width="9.42578125" style="1" bestFit="1" customWidth="1"/>
    <col min="5640" max="5640" width="9.42578125" style="1" customWidth="1"/>
    <col min="5641" max="5642" width="9.140625" style="1"/>
    <col min="5643" max="5643" width="44.28515625" style="1" customWidth="1"/>
    <col min="5644" max="5645" width="10.140625" style="1" bestFit="1" customWidth="1"/>
    <col min="5646" max="5646" width="8.42578125" style="1" bestFit="1" customWidth="1"/>
    <col min="5647" max="5647" width="7" style="1" bestFit="1" customWidth="1"/>
    <col min="5648" max="5648" width="9.42578125" style="1" bestFit="1" customWidth="1"/>
    <col min="5649" max="5888" width="9.140625" style="1"/>
    <col min="5889" max="5889" width="17.28515625" style="1" bestFit="1" customWidth="1"/>
    <col min="5890" max="5890" width="60.7109375" style="1" bestFit="1" customWidth="1"/>
    <col min="5891" max="5892" width="10.140625" style="1" bestFit="1" customWidth="1"/>
    <col min="5893" max="5894" width="8.42578125" style="1" bestFit="1" customWidth="1"/>
    <col min="5895" max="5895" width="9.42578125" style="1" bestFit="1" customWidth="1"/>
    <col min="5896" max="5896" width="9.42578125" style="1" customWidth="1"/>
    <col min="5897" max="5898" width="9.140625" style="1"/>
    <col min="5899" max="5899" width="44.28515625" style="1" customWidth="1"/>
    <col min="5900" max="5901" width="10.140625" style="1" bestFit="1" customWidth="1"/>
    <col min="5902" max="5902" width="8.42578125" style="1" bestFit="1" customWidth="1"/>
    <col min="5903" max="5903" width="7" style="1" bestFit="1" customWidth="1"/>
    <col min="5904" max="5904" width="9.42578125" style="1" bestFit="1" customWidth="1"/>
    <col min="5905" max="6144" width="9.140625" style="1"/>
    <col min="6145" max="6145" width="17.28515625" style="1" bestFit="1" customWidth="1"/>
    <col min="6146" max="6146" width="60.7109375" style="1" bestFit="1" customWidth="1"/>
    <col min="6147" max="6148" width="10.140625" style="1" bestFit="1" customWidth="1"/>
    <col min="6149" max="6150" width="8.42578125" style="1" bestFit="1" customWidth="1"/>
    <col min="6151" max="6151" width="9.42578125" style="1" bestFit="1" customWidth="1"/>
    <col min="6152" max="6152" width="9.42578125" style="1" customWidth="1"/>
    <col min="6153" max="6154" width="9.140625" style="1"/>
    <col min="6155" max="6155" width="44.28515625" style="1" customWidth="1"/>
    <col min="6156" max="6157" width="10.140625" style="1" bestFit="1" customWidth="1"/>
    <col min="6158" max="6158" width="8.42578125" style="1" bestFit="1" customWidth="1"/>
    <col min="6159" max="6159" width="7" style="1" bestFit="1" customWidth="1"/>
    <col min="6160" max="6160" width="9.42578125" style="1" bestFit="1" customWidth="1"/>
    <col min="6161" max="6400" width="9.140625" style="1"/>
    <col min="6401" max="6401" width="17.28515625" style="1" bestFit="1" customWidth="1"/>
    <col min="6402" max="6402" width="60.7109375" style="1" bestFit="1" customWidth="1"/>
    <col min="6403" max="6404" width="10.140625" style="1" bestFit="1" customWidth="1"/>
    <col min="6405" max="6406" width="8.42578125" style="1" bestFit="1" customWidth="1"/>
    <col min="6407" max="6407" width="9.42578125" style="1" bestFit="1" customWidth="1"/>
    <col min="6408" max="6408" width="9.42578125" style="1" customWidth="1"/>
    <col min="6409" max="6410" width="9.140625" style="1"/>
    <col min="6411" max="6411" width="44.28515625" style="1" customWidth="1"/>
    <col min="6412" max="6413" width="10.140625" style="1" bestFit="1" customWidth="1"/>
    <col min="6414" max="6414" width="8.42578125" style="1" bestFit="1" customWidth="1"/>
    <col min="6415" max="6415" width="7" style="1" bestFit="1" customWidth="1"/>
    <col min="6416" max="6416" width="9.42578125" style="1" bestFit="1" customWidth="1"/>
    <col min="6417" max="6656" width="9.140625" style="1"/>
    <col min="6657" max="6657" width="17.28515625" style="1" bestFit="1" customWidth="1"/>
    <col min="6658" max="6658" width="60.7109375" style="1" bestFit="1" customWidth="1"/>
    <col min="6659" max="6660" width="10.140625" style="1" bestFit="1" customWidth="1"/>
    <col min="6661" max="6662" width="8.42578125" style="1" bestFit="1" customWidth="1"/>
    <col min="6663" max="6663" width="9.42578125" style="1" bestFit="1" customWidth="1"/>
    <col min="6664" max="6664" width="9.42578125" style="1" customWidth="1"/>
    <col min="6665" max="6666" width="9.140625" style="1"/>
    <col min="6667" max="6667" width="44.28515625" style="1" customWidth="1"/>
    <col min="6668" max="6669" width="10.140625" style="1" bestFit="1" customWidth="1"/>
    <col min="6670" max="6670" width="8.42578125" style="1" bestFit="1" customWidth="1"/>
    <col min="6671" max="6671" width="7" style="1" bestFit="1" customWidth="1"/>
    <col min="6672" max="6672" width="9.42578125" style="1" bestFit="1" customWidth="1"/>
    <col min="6673" max="6912" width="9.140625" style="1"/>
    <col min="6913" max="6913" width="17.28515625" style="1" bestFit="1" customWidth="1"/>
    <col min="6914" max="6914" width="60.7109375" style="1" bestFit="1" customWidth="1"/>
    <col min="6915" max="6916" width="10.140625" style="1" bestFit="1" customWidth="1"/>
    <col min="6917" max="6918" width="8.42578125" style="1" bestFit="1" customWidth="1"/>
    <col min="6919" max="6919" width="9.42578125" style="1" bestFit="1" customWidth="1"/>
    <col min="6920" max="6920" width="9.42578125" style="1" customWidth="1"/>
    <col min="6921" max="6922" width="9.140625" style="1"/>
    <col min="6923" max="6923" width="44.28515625" style="1" customWidth="1"/>
    <col min="6924" max="6925" width="10.140625" style="1" bestFit="1" customWidth="1"/>
    <col min="6926" max="6926" width="8.42578125" style="1" bestFit="1" customWidth="1"/>
    <col min="6927" max="6927" width="7" style="1" bestFit="1" customWidth="1"/>
    <col min="6928" max="6928" width="9.42578125" style="1" bestFit="1" customWidth="1"/>
    <col min="6929" max="7168" width="9.140625" style="1"/>
    <col min="7169" max="7169" width="17.28515625" style="1" bestFit="1" customWidth="1"/>
    <col min="7170" max="7170" width="60.7109375" style="1" bestFit="1" customWidth="1"/>
    <col min="7171" max="7172" width="10.140625" style="1" bestFit="1" customWidth="1"/>
    <col min="7173" max="7174" width="8.42578125" style="1" bestFit="1" customWidth="1"/>
    <col min="7175" max="7175" width="9.42578125" style="1" bestFit="1" customWidth="1"/>
    <col min="7176" max="7176" width="9.42578125" style="1" customWidth="1"/>
    <col min="7177" max="7178" width="9.140625" style="1"/>
    <col min="7179" max="7179" width="44.28515625" style="1" customWidth="1"/>
    <col min="7180" max="7181" width="10.140625" style="1" bestFit="1" customWidth="1"/>
    <col min="7182" max="7182" width="8.42578125" style="1" bestFit="1" customWidth="1"/>
    <col min="7183" max="7183" width="7" style="1" bestFit="1" customWidth="1"/>
    <col min="7184" max="7184" width="9.42578125" style="1" bestFit="1" customWidth="1"/>
    <col min="7185" max="7424" width="9.140625" style="1"/>
    <col min="7425" max="7425" width="17.28515625" style="1" bestFit="1" customWidth="1"/>
    <col min="7426" max="7426" width="60.7109375" style="1" bestFit="1" customWidth="1"/>
    <col min="7427" max="7428" width="10.140625" style="1" bestFit="1" customWidth="1"/>
    <col min="7429" max="7430" width="8.42578125" style="1" bestFit="1" customWidth="1"/>
    <col min="7431" max="7431" width="9.42578125" style="1" bestFit="1" customWidth="1"/>
    <col min="7432" max="7432" width="9.42578125" style="1" customWidth="1"/>
    <col min="7433" max="7434" width="9.140625" style="1"/>
    <col min="7435" max="7435" width="44.28515625" style="1" customWidth="1"/>
    <col min="7436" max="7437" width="10.140625" style="1" bestFit="1" customWidth="1"/>
    <col min="7438" max="7438" width="8.42578125" style="1" bestFit="1" customWidth="1"/>
    <col min="7439" max="7439" width="7" style="1" bestFit="1" customWidth="1"/>
    <col min="7440" max="7440" width="9.42578125" style="1" bestFit="1" customWidth="1"/>
    <col min="7441" max="7680" width="9.140625" style="1"/>
    <col min="7681" max="7681" width="17.28515625" style="1" bestFit="1" customWidth="1"/>
    <col min="7682" max="7682" width="60.7109375" style="1" bestFit="1" customWidth="1"/>
    <col min="7683" max="7684" width="10.140625" style="1" bestFit="1" customWidth="1"/>
    <col min="7685" max="7686" width="8.42578125" style="1" bestFit="1" customWidth="1"/>
    <col min="7687" max="7687" width="9.42578125" style="1" bestFit="1" customWidth="1"/>
    <col min="7688" max="7688" width="9.42578125" style="1" customWidth="1"/>
    <col min="7689" max="7690" width="9.140625" style="1"/>
    <col min="7691" max="7691" width="44.28515625" style="1" customWidth="1"/>
    <col min="7692" max="7693" width="10.140625" style="1" bestFit="1" customWidth="1"/>
    <col min="7694" max="7694" width="8.42578125" style="1" bestFit="1" customWidth="1"/>
    <col min="7695" max="7695" width="7" style="1" bestFit="1" customWidth="1"/>
    <col min="7696" max="7696" width="9.42578125" style="1" bestFit="1" customWidth="1"/>
    <col min="7697" max="7936" width="9.140625" style="1"/>
    <col min="7937" max="7937" width="17.28515625" style="1" bestFit="1" customWidth="1"/>
    <col min="7938" max="7938" width="60.7109375" style="1" bestFit="1" customWidth="1"/>
    <col min="7939" max="7940" width="10.140625" style="1" bestFit="1" customWidth="1"/>
    <col min="7941" max="7942" width="8.42578125" style="1" bestFit="1" customWidth="1"/>
    <col min="7943" max="7943" width="9.42578125" style="1" bestFit="1" customWidth="1"/>
    <col min="7944" max="7944" width="9.42578125" style="1" customWidth="1"/>
    <col min="7945" max="7946" width="9.140625" style="1"/>
    <col min="7947" max="7947" width="44.28515625" style="1" customWidth="1"/>
    <col min="7948" max="7949" width="10.140625" style="1" bestFit="1" customWidth="1"/>
    <col min="7950" max="7950" width="8.42578125" style="1" bestFit="1" customWidth="1"/>
    <col min="7951" max="7951" width="7" style="1" bestFit="1" customWidth="1"/>
    <col min="7952" max="7952" width="9.42578125" style="1" bestFit="1" customWidth="1"/>
    <col min="7953" max="8192" width="9.140625" style="1"/>
    <col min="8193" max="8193" width="17.28515625" style="1" bestFit="1" customWidth="1"/>
    <col min="8194" max="8194" width="60.7109375" style="1" bestFit="1" customWidth="1"/>
    <col min="8195" max="8196" width="10.140625" style="1" bestFit="1" customWidth="1"/>
    <col min="8197" max="8198" width="8.42578125" style="1" bestFit="1" customWidth="1"/>
    <col min="8199" max="8199" width="9.42578125" style="1" bestFit="1" customWidth="1"/>
    <col min="8200" max="8200" width="9.42578125" style="1" customWidth="1"/>
    <col min="8201" max="8202" width="9.140625" style="1"/>
    <col min="8203" max="8203" width="44.28515625" style="1" customWidth="1"/>
    <col min="8204" max="8205" width="10.140625" style="1" bestFit="1" customWidth="1"/>
    <col min="8206" max="8206" width="8.42578125" style="1" bestFit="1" customWidth="1"/>
    <col min="8207" max="8207" width="7" style="1" bestFit="1" customWidth="1"/>
    <col min="8208" max="8208" width="9.42578125" style="1" bestFit="1" customWidth="1"/>
    <col min="8209" max="8448" width="9.140625" style="1"/>
    <col min="8449" max="8449" width="17.28515625" style="1" bestFit="1" customWidth="1"/>
    <col min="8450" max="8450" width="60.7109375" style="1" bestFit="1" customWidth="1"/>
    <col min="8451" max="8452" width="10.140625" style="1" bestFit="1" customWidth="1"/>
    <col min="8453" max="8454" width="8.42578125" style="1" bestFit="1" customWidth="1"/>
    <col min="8455" max="8455" width="9.42578125" style="1" bestFit="1" customWidth="1"/>
    <col min="8456" max="8456" width="9.42578125" style="1" customWidth="1"/>
    <col min="8457" max="8458" width="9.140625" style="1"/>
    <col min="8459" max="8459" width="44.28515625" style="1" customWidth="1"/>
    <col min="8460" max="8461" width="10.140625" style="1" bestFit="1" customWidth="1"/>
    <col min="8462" max="8462" width="8.42578125" style="1" bestFit="1" customWidth="1"/>
    <col min="8463" max="8463" width="7" style="1" bestFit="1" customWidth="1"/>
    <col min="8464" max="8464" width="9.42578125" style="1" bestFit="1" customWidth="1"/>
    <col min="8465" max="8704" width="9.140625" style="1"/>
    <col min="8705" max="8705" width="17.28515625" style="1" bestFit="1" customWidth="1"/>
    <col min="8706" max="8706" width="60.7109375" style="1" bestFit="1" customWidth="1"/>
    <col min="8707" max="8708" width="10.140625" style="1" bestFit="1" customWidth="1"/>
    <col min="8709" max="8710" width="8.42578125" style="1" bestFit="1" customWidth="1"/>
    <col min="8711" max="8711" width="9.42578125" style="1" bestFit="1" customWidth="1"/>
    <col min="8712" max="8712" width="9.42578125" style="1" customWidth="1"/>
    <col min="8713" max="8714" width="9.140625" style="1"/>
    <col min="8715" max="8715" width="44.28515625" style="1" customWidth="1"/>
    <col min="8716" max="8717" width="10.140625" style="1" bestFit="1" customWidth="1"/>
    <col min="8718" max="8718" width="8.42578125" style="1" bestFit="1" customWidth="1"/>
    <col min="8719" max="8719" width="7" style="1" bestFit="1" customWidth="1"/>
    <col min="8720" max="8720" width="9.42578125" style="1" bestFit="1" customWidth="1"/>
    <col min="8721" max="8960" width="9.140625" style="1"/>
    <col min="8961" max="8961" width="17.28515625" style="1" bestFit="1" customWidth="1"/>
    <col min="8962" max="8962" width="60.7109375" style="1" bestFit="1" customWidth="1"/>
    <col min="8963" max="8964" width="10.140625" style="1" bestFit="1" customWidth="1"/>
    <col min="8965" max="8966" width="8.42578125" style="1" bestFit="1" customWidth="1"/>
    <col min="8967" max="8967" width="9.42578125" style="1" bestFit="1" customWidth="1"/>
    <col min="8968" max="8968" width="9.42578125" style="1" customWidth="1"/>
    <col min="8969" max="8970" width="9.140625" style="1"/>
    <col min="8971" max="8971" width="44.28515625" style="1" customWidth="1"/>
    <col min="8972" max="8973" width="10.140625" style="1" bestFit="1" customWidth="1"/>
    <col min="8974" max="8974" width="8.42578125" style="1" bestFit="1" customWidth="1"/>
    <col min="8975" max="8975" width="7" style="1" bestFit="1" customWidth="1"/>
    <col min="8976" max="8976" width="9.42578125" style="1" bestFit="1" customWidth="1"/>
    <col min="8977" max="9216" width="9.140625" style="1"/>
    <col min="9217" max="9217" width="17.28515625" style="1" bestFit="1" customWidth="1"/>
    <col min="9218" max="9218" width="60.7109375" style="1" bestFit="1" customWidth="1"/>
    <col min="9219" max="9220" width="10.140625" style="1" bestFit="1" customWidth="1"/>
    <col min="9221" max="9222" width="8.42578125" style="1" bestFit="1" customWidth="1"/>
    <col min="9223" max="9223" width="9.42578125" style="1" bestFit="1" customWidth="1"/>
    <col min="9224" max="9224" width="9.42578125" style="1" customWidth="1"/>
    <col min="9225" max="9226" width="9.140625" style="1"/>
    <col min="9227" max="9227" width="44.28515625" style="1" customWidth="1"/>
    <col min="9228" max="9229" width="10.140625" style="1" bestFit="1" customWidth="1"/>
    <col min="9230" max="9230" width="8.42578125" style="1" bestFit="1" customWidth="1"/>
    <col min="9231" max="9231" width="7" style="1" bestFit="1" customWidth="1"/>
    <col min="9232" max="9232" width="9.42578125" style="1" bestFit="1" customWidth="1"/>
    <col min="9233" max="9472" width="9.140625" style="1"/>
    <col min="9473" max="9473" width="17.28515625" style="1" bestFit="1" customWidth="1"/>
    <col min="9474" max="9474" width="60.7109375" style="1" bestFit="1" customWidth="1"/>
    <col min="9475" max="9476" width="10.140625" style="1" bestFit="1" customWidth="1"/>
    <col min="9477" max="9478" width="8.42578125" style="1" bestFit="1" customWidth="1"/>
    <col min="9479" max="9479" width="9.42578125" style="1" bestFit="1" customWidth="1"/>
    <col min="9480" max="9480" width="9.42578125" style="1" customWidth="1"/>
    <col min="9481" max="9482" width="9.140625" style="1"/>
    <col min="9483" max="9483" width="44.28515625" style="1" customWidth="1"/>
    <col min="9484" max="9485" width="10.140625" style="1" bestFit="1" customWidth="1"/>
    <col min="9486" max="9486" width="8.42578125" style="1" bestFit="1" customWidth="1"/>
    <col min="9487" max="9487" width="7" style="1" bestFit="1" customWidth="1"/>
    <col min="9488" max="9488" width="9.42578125" style="1" bestFit="1" customWidth="1"/>
    <col min="9489" max="9728" width="9.140625" style="1"/>
    <col min="9729" max="9729" width="17.28515625" style="1" bestFit="1" customWidth="1"/>
    <col min="9730" max="9730" width="60.7109375" style="1" bestFit="1" customWidth="1"/>
    <col min="9731" max="9732" width="10.140625" style="1" bestFit="1" customWidth="1"/>
    <col min="9733" max="9734" width="8.42578125" style="1" bestFit="1" customWidth="1"/>
    <col min="9735" max="9735" width="9.42578125" style="1" bestFit="1" customWidth="1"/>
    <col min="9736" max="9736" width="9.42578125" style="1" customWidth="1"/>
    <col min="9737" max="9738" width="9.140625" style="1"/>
    <col min="9739" max="9739" width="44.28515625" style="1" customWidth="1"/>
    <col min="9740" max="9741" width="10.140625" style="1" bestFit="1" customWidth="1"/>
    <col min="9742" max="9742" width="8.42578125" style="1" bestFit="1" customWidth="1"/>
    <col min="9743" max="9743" width="7" style="1" bestFit="1" customWidth="1"/>
    <col min="9744" max="9744" width="9.42578125" style="1" bestFit="1" customWidth="1"/>
    <col min="9745" max="9984" width="9.140625" style="1"/>
    <col min="9985" max="9985" width="17.28515625" style="1" bestFit="1" customWidth="1"/>
    <col min="9986" max="9986" width="60.7109375" style="1" bestFit="1" customWidth="1"/>
    <col min="9987" max="9988" width="10.140625" style="1" bestFit="1" customWidth="1"/>
    <col min="9989" max="9990" width="8.42578125" style="1" bestFit="1" customWidth="1"/>
    <col min="9991" max="9991" width="9.42578125" style="1" bestFit="1" customWidth="1"/>
    <col min="9992" max="9992" width="9.42578125" style="1" customWidth="1"/>
    <col min="9993" max="9994" width="9.140625" style="1"/>
    <col min="9995" max="9995" width="44.28515625" style="1" customWidth="1"/>
    <col min="9996" max="9997" width="10.140625" style="1" bestFit="1" customWidth="1"/>
    <col min="9998" max="9998" width="8.42578125" style="1" bestFit="1" customWidth="1"/>
    <col min="9999" max="9999" width="7" style="1" bestFit="1" customWidth="1"/>
    <col min="10000" max="10000" width="9.42578125" style="1" bestFit="1" customWidth="1"/>
    <col min="10001" max="10240" width="9.140625" style="1"/>
    <col min="10241" max="10241" width="17.28515625" style="1" bestFit="1" customWidth="1"/>
    <col min="10242" max="10242" width="60.7109375" style="1" bestFit="1" customWidth="1"/>
    <col min="10243" max="10244" width="10.140625" style="1" bestFit="1" customWidth="1"/>
    <col min="10245" max="10246" width="8.42578125" style="1" bestFit="1" customWidth="1"/>
    <col min="10247" max="10247" width="9.42578125" style="1" bestFit="1" customWidth="1"/>
    <col min="10248" max="10248" width="9.42578125" style="1" customWidth="1"/>
    <col min="10249" max="10250" width="9.140625" style="1"/>
    <col min="10251" max="10251" width="44.28515625" style="1" customWidth="1"/>
    <col min="10252" max="10253" width="10.140625" style="1" bestFit="1" customWidth="1"/>
    <col min="10254" max="10254" width="8.42578125" style="1" bestFit="1" customWidth="1"/>
    <col min="10255" max="10255" width="7" style="1" bestFit="1" customWidth="1"/>
    <col min="10256" max="10256" width="9.42578125" style="1" bestFit="1" customWidth="1"/>
    <col min="10257" max="10496" width="9.140625" style="1"/>
    <col min="10497" max="10497" width="17.28515625" style="1" bestFit="1" customWidth="1"/>
    <col min="10498" max="10498" width="60.7109375" style="1" bestFit="1" customWidth="1"/>
    <col min="10499" max="10500" width="10.140625" style="1" bestFit="1" customWidth="1"/>
    <col min="10501" max="10502" width="8.42578125" style="1" bestFit="1" customWidth="1"/>
    <col min="10503" max="10503" width="9.42578125" style="1" bestFit="1" customWidth="1"/>
    <col min="10504" max="10504" width="9.42578125" style="1" customWidth="1"/>
    <col min="10505" max="10506" width="9.140625" style="1"/>
    <col min="10507" max="10507" width="44.28515625" style="1" customWidth="1"/>
    <col min="10508" max="10509" width="10.140625" style="1" bestFit="1" customWidth="1"/>
    <col min="10510" max="10510" width="8.42578125" style="1" bestFit="1" customWidth="1"/>
    <col min="10511" max="10511" width="7" style="1" bestFit="1" customWidth="1"/>
    <col min="10512" max="10512" width="9.42578125" style="1" bestFit="1" customWidth="1"/>
    <col min="10513" max="10752" width="9.140625" style="1"/>
    <col min="10753" max="10753" width="17.28515625" style="1" bestFit="1" customWidth="1"/>
    <col min="10754" max="10754" width="60.7109375" style="1" bestFit="1" customWidth="1"/>
    <col min="10755" max="10756" width="10.140625" style="1" bestFit="1" customWidth="1"/>
    <col min="10757" max="10758" width="8.42578125" style="1" bestFit="1" customWidth="1"/>
    <col min="10759" max="10759" width="9.42578125" style="1" bestFit="1" customWidth="1"/>
    <col min="10760" max="10760" width="9.42578125" style="1" customWidth="1"/>
    <col min="10761" max="10762" width="9.140625" style="1"/>
    <col min="10763" max="10763" width="44.28515625" style="1" customWidth="1"/>
    <col min="10764" max="10765" width="10.140625" style="1" bestFit="1" customWidth="1"/>
    <col min="10766" max="10766" width="8.42578125" style="1" bestFit="1" customWidth="1"/>
    <col min="10767" max="10767" width="7" style="1" bestFit="1" customWidth="1"/>
    <col min="10768" max="10768" width="9.42578125" style="1" bestFit="1" customWidth="1"/>
    <col min="10769" max="11008" width="9.140625" style="1"/>
    <col min="11009" max="11009" width="17.28515625" style="1" bestFit="1" customWidth="1"/>
    <col min="11010" max="11010" width="60.7109375" style="1" bestFit="1" customWidth="1"/>
    <col min="11011" max="11012" width="10.140625" style="1" bestFit="1" customWidth="1"/>
    <col min="11013" max="11014" width="8.42578125" style="1" bestFit="1" customWidth="1"/>
    <col min="11015" max="11015" width="9.42578125" style="1" bestFit="1" customWidth="1"/>
    <col min="11016" max="11016" width="9.42578125" style="1" customWidth="1"/>
    <col min="11017" max="11018" width="9.140625" style="1"/>
    <col min="11019" max="11019" width="44.28515625" style="1" customWidth="1"/>
    <col min="11020" max="11021" width="10.140625" style="1" bestFit="1" customWidth="1"/>
    <col min="11022" max="11022" width="8.42578125" style="1" bestFit="1" customWidth="1"/>
    <col min="11023" max="11023" width="7" style="1" bestFit="1" customWidth="1"/>
    <col min="11024" max="11024" width="9.42578125" style="1" bestFit="1" customWidth="1"/>
    <col min="11025" max="11264" width="9.140625" style="1"/>
    <col min="11265" max="11265" width="17.28515625" style="1" bestFit="1" customWidth="1"/>
    <col min="11266" max="11266" width="60.7109375" style="1" bestFit="1" customWidth="1"/>
    <col min="11267" max="11268" width="10.140625" style="1" bestFit="1" customWidth="1"/>
    <col min="11269" max="11270" width="8.42578125" style="1" bestFit="1" customWidth="1"/>
    <col min="11271" max="11271" width="9.42578125" style="1" bestFit="1" customWidth="1"/>
    <col min="11272" max="11272" width="9.42578125" style="1" customWidth="1"/>
    <col min="11273" max="11274" width="9.140625" style="1"/>
    <col min="11275" max="11275" width="44.28515625" style="1" customWidth="1"/>
    <col min="11276" max="11277" width="10.140625" style="1" bestFit="1" customWidth="1"/>
    <col min="11278" max="11278" width="8.42578125" style="1" bestFit="1" customWidth="1"/>
    <col min="11279" max="11279" width="7" style="1" bestFit="1" customWidth="1"/>
    <col min="11280" max="11280" width="9.42578125" style="1" bestFit="1" customWidth="1"/>
    <col min="11281" max="11520" width="9.140625" style="1"/>
    <col min="11521" max="11521" width="17.28515625" style="1" bestFit="1" customWidth="1"/>
    <col min="11522" max="11522" width="60.7109375" style="1" bestFit="1" customWidth="1"/>
    <col min="11523" max="11524" width="10.140625" style="1" bestFit="1" customWidth="1"/>
    <col min="11525" max="11526" width="8.42578125" style="1" bestFit="1" customWidth="1"/>
    <col min="11527" max="11527" width="9.42578125" style="1" bestFit="1" customWidth="1"/>
    <col min="11528" max="11528" width="9.42578125" style="1" customWidth="1"/>
    <col min="11529" max="11530" width="9.140625" style="1"/>
    <col min="11531" max="11531" width="44.28515625" style="1" customWidth="1"/>
    <col min="11532" max="11533" width="10.140625" style="1" bestFit="1" customWidth="1"/>
    <col min="11534" max="11534" width="8.42578125" style="1" bestFit="1" customWidth="1"/>
    <col min="11535" max="11535" width="7" style="1" bestFit="1" customWidth="1"/>
    <col min="11536" max="11536" width="9.42578125" style="1" bestFit="1" customWidth="1"/>
    <col min="11537" max="11776" width="9.140625" style="1"/>
    <col min="11777" max="11777" width="17.28515625" style="1" bestFit="1" customWidth="1"/>
    <col min="11778" max="11778" width="60.7109375" style="1" bestFit="1" customWidth="1"/>
    <col min="11779" max="11780" width="10.140625" style="1" bestFit="1" customWidth="1"/>
    <col min="11781" max="11782" width="8.42578125" style="1" bestFit="1" customWidth="1"/>
    <col min="11783" max="11783" width="9.42578125" style="1" bestFit="1" customWidth="1"/>
    <col min="11784" max="11784" width="9.42578125" style="1" customWidth="1"/>
    <col min="11785" max="11786" width="9.140625" style="1"/>
    <col min="11787" max="11787" width="44.28515625" style="1" customWidth="1"/>
    <col min="11788" max="11789" width="10.140625" style="1" bestFit="1" customWidth="1"/>
    <col min="11790" max="11790" width="8.42578125" style="1" bestFit="1" customWidth="1"/>
    <col min="11791" max="11791" width="7" style="1" bestFit="1" customWidth="1"/>
    <col min="11792" max="11792" width="9.42578125" style="1" bestFit="1" customWidth="1"/>
    <col min="11793" max="12032" width="9.140625" style="1"/>
    <col min="12033" max="12033" width="17.28515625" style="1" bestFit="1" customWidth="1"/>
    <col min="12034" max="12034" width="60.7109375" style="1" bestFit="1" customWidth="1"/>
    <col min="12035" max="12036" width="10.140625" style="1" bestFit="1" customWidth="1"/>
    <col min="12037" max="12038" width="8.42578125" style="1" bestFit="1" customWidth="1"/>
    <col min="12039" max="12039" width="9.42578125" style="1" bestFit="1" customWidth="1"/>
    <col min="12040" max="12040" width="9.42578125" style="1" customWidth="1"/>
    <col min="12041" max="12042" width="9.140625" style="1"/>
    <col min="12043" max="12043" width="44.28515625" style="1" customWidth="1"/>
    <col min="12044" max="12045" width="10.140625" style="1" bestFit="1" customWidth="1"/>
    <col min="12046" max="12046" width="8.42578125" style="1" bestFit="1" customWidth="1"/>
    <col min="12047" max="12047" width="7" style="1" bestFit="1" customWidth="1"/>
    <col min="12048" max="12048" width="9.42578125" style="1" bestFit="1" customWidth="1"/>
    <col min="12049" max="12288" width="9.140625" style="1"/>
    <col min="12289" max="12289" width="17.28515625" style="1" bestFit="1" customWidth="1"/>
    <col min="12290" max="12290" width="60.7109375" style="1" bestFit="1" customWidth="1"/>
    <col min="12291" max="12292" width="10.140625" style="1" bestFit="1" customWidth="1"/>
    <col min="12293" max="12294" width="8.42578125" style="1" bestFit="1" customWidth="1"/>
    <col min="12295" max="12295" width="9.42578125" style="1" bestFit="1" customWidth="1"/>
    <col min="12296" max="12296" width="9.42578125" style="1" customWidth="1"/>
    <col min="12297" max="12298" width="9.140625" style="1"/>
    <col min="12299" max="12299" width="44.28515625" style="1" customWidth="1"/>
    <col min="12300" max="12301" width="10.140625" style="1" bestFit="1" customWidth="1"/>
    <col min="12302" max="12302" width="8.42578125" style="1" bestFit="1" customWidth="1"/>
    <col min="12303" max="12303" width="7" style="1" bestFit="1" customWidth="1"/>
    <col min="12304" max="12304" width="9.42578125" style="1" bestFit="1" customWidth="1"/>
    <col min="12305" max="12544" width="9.140625" style="1"/>
    <col min="12545" max="12545" width="17.28515625" style="1" bestFit="1" customWidth="1"/>
    <col min="12546" max="12546" width="60.7109375" style="1" bestFit="1" customWidth="1"/>
    <col min="12547" max="12548" width="10.140625" style="1" bestFit="1" customWidth="1"/>
    <col min="12549" max="12550" width="8.42578125" style="1" bestFit="1" customWidth="1"/>
    <col min="12551" max="12551" width="9.42578125" style="1" bestFit="1" customWidth="1"/>
    <col min="12552" max="12552" width="9.42578125" style="1" customWidth="1"/>
    <col min="12553" max="12554" width="9.140625" style="1"/>
    <col min="12555" max="12555" width="44.28515625" style="1" customWidth="1"/>
    <col min="12556" max="12557" width="10.140625" style="1" bestFit="1" customWidth="1"/>
    <col min="12558" max="12558" width="8.42578125" style="1" bestFit="1" customWidth="1"/>
    <col min="12559" max="12559" width="7" style="1" bestFit="1" customWidth="1"/>
    <col min="12560" max="12560" width="9.42578125" style="1" bestFit="1" customWidth="1"/>
    <col min="12561" max="12800" width="9.140625" style="1"/>
    <col min="12801" max="12801" width="17.28515625" style="1" bestFit="1" customWidth="1"/>
    <col min="12802" max="12802" width="60.7109375" style="1" bestFit="1" customWidth="1"/>
    <col min="12803" max="12804" width="10.140625" style="1" bestFit="1" customWidth="1"/>
    <col min="12805" max="12806" width="8.42578125" style="1" bestFit="1" customWidth="1"/>
    <col min="12807" max="12807" width="9.42578125" style="1" bestFit="1" customWidth="1"/>
    <col min="12808" max="12808" width="9.42578125" style="1" customWidth="1"/>
    <col min="12809" max="12810" width="9.140625" style="1"/>
    <col min="12811" max="12811" width="44.28515625" style="1" customWidth="1"/>
    <col min="12812" max="12813" width="10.140625" style="1" bestFit="1" customWidth="1"/>
    <col min="12814" max="12814" width="8.42578125" style="1" bestFit="1" customWidth="1"/>
    <col min="12815" max="12815" width="7" style="1" bestFit="1" customWidth="1"/>
    <col min="12816" max="12816" width="9.42578125" style="1" bestFit="1" customWidth="1"/>
    <col min="12817" max="13056" width="9.140625" style="1"/>
    <col min="13057" max="13057" width="17.28515625" style="1" bestFit="1" customWidth="1"/>
    <col min="13058" max="13058" width="60.7109375" style="1" bestFit="1" customWidth="1"/>
    <col min="13059" max="13060" width="10.140625" style="1" bestFit="1" customWidth="1"/>
    <col min="13061" max="13062" width="8.42578125" style="1" bestFit="1" customWidth="1"/>
    <col min="13063" max="13063" width="9.42578125" style="1" bestFit="1" customWidth="1"/>
    <col min="13064" max="13064" width="9.42578125" style="1" customWidth="1"/>
    <col min="13065" max="13066" width="9.140625" style="1"/>
    <col min="13067" max="13067" width="44.28515625" style="1" customWidth="1"/>
    <col min="13068" max="13069" width="10.140625" style="1" bestFit="1" customWidth="1"/>
    <col min="13070" max="13070" width="8.42578125" style="1" bestFit="1" customWidth="1"/>
    <col min="13071" max="13071" width="7" style="1" bestFit="1" customWidth="1"/>
    <col min="13072" max="13072" width="9.42578125" style="1" bestFit="1" customWidth="1"/>
    <col min="13073" max="13312" width="9.140625" style="1"/>
    <col min="13313" max="13313" width="17.28515625" style="1" bestFit="1" customWidth="1"/>
    <col min="13314" max="13314" width="60.7109375" style="1" bestFit="1" customWidth="1"/>
    <col min="13315" max="13316" width="10.140625" style="1" bestFit="1" customWidth="1"/>
    <col min="13317" max="13318" width="8.42578125" style="1" bestFit="1" customWidth="1"/>
    <col min="13319" max="13319" width="9.42578125" style="1" bestFit="1" customWidth="1"/>
    <col min="13320" max="13320" width="9.42578125" style="1" customWidth="1"/>
    <col min="13321" max="13322" width="9.140625" style="1"/>
    <col min="13323" max="13323" width="44.28515625" style="1" customWidth="1"/>
    <col min="13324" max="13325" width="10.140625" style="1" bestFit="1" customWidth="1"/>
    <col min="13326" max="13326" width="8.42578125" style="1" bestFit="1" customWidth="1"/>
    <col min="13327" max="13327" width="7" style="1" bestFit="1" customWidth="1"/>
    <col min="13328" max="13328" width="9.42578125" style="1" bestFit="1" customWidth="1"/>
    <col min="13329" max="13568" width="9.140625" style="1"/>
    <col min="13569" max="13569" width="17.28515625" style="1" bestFit="1" customWidth="1"/>
    <col min="13570" max="13570" width="60.7109375" style="1" bestFit="1" customWidth="1"/>
    <col min="13571" max="13572" width="10.140625" style="1" bestFit="1" customWidth="1"/>
    <col min="13573" max="13574" width="8.42578125" style="1" bestFit="1" customWidth="1"/>
    <col min="13575" max="13575" width="9.42578125" style="1" bestFit="1" customWidth="1"/>
    <col min="13576" max="13576" width="9.42578125" style="1" customWidth="1"/>
    <col min="13577" max="13578" width="9.140625" style="1"/>
    <col min="13579" max="13579" width="44.28515625" style="1" customWidth="1"/>
    <col min="13580" max="13581" width="10.140625" style="1" bestFit="1" customWidth="1"/>
    <col min="13582" max="13582" width="8.42578125" style="1" bestFit="1" customWidth="1"/>
    <col min="13583" max="13583" width="7" style="1" bestFit="1" customWidth="1"/>
    <col min="13584" max="13584" width="9.42578125" style="1" bestFit="1" customWidth="1"/>
    <col min="13585" max="13824" width="9.140625" style="1"/>
    <col min="13825" max="13825" width="17.28515625" style="1" bestFit="1" customWidth="1"/>
    <col min="13826" max="13826" width="60.7109375" style="1" bestFit="1" customWidth="1"/>
    <col min="13827" max="13828" width="10.140625" style="1" bestFit="1" customWidth="1"/>
    <col min="13829" max="13830" width="8.42578125" style="1" bestFit="1" customWidth="1"/>
    <col min="13831" max="13831" width="9.42578125" style="1" bestFit="1" customWidth="1"/>
    <col min="13832" max="13832" width="9.42578125" style="1" customWidth="1"/>
    <col min="13833" max="13834" width="9.140625" style="1"/>
    <col min="13835" max="13835" width="44.28515625" style="1" customWidth="1"/>
    <col min="13836" max="13837" width="10.140625" style="1" bestFit="1" customWidth="1"/>
    <col min="13838" max="13838" width="8.42578125" style="1" bestFit="1" customWidth="1"/>
    <col min="13839" max="13839" width="7" style="1" bestFit="1" customWidth="1"/>
    <col min="13840" max="13840" width="9.42578125" style="1" bestFit="1" customWidth="1"/>
    <col min="13841" max="14080" width="9.140625" style="1"/>
    <col min="14081" max="14081" width="17.28515625" style="1" bestFit="1" customWidth="1"/>
    <col min="14082" max="14082" width="60.7109375" style="1" bestFit="1" customWidth="1"/>
    <col min="14083" max="14084" width="10.140625" style="1" bestFit="1" customWidth="1"/>
    <col min="14085" max="14086" width="8.42578125" style="1" bestFit="1" customWidth="1"/>
    <col min="14087" max="14087" width="9.42578125" style="1" bestFit="1" customWidth="1"/>
    <col min="14088" max="14088" width="9.42578125" style="1" customWidth="1"/>
    <col min="14089" max="14090" width="9.140625" style="1"/>
    <col min="14091" max="14091" width="44.28515625" style="1" customWidth="1"/>
    <col min="14092" max="14093" width="10.140625" style="1" bestFit="1" customWidth="1"/>
    <col min="14094" max="14094" width="8.42578125" style="1" bestFit="1" customWidth="1"/>
    <col min="14095" max="14095" width="7" style="1" bestFit="1" customWidth="1"/>
    <col min="14096" max="14096" width="9.42578125" style="1" bestFit="1" customWidth="1"/>
    <col min="14097" max="14336" width="9.140625" style="1"/>
    <col min="14337" max="14337" width="17.28515625" style="1" bestFit="1" customWidth="1"/>
    <col min="14338" max="14338" width="60.7109375" style="1" bestFit="1" customWidth="1"/>
    <col min="14339" max="14340" width="10.140625" style="1" bestFit="1" customWidth="1"/>
    <col min="14341" max="14342" width="8.42578125" style="1" bestFit="1" customWidth="1"/>
    <col min="14343" max="14343" width="9.42578125" style="1" bestFit="1" customWidth="1"/>
    <col min="14344" max="14344" width="9.42578125" style="1" customWidth="1"/>
    <col min="14345" max="14346" width="9.140625" style="1"/>
    <col min="14347" max="14347" width="44.28515625" style="1" customWidth="1"/>
    <col min="14348" max="14349" width="10.140625" style="1" bestFit="1" customWidth="1"/>
    <col min="14350" max="14350" width="8.42578125" style="1" bestFit="1" customWidth="1"/>
    <col min="14351" max="14351" width="7" style="1" bestFit="1" customWidth="1"/>
    <col min="14352" max="14352" width="9.42578125" style="1" bestFit="1" customWidth="1"/>
    <col min="14353" max="14592" width="9.140625" style="1"/>
    <col min="14593" max="14593" width="17.28515625" style="1" bestFit="1" customWidth="1"/>
    <col min="14594" max="14594" width="60.7109375" style="1" bestFit="1" customWidth="1"/>
    <col min="14595" max="14596" width="10.140625" style="1" bestFit="1" customWidth="1"/>
    <col min="14597" max="14598" width="8.42578125" style="1" bestFit="1" customWidth="1"/>
    <col min="14599" max="14599" width="9.42578125" style="1" bestFit="1" customWidth="1"/>
    <col min="14600" max="14600" width="9.42578125" style="1" customWidth="1"/>
    <col min="14601" max="14602" width="9.140625" style="1"/>
    <col min="14603" max="14603" width="44.28515625" style="1" customWidth="1"/>
    <col min="14604" max="14605" width="10.140625" style="1" bestFit="1" customWidth="1"/>
    <col min="14606" max="14606" width="8.42578125" style="1" bestFit="1" customWidth="1"/>
    <col min="14607" max="14607" width="7" style="1" bestFit="1" customWidth="1"/>
    <col min="14608" max="14608" width="9.42578125" style="1" bestFit="1" customWidth="1"/>
    <col min="14609" max="14848" width="9.140625" style="1"/>
    <col min="14849" max="14849" width="17.28515625" style="1" bestFit="1" customWidth="1"/>
    <col min="14850" max="14850" width="60.7109375" style="1" bestFit="1" customWidth="1"/>
    <col min="14851" max="14852" width="10.140625" style="1" bestFit="1" customWidth="1"/>
    <col min="14853" max="14854" width="8.42578125" style="1" bestFit="1" customWidth="1"/>
    <col min="14855" max="14855" width="9.42578125" style="1" bestFit="1" customWidth="1"/>
    <col min="14856" max="14856" width="9.42578125" style="1" customWidth="1"/>
    <col min="14857" max="14858" width="9.140625" style="1"/>
    <col min="14859" max="14859" width="44.28515625" style="1" customWidth="1"/>
    <col min="14860" max="14861" width="10.140625" style="1" bestFit="1" customWidth="1"/>
    <col min="14862" max="14862" width="8.42578125" style="1" bestFit="1" customWidth="1"/>
    <col min="14863" max="14863" width="7" style="1" bestFit="1" customWidth="1"/>
    <col min="14864" max="14864" width="9.42578125" style="1" bestFit="1" customWidth="1"/>
    <col min="14865" max="15104" width="9.140625" style="1"/>
    <col min="15105" max="15105" width="17.28515625" style="1" bestFit="1" customWidth="1"/>
    <col min="15106" max="15106" width="60.7109375" style="1" bestFit="1" customWidth="1"/>
    <col min="15107" max="15108" width="10.140625" style="1" bestFit="1" customWidth="1"/>
    <col min="15109" max="15110" width="8.42578125" style="1" bestFit="1" customWidth="1"/>
    <col min="15111" max="15111" width="9.42578125" style="1" bestFit="1" customWidth="1"/>
    <col min="15112" max="15112" width="9.42578125" style="1" customWidth="1"/>
    <col min="15113" max="15114" width="9.140625" style="1"/>
    <col min="15115" max="15115" width="44.28515625" style="1" customWidth="1"/>
    <col min="15116" max="15117" width="10.140625" style="1" bestFit="1" customWidth="1"/>
    <col min="15118" max="15118" width="8.42578125" style="1" bestFit="1" customWidth="1"/>
    <col min="15119" max="15119" width="7" style="1" bestFit="1" customWidth="1"/>
    <col min="15120" max="15120" width="9.42578125" style="1" bestFit="1" customWidth="1"/>
    <col min="15121" max="15360" width="9.140625" style="1"/>
    <col min="15361" max="15361" width="17.28515625" style="1" bestFit="1" customWidth="1"/>
    <col min="15362" max="15362" width="60.7109375" style="1" bestFit="1" customWidth="1"/>
    <col min="15363" max="15364" width="10.140625" style="1" bestFit="1" customWidth="1"/>
    <col min="15365" max="15366" width="8.42578125" style="1" bestFit="1" customWidth="1"/>
    <col min="15367" max="15367" width="9.42578125" style="1" bestFit="1" customWidth="1"/>
    <col min="15368" max="15368" width="9.42578125" style="1" customWidth="1"/>
    <col min="15369" max="15370" width="9.140625" style="1"/>
    <col min="15371" max="15371" width="44.28515625" style="1" customWidth="1"/>
    <col min="15372" max="15373" width="10.140625" style="1" bestFit="1" customWidth="1"/>
    <col min="15374" max="15374" width="8.42578125" style="1" bestFit="1" customWidth="1"/>
    <col min="15375" max="15375" width="7" style="1" bestFit="1" customWidth="1"/>
    <col min="15376" max="15376" width="9.42578125" style="1" bestFit="1" customWidth="1"/>
    <col min="15377" max="15616" width="9.140625" style="1"/>
    <col min="15617" max="15617" width="17.28515625" style="1" bestFit="1" customWidth="1"/>
    <col min="15618" max="15618" width="60.7109375" style="1" bestFit="1" customWidth="1"/>
    <col min="15619" max="15620" width="10.140625" style="1" bestFit="1" customWidth="1"/>
    <col min="15621" max="15622" width="8.42578125" style="1" bestFit="1" customWidth="1"/>
    <col min="15623" max="15623" width="9.42578125" style="1" bestFit="1" customWidth="1"/>
    <col min="15624" max="15624" width="9.42578125" style="1" customWidth="1"/>
    <col min="15625" max="15626" width="9.140625" style="1"/>
    <col min="15627" max="15627" width="44.28515625" style="1" customWidth="1"/>
    <col min="15628" max="15629" width="10.140625" style="1" bestFit="1" customWidth="1"/>
    <col min="15630" max="15630" width="8.42578125" style="1" bestFit="1" customWidth="1"/>
    <col min="15631" max="15631" width="7" style="1" bestFit="1" customWidth="1"/>
    <col min="15632" max="15632" width="9.42578125" style="1" bestFit="1" customWidth="1"/>
    <col min="15633" max="15872" width="9.140625" style="1"/>
    <col min="15873" max="15873" width="17.28515625" style="1" bestFit="1" customWidth="1"/>
    <col min="15874" max="15874" width="60.7109375" style="1" bestFit="1" customWidth="1"/>
    <col min="15875" max="15876" width="10.140625" style="1" bestFit="1" customWidth="1"/>
    <col min="15877" max="15878" width="8.42578125" style="1" bestFit="1" customWidth="1"/>
    <col min="15879" max="15879" width="9.42578125" style="1" bestFit="1" customWidth="1"/>
    <col min="15880" max="15880" width="9.42578125" style="1" customWidth="1"/>
    <col min="15881" max="15882" width="9.140625" style="1"/>
    <col min="15883" max="15883" width="44.28515625" style="1" customWidth="1"/>
    <col min="15884" max="15885" width="10.140625" style="1" bestFit="1" customWidth="1"/>
    <col min="15886" max="15886" width="8.42578125" style="1" bestFit="1" customWidth="1"/>
    <col min="15887" max="15887" width="7" style="1" bestFit="1" customWidth="1"/>
    <col min="15888" max="15888" width="9.42578125" style="1" bestFit="1" customWidth="1"/>
    <col min="15889" max="16128" width="9.140625" style="1"/>
    <col min="16129" max="16129" width="17.28515625" style="1" bestFit="1" customWidth="1"/>
    <col min="16130" max="16130" width="60.7109375" style="1" bestFit="1" customWidth="1"/>
    <col min="16131" max="16132" width="10.140625" style="1" bestFit="1" customWidth="1"/>
    <col min="16133" max="16134" width="8.42578125" style="1" bestFit="1" customWidth="1"/>
    <col min="16135" max="16135" width="9.42578125" style="1" bestFit="1" customWidth="1"/>
    <col min="16136" max="16136" width="9.42578125" style="1" customWidth="1"/>
    <col min="16137" max="16138" width="9.140625" style="1"/>
    <col min="16139" max="16139" width="44.28515625" style="1" customWidth="1"/>
    <col min="16140" max="16141" width="10.140625" style="1" bestFit="1" customWidth="1"/>
    <col min="16142" max="16142" width="8.42578125" style="1" bestFit="1" customWidth="1"/>
    <col min="16143" max="16143" width="7" style="1" bestFit="1" customWidth="1"/>
    <col min="16144" max="16144" width="9.42578125" style="1" bestFit="1" customWidth="1"/>
    <col min="16145" max="16384" width="9.140625" style="1"/>
  </cols>
  <sheetData>
    <row r="1" spans="1:16" ht="31.5" x14ac:dyDescent="0.5">
      <c r="A1" s="121">
        <v>2009</v>
      </c>
      <c r="B1" s="121"/>
      <c r="C1" s="121"/>
      <c r="D1" s="121"/>
      <c r="E1" s="121"/>
      <c r="F1" s="121"/>
      <c r="G1" s="121"/>
      <c r="H1" s="108"/>
      <c r="J1" s="122">
        <v>2010</v>
      </c>
      <c r="K1" s="122"/>
      <c r="L1" s="122"/>
      <c r="M1" s="122"/>
      <c r="N1" s="122"/>
      <c r="O1" s="122"/>
      <c r="P1" s="122"/>
    </row>
    <row r="2" spans="1:16" s="19" customFormat="1" ht="30" x14ac:dyDescent="0.25">
      <c r="A2" s="21" t="s">
        <v>48</v>
      </c>
      <c r="B2" s="21" t="s">
        <v>35</v>
      </c>
      <c r="C2" s="21" t="s">
        <v>49</v>
      </c>
      <c r="D2" s="21" t="s">
        <v>50</v>
      </c>
      <c r="E2" s="21" t="s">
        <v>51</v>
      </c>
      <c r="F2" s="21" t="s">
        <v>52</v>
      </c>
      <c r="G2" s="21" t="s">
        <v>53</v>
      </c>
      <c r="H2" s="22"/>
      <c r="J2" s="23" t="s">
        <v>48</v>
      </c>
      <c r="K2" s="23" t="s">
        <v>35</v>
      </c>
      <c r="L2" s="23" t="s">
        <v>49</v>
      </c>
      <c r="M2" s="23" t="s">
        <v>50</v>
      </c>
      <c r="N2" s="23" t="s">
        <v>51</v>
      </c>
      <c r="O2" s="23" t="s">
        <v>52</v>
      </c>
      <c r="P2" s="23" t="s">
        <v>53</v>
      </c>
    </row>
    <row r="3" spans="1:16" s="19" customFormat="1" x14ac:dyDescent="0.25">
      <c r="A3" s="24">
        <v>4</v>
      </c>
      <c r="B3" s="25" t="s">
        <v>54</v>
      </c>
      <c r="C3" s="24">
        <v>11</v>
      </c>
      <c r="D3" s="24">
        <v>17</v>
      </c>
      <c r="E3" s="24">
        <v>14</v>
      </c>
      <c r="F3" s="24">
        <v>36</v>
      </c>
      <c r="G3" s="24">
        <v>22</v>
      </c>
      <c r="H3" s="26"/>
      <c r="J3" s="27">
        <v>4</v>
      </c>
      <c r="K3" s="28" t="s">
        <v>54</v>
      </c>
      <c r="L3" s="29">
        <v>20</v>
      </c>
      <c r="M3" s="29">
        <v>26</v>
      </c>
      <c r="N3" s="29">
        <v>26</v>
      </c>
      <c r="O3" s="29">
        <v>47</v>
      </c>
      <c r="P3" s="29">
        <v>31</v>
      </c>
    </row>
    <row r="4" spans="1:16" s="19" customFormat="1" x14ac:dyDescent="0.25">
      <c r="A4" s="24">
        <v>5</v>
      </c>
      <c r="B4" s="25" t="s">
        <v>55</v>
      </c>
      <c r="C4" s="24">
        <v>12</v>
      </c>
      <c r="D4" s="24">
        <v>18</v>
      </c>
      <c r="E4" s="24">
        <v>17</v>
      </c>
      <c r="F4" s="24">
        <v>31</v>
      </c>
      <c r="G4" s="24">
        <v>22</v>
      </c>
      <c r="H4" s="26"/>
      <c r="J4" s="27">
        <v>5</v>
      </c>
      <c r="K4" s="28" t="s">
        <v>55</v>
      </c>
      <c r="L4" s="29">
        <v>19</v>
      </c>
      <c r="M4" s="29">
        <v>27</v>
      </c>
      <c r="N4" s="29">
        <v>34</v>
      </c>
      <c r="O4" s="29">
        <v>40</v>
      </c>
      <c r="P4" s="29">
        <v>30</v>
      </c>
    </row>
    <row r="5" spans="1:16" x14ac:dyDescent="0.25">
      <c r="A5" s="25"/>
      <c r="B5" s="30" t="s">
        <v>56</v>
      </c>
      <c r="C5" s="24">
        <f>SUM(C3:C4)</f>
        <v>23</v>
      </c>
      <c r="D5" s="24">
        <f>SUM(D3:D4)</f>
        <v>35</v>
      </c>
      <c r="E5" s="24">
        <f>SUM(E3:E4)</f>
        <v>31</v>
      </c>
      <c r="F5" s="24">
        <f>SUM(F3:F4)</f>
        <v>67</v>
      </c>
      <c r="G5" s="24">
        <f>SUM(G3:G4)</f>
        <v>44</v>
      </c>
      <c r="H5" s="26"/>
      <c r="J5" s="28"/>
      <c r="K5" s="31" t="s">
        <v>56</v>
      </c>
      <c r="L5" s="27">
        <f>SUM(L3:L4)</f>
        <v>39</v>
      </c>
      <c r="M5" s="27">
        <f>SUM(M3:M4)</f>
        <v>53</v>
      </c>
      <c r="N5" s="27">
        <f>SUM(N3:N4)</f>
        <v>60</v>
      </c>
      <c r="O5" s="27">
        <f>SUM(O3:O4)</f>
        <v>87</v>
      </c>
      <c r="P5" s="27">
        <f>SUM(P3:P4)</f>
        <v>61</v>
      </c>
    </row>
    <row r="6" spans="1:16" x14ac:dyDescent="0.25">
      <c r="A6" s="25"/>
      <c r="B6" s="30" t="s">
        <v>57</v>
      </c>
      <c r="C6" s="32">
        <f>(C5/200)*100</f>
        <v>11.5</v>
      </c>
      <c r="D6" s="32">
        <f>(D5/200)*100</f>
        <v>17.5</v>
      </c>
      <c r="E6" s="32">
        <f>(E5/200)*100</f>
        <v>15.5</v>
      </c>
      <c r="F6" s="32">
        <f>(F5/200)*100</f>
        <v>33.5</v>
      </c>
      <c r="G6" s="32">
        <f>(G5/200)*100</f>
        <v>22</v>
      </c>
      <c r="H6" s="33"/>
      <c r="J6" s="28"/>
      <c r="K6" s="31" t="s">
        <v>57</v>
      </c>
      <c r="L6" s="27">
        <f>(L5/300)*100</f>
        <v>13</v>
      </c>
      <c r="M6" s="34">
        <f>(M5/300)*100</f>
        <v>17.666666666666668</v>
      </c>
      <c r="N6" s="34">
        <f>(N5/300)*100</f>
        <v>20</v>
      </c>
      <c r="O6" s="34">
        <f>(O5/300)*100</f>
        <v>28.999999999999996</v>
      </c>
      <c r="P6" s="34">
        <f>(P5/300)*100</f>
        <v>20.333333333333332</v>
      </c>
    </row>
    <row r="10" spans="1:16" ht="45" x14ac:dyDescent="0.25">
      <c r="A10" s="35"/>
      <c r="B10" s="35" t="s">
        <v>58</v>
      </c>
      <c r="C10" s="35" t="s">
        <v>59</v>
      </c>
      <c r="D10" s="35" t="s">
        <v>60</v>
      </c>
      <c r="E10" s="35" t="s">
        <v>61</v>
      </c>
      <c r="F10" s="35" t="s">
        <v>62</v>
      </c>
      <c r="G10" s="35" t="s">
        <v>63</v>
      </c>
    </row>
    <row r="11" spans="1:16" x14ac:dyDescent="0.25">
      <c r="A11" s="36">
        <v>2009</v>
      </c>
      <c r="B11" s="36">
        <f>C6</f>
        <v>11.5</v>
      </c>
      <c r="C11" s="36">
        <f>D6</f>
        <v>17.5</v>
      </c>
      <c r="D11" s="36">
        <f>E6</f>
        <v>15.5</v>
      </c>
      <c r="E11" s="36">
        <f>F6</f>
        <v>33.5</v>
      </c>
      <c r="F11" s="36">
        <f>G6</f>
        <v>22</v>
      </c>
      <c r="G11" s="36">
        <f>(B11*$B$15+C11*$B$16+D11*$B$17+E11*$B$18+F11*$B$19)/5</f>
        <v>7.4</v>
      </c>
    </row>
    <row r="12" spans="1:16" x14ac:dyDescent="0.25">
      <c r="A12" s="36">
        <v>2010</v>
      </c>
      <c r="B12" s="36">
        <f>L6</f>
        <v>13</v>
      </c>
      <c r="C12" s="37">
        <f>M6</f>
        <v>17.666666666666668</v>
      </c>
      <c r="D12" s="37">
        <f>N6</f>
        <v>20</v>
      </c>
      <c r="E12" s="37">
        <f>O6</f>
        <v>28.999999999999996</v>
      </c>
      <c r="F12" s="37">
        <f>P6</f>
        <v>20.333333333333332</v>
      </c>
      <c r="G12" s="36">
        <f>(B12*$B$15+C12*$B$16+D12*$B$17+E12*$B$18+F12*$B$19)/5</f>
        <v>5.1999999999999975</v>
      </c>
    </row>
    <row r="14" spans="1:16" ht="15.75" thickBot="1" x14ac:dyDescent="0.3"/>
    <row r="15" spans="1:16" x14ac:dyDescent="0.25">
      <c r="A15" s="38" t="s">
        <v>49</v>
      </c>
      <c r="B15" s="39">
        <v>-2</v>
      </c>
    </row>
    <row r="16" spans="1:16" x14ac:dyDescent="0.25">
      <c r="A16" s="40" t="s">
        <v>50</v>
      </c>
      <c r="B16" s="41">
        <v>-1</v>
      </c>
    </row>
    <row r="17" spans="1:8" ht="26.25" x14ac:dyDescent="0.4">
      <c r="A17" s="40" t="s">
        <v>51</v>
      </c>
      <c r="B17" s="41">
        <v>0</v>
      </c>
      <c r="E17" s="123" t="s">
        <v>81</v>
      </c>
      <c r="F17" s="123"/>
      <c r="G17" s="123"/>
      <c r="H17" s="123"/>
    </row>
    <row r="18" spans="1:8" x14ac:dyDescent="0.25">
      <c r="A18" s="40" t="s">
        <v>52</v>
      </c>
      <c r="B18" s="41">
        <v>1</v>
      </c>
    </row>
    <row r="19" spans="1:8" ht="15.75" thickBot="1" x14ac:dyDescent="0.3">
      <c r="A19" s="42" t="s">
        <v>53</v>
      </c>
      <c r="B19" s="43">
        <v>2</v>
      </c>
    </row>
  </sheetData>
  <mergeCells count="3">
    <mergeCell ref="A1:G1"/>
    <mergeCell ref="J1:P1"/>
    <mergeCell ref="E17:H17"/>
  </mergeCells>
  <hyperlinks>
    <hyperlink ref="E17:H17" location="Dashboard!A1" display="Back"/>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A7" zoomScale="85" zoomScaleNormal="85" workbookViewId="0">
      <selection activeCell="G24" sqref="G24"/>
    </sheetView>
  </sheetViews>
  <sheetFormatPr defaultRowHeight="15" x14ac:dyDescent="0.25"/>
  <cols>
    <col min="1" max="1" width="17.28515625" style="1" bestFit="1" customWidth="1"/>
    <col min="2" max="2" width="58.140625" style="1" bestFit="1" customWidth="1"/>
    <col min="3" max="4" width="10.140625" style="1" bestFit="1" customWidth="1"/>
    <col min="5" max="5" width="11" style="1" customWidth="1"/>
    <col min="6" max="6" width="10.140625" style="1" customWidth="1"/>
    <col min="7" max="7" width="9.42578125" style="1" bestFit="1" customWidth="1"/>
    <col min="8" max="9" width="9.140625" style="1"/>
    <col min="10" max="10" width="58.1406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58.140625" style="1" bestFit="1" customWidth="1"/>
    <col min="259" max="260" width="10.140625" style="1" bestFit="1" customWidth="1"/>
    <col min="261" max="261" width="11" style="1" customWidth="1"/>
    <col min="262" max="262" width="10.140625" style="1" customWidth="1"/>
    <col min="263" max="263" width="9.42578125" style="1" bestFit="1" customWidth="1"/>
    <col min="264" max="265" width="9.140625" style="1"/>
    <col min="266" max="266" width="58.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58.140625" style="1" bestFit="1" customWidth="1"/>
    <col min="515" max="516" width="10.140625" style="1" bestFit="1" customWidth="1"/>
    <col min="517" max="517" width="11" style="1" customWidth="1"/>
    <col min="518" max="518" width="10.140625" style="1" customWidth="1"/>
    <col min="519" max="519" width="9.42578125" style="1" bestFit="1" customWidth="1"/>
    <col min="520" max="521" width="9.140625" style="1"/>
    <col min="522" max="522" width="58.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58.140625" style="1" bestFit="1" customWidth="1"/>
    <col min="771" max="772" width="10.140625" style="1" bestFit="1" customWidth="1"/>
    <col min="773" max="773" width="11" style="1" customWidth="1"/>
    <col min="774" max="774" width="10.140625" style="1" customWidth="1"/>
    <col min="775" max="775" width="9.42578125" style="1" bestFit="1" customWidth="1"/>
    <col min="776" max="777" width="9.140625" style="1"/>
    <col min="778" max="778" width="58.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58.140625" style="1" bestFit="1" customWidth="1"/>
    <col min="1027" max="1028" width="10.140625" style="1" bestFit="1" customWidth="1"/>
    <col min="1029" max="1029" width="11" style="1" customWidth="1"/>
    <col min="1030" max="1030" width="10.140625" style="1" customWidth="1"/>
    <col min="1031" max="1031" width="9.42578125" style="1" bestFit="1" customWidth="1"/>
    <col min="1032" max="1033" width="9.140625" style="1"/>
    <col min="1034" max="1034" width="58.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58.140625" style="1" bestFit="1" customWidth="1"/>
    <col min="1283" max="1284" width="10.140625" style="1" bestFit="1" customWidth="1"/>
    <col min="1285" max="1285" width="11" style="1" customWidth="1"/>
    <col min="1286" max="1286" width="10.140625" style="1" customWidth="1"/>
    <col min="1287" max="1287" width="9.42578125" style="1" bestFit="1" customWidth="1"/>
    <col min="1288" max="1289" width="9.140625" style="1"/>
    <col min="1290" max="1290" width="58.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58.140625" style="1" bestFit="1" customWidth="1"/>
    <col min="1539" max="1540" width="10.140625" style="1" bestFit="1" customWidth="1"/>
    <col min="1541" max="1541" width="11" style="1" customWidth="1"/>
    <col min="1542" max="1542" width="10.140625" style="1" customWidth="1"/>
    <col min="1543" max="1543" width="9.42578125" style="1" bestFit="1" customWidth="1"/>
    <col min="1544" max="1545" width="9.140625" style="1"/>
    <col min="1546" max="1546" width="58.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58.140625" style="1" bestFit="1" customWidth="1"/>
    <col min="1795" max="1796" width="10.140625" style="1" bestFit="1" customWidth="1"/>
    <col min="1797" max="1797" width="11" style="1" customWidth="1"/>
    <col min="1798" max="1798" width="10.140625" style="1" customWidth="1"/>
    <col min="1799" max="1799" width="9.42578125" style="1" bestFit="1" customWidth="1"/>
    <col min="1800" max="1801" width="9.140625" style="1"/>
    <col min="1802" max="1802" width="58.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58.140625" style="1" bestFit="1" customWidth="1"/>
    <col min="2051" max="2052" width="10.140625" style="1" bestFit="1" customWidth="1"/>
    <col min="2053" max="2053" width="11" style="1" customWidth="1"/>
    <col min="2054" max="2054" width="10.140625" style="1" customWidth="1"/>
    <col min="2055" max="2055" width="9.42578125" style="1" bestFit="1" customWidth="1"/>
    <col min="2056" max="2057" width="9.140625" style="1"/>
    <col min="2058" max="2058" width="58.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58.140625" style="1" bestFit="1" customWidth="1"/>
    <col min="2307" max="2308" width="10.140625" style="1" bestFit="1" customWidth="1"/>
    <col min="2309" max="2309" width="11" style="1" customWidth="1"/>
    <col min="2310" max="2310" width="10.140625" style="1" customWidth="1"/>
    <col min="2311" max="2311" width="9.42578125" style="1" bestFit="1" customWidth="1"/>
    <col min="2312" max="2313" width="9.140625" style="1"/>
    <col min="2314" max="2314" width="58.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58.140625" style="1" bestFit="1" customWidth="1"/>
    <col min="2563" max="2564" width="10.140625" style="1" bestFit="1" customWidth="1"/>
    <col min="2565" max="2565" width="11" style="1" customWidth="1"/>
    <col min="2566" max="2566" width="10.140625" style="1" customWidth="1"/>
    <col min="2567" max="2567" width="9.42578125" style="1" bestFit="1" customWidth="1"/>
    <col min="2568" max="2569" width="9.140625" style="1"/>
    <col min="2570" max="2570" width="58.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58.140625" style="1" bestFit="1" customWidth="1"/>
    <col min="2819" max="2820" width="10.140625" style="1" bestFit="1" customWidth="1"/>
    <col min="2821" max="2821" width="11" style="1" customWidth="1"/>
    <col min="2822" max="2822" width="10.140625" style="1" customWidth="1"/>
    <col min="2823" max="2823" width="9.42578125" style="1" bestFit="1" customWidth="1"/>
    <col min="2824" max="2825" width="9.140625" style="1"/>
    <col min="2826" max="2826" width="58.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58.140625" style="1" bestFit="1" customWidth="1"/>
    <col min="3075" max="3076" width="10.140625" style="1" bestFit="1" customWidth="1"/>
    <col min="3077" max="3077" width="11" style="1" customWidth="1"/>
    <col min="3078" max="3078" width="10.140625" style="1" customWidth="1"/>
    <col min="3079" max="3079" width="9.42578125" style="1" bestFit="1" customWidth="1"/>
    <col min="3080" max="3081" width="9.140625" style="1"/>
    <col min="3082" max="3082" width="58.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58.140625" style="1" bestFit="1" customWidth="1"/>
    <col min="3331" max="3332" width="10.140625" style="1" bestFit="1" customWidth="1"/>
    <col min="3333" max="3333" width="11" style="1" customWidth="1"/>
    <col min="3334" max="3334" width="10.140625" style="1" customWidth="1"/>
    <col min="3335" max="3335" width="9.42578125" style="1" bestFit="1" customWidth="1"/>
    <col min="3336" max="3337" width="9.140625" style="1"/>
    <col min="3338" max="3338" width="58.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58.140625" style="1" bestFit="1" customWidth="1"/>
    <col min="3587" max="3588" width="10.140625" style="1" bestFit="1" customWidth="1"/>
    <col min="3589" max="3589" width="11" style="1" customWidth="1"/>
    <col min="3590" max="3590" width="10.140625" style="1" customWidth="1"/>
    <col min="3591" max="3591" width="9.42578125" style="1" bestFit="1" customWidth="1"/>
    <col min="3592" max="3593" width="9.140625" style="1"/>
    <col min="3594" max="3594" width="58.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58.140625" style="1" bestFit="1" customWidth="1"/>
    <col min="3843" max="3844" width="10.140625" style="1" bestFit="1" customWidth="1"/>
    <col min="3845" max="3845" width="11" style="1" customWidth="1"/>
    <col min="3846" max="3846" width="10.140625" style="1" customWidth="1"/>
    <col min="3847" max="3847" width="9.42578125" style="1" bestFit="1" customWidth="1"/>
    <col min="3848" max="3849" width="9.140625" style="1"/>
    <col min="3850" max="3850" width="58.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58.140625" style="1" bestFit="1" customWidth="1"/>
    <col min="4099" max="4100" width="10.140625" style="1" bestFit="1" customWidth="1"/>
    <col min="4101" max="4101" width="11" style="1" customWidth="1"/>
    <col min="4102" max="4102" width="10.140625" style="1" customWidth="1"/>
    <col min="4103" max="4103" width="9.42578125" style="1" bestFit="1" customWidth="1"/>
    <col min="4104" max="4105" width="9.140625" style="1"/>
    <col min="4106" max="4106" width="58.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58.140625" style="1" bestFit="1" customWidth="1"/>
    <col min="4355" max="4356" width="10.140625" style="1" bestFit="1" customWidth="1"/>
    <col min="4357" max="4357" width="11" style="1" customWidth="1"/>
    <col min="4358" max="4358" width="10.140625" style="1" customWidth="1"/>
    <col min="4359" max="4359" width="9.42578125" style="1" bestFit="1" customWidth="1"/>
    <col min="4360" max="4361" width="9.140625" style="1"/>
    <col min="4362" max="4362" width="58.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58.140625" style="1" bestFit="1" customWidth="1"/>
    <col min="4611" max="4612" width="10.140625" style="1" bestFit="1" customWidth="1"/>
    <col min="4613" max="4613" width="11" style="1" customWidth="1"/>
    <col min="4614" max="4614" width="10.140625" style="1" customWidth="1"/>
    <col min="4615" max="4615" width="9.42578125" style="1" bestFit="1" customWidth="1"/>
    <col min="4616" max="4617" width="9.140625" style="1"/>
    <col min="4618" max="4618" width="58.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58.140625" style="1" bestFit="1" customWidth="1"/>
    <col min="4867" max="4868" width="10.140625" style="1" bestFit="1" customWidth="1"/>
    <col min="4869" max="4869" width="11" style="1" customWidth="1"/>
    <col min="4870" max="4870" width="10.140625" style="1" customWidth="1"/>
    <col min="4871" max="4871" width="9.42578125" style="1" bestFit="1" customWidth="1"/>
    <col min="4872" max="4873" width="9.140625" style="1"/>
    <col min="4874" max="4874" width="58.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58.140625" style="1" bestFit="1" customWidth="1"/>
    <col min="5123" max="5124" width="10.140625" style="1" bestFit="1" customWidth="1"/>
    <col min="5125" max="5125" width="11" style="1" customWidth="1"/>
    <col min="5126" max="5126" width="10.140625" style="1" customWidth="1"/>
    <col min="5127" max="5127" width="9.42578125" style="1" bestFit="1" customWidth="1"/>
    <col min="5128" max="5129" width="9.140625" style="1"/>
    <col min="5130" max="5130" width="58.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58.140625" style="1" bestFit="1" customWidth="1"/>
    <col min="5379" max="5380" width="10.140625" style="1" bestFit="1" customWidth="1"/>
    <col min="5381" max="5381" width="11" style="1" customWidth="1"/>
    <col min="5382" max="5382" width="10.140625" style="1" customWidth="1"/>
    <col min="5383" max="5383" width="9.42578125" style="1" bestFit="1" customWidth="1"/>
    <col min="5384" max="5385" width="9.140625" style="1"/>
    <col min="5386" max="5386" width="58.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58.140625" style="1" bestFit="1" customWidth="1"/>
    <col min="5635" max="5636" width="10.140625" style="1" bestFit="1" customWidth="1"/>
    <col min="5637" max="5637" width="11" style="1" customWidth="1"/>
    <col min="5638" max="5638" width="10.140625" style="1" customWidth="1"/>
    <col min="5639" max="5639" width="9.42578125" style="1" bestFit="1" customWidth="1"/>
    <col min="5640" max="5641" width="9.140625" style="1"/>
    <col min="5642" max="5642" width="58.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58.140625" style="1" bestFit="1" customWidth="1"/>
    <col min="5891" max="5892" width="10.140625" style="1" bestFit="1" customWidth="1"/>
    <col min="5893" max="5893" width="11" style="1" customWidth="1"/>
    <col min="5894" max="5894" width="10.140625" style="1" customWidth="1"/>
    <col min="5895" max="5895" width="9.42578125" style="1" bestFit="1" customWidth="1"/>
    <col min="5896" max="5897" width="9.140625" style="1"/>
    <col min="5898" max="5898" width="58.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58.140625" style="1" bestFit="1" customWidth="1"/>
    <col min="6147" max="6148" width="10.140625" style="1" bestFit="1" customWidth="1"/>
    <col min="6149" max="6149" width="11" style="1" customWidth="1"/>
    <col min="6150" max="6150" width="10.140625" style="1" customWidth="1"/>
    <col min="6151" max="6151" width="9.42578125" style="1" bestFit="1" customWidth="1"/>
    <col min="6152" max="6153" width="9.140625" style="1"/>
    <col min="6154" max="6154" width="58.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58.140625" style="1" bestFit="1" customWidth="1"/>
    <col min="6403" max="6404" width="10.140625" style="1" bestFit="1" customWidth="1"/>
    <col min="6405" max="6405" width="11" style="1" customWidth="1"/>
    <col min="6406" max="6406" width="10.140625" style="1" customWidth="1"/>
    <col min="6407" max="6407" width="9.42578125" style="1" bestFit="1" customWidth="1"/>
    <col min="6408" max="6409" width="9.140625" style="1"/>
    <col min="6410" max="6410" width="58.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58.140625" style="1" bestFit="1" customWidth="1"/>
    <col min="6659" max="6660" width="10.140625" style="1" bestFit="1" customWidth="1"/>
    <col min="6661" max="6661" width="11" style="1" customWidth="1"/>
    <col min="6662" max="6662" width="10.140625" style="1" customWidth="1"/>
    <col min="6663" max="6663" width="9.42578125" style="1" bestFit="1" customWidth="1"/>
    <col min="6664" max="6665" width="9.140625" style="1"/>
    <col min="6666" max="6666" width="58.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58.140625" style="1" bestFit="1" customWidth="1"/>
    <col min="6915" max="6916" width="10.140625" style="1" bestFit="1" customWidth="1"/>
    <col min="6917" max="6917" width="11" style="1" customWidth="1"/>
    <col min="6918" max="6918" width="10.140625" style="1" customWidth="1"/>
    <col min="6919" max="6919" width="9.42578125" style="1" bestFit="1" customWidth="1"/>
    <col min="6920" max="6921" width="9.140625" style="1"/>
    <col min="6922" max="6922" width="58.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58.140625" style="1" bestFit="1" customWidth="1"/>
    <col min="7171" max="7172" width="10.140625" style="1" bestFit="1" customWidth="1"/>
    <col min="7173" max="7173" width="11" style="1" customWidth="1"/>
    <col min="7174" max="7174" width="10.140625" style="1" customWidth="1"/>
    <col min="7175" max="7175" width="9.42578125" style="1" bestFit="1" customWidth="1"/>
    <col min="7176" max="7177" width="9.140625" style="1"/>
    <col min="7178" max="7178" width="58.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58.140625" style="1" bestFit="1" customWidth="1"/>
    <col min="7427" max="7428" width="10.140625" style="1" bestFit="1" customWidth="1"/>
    <col min="7429" max="7429" width="11" style="1" customWidth="1"/>
    <col min="7430" max="7430" width="10.140625" style="1" customWidth="1"/>
    <col min="7431" max="7431" width="9.42578125" style="1" bestFit="1" customWidth="1"/>
    <col min="7432" max="7433" width="9.140625" style="1"/>
    <col min="7434" max="7434" width="58.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58.140625" style="1" bestFit="1" customWidth="1"/>
    <col min="7683" max="7684" width="10.140625" style="1" bestFit="1" customWidth="1"/>
    <col min="7685" max="7685" width="11" style="1" customWidth="1"/>
    <col min="7686" max="7686" width="10.140625" style="1" customWidth="1"/>
    <col min="7687" max="7687" width="9.42578125" style="1" bestFit="1" customWidth="1"/>
    <col min="7688" max="7689" width="9.140625" style="1"/>
    <col min="7690" max="7690" width="58.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58.140625" style="1" bestFit="1" customWidth="1"/>
    <col min="7939" max="7940" width="10.140625" style="1" bestFit="1" customWidth="1"/>
    <col min="7941" max="7941" width="11" style="1" customWidth="1"/>
    <col min="7942" max="7942" width="10.140625" style="1" customWidth="1"/>
    <col min="7943" max="7943" width="9.42578125" style="1" bestFit="1" customWidth="1"/>
    <col min="7944" max="7945" width="9.140625" style="1"/>
    <col min="7946" max="7946" width="58.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58.140625" style="1" bestFit="1" customWidth="1"/>
    <col min="8195" max="8196" width="10.140625" style="1" bestFit="1" customWidth="1"/>
    <col min="8197" max="8197" width="11" style="1" customWidth="1"/>
    <col min="8198" max="8198" width="10.140625" style="1" customWidth="1"/>
    <col min="8199" max="8199" width="9.42578125" style="1" bestFit="1" customWidth="1"/>
    <col min="8200" max="8201" width="9.140625" style="1"/>
    <col min="8202" max="8202" width="58.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58.140625" style="1" bestFit="1" customWidth="1"/>
    <col min="8451" max="8452" width="10.140625" style="1" bestFit="1" customWidth="1"/>
    <col min="8453" max="8453" width="11" style="1" customWidth="1"/>
    <col min="8454" max="8454" width="10.140625" style="1" customWidth="1"/>
    <col min="8455" max="8455" width="9.42578125" style="1" bestFit="1" customWidth="1"/>
    <col min="8456" max="8457" width="9.140625" style="1"/>
    <col min="8458" max="8458" width="58.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58.140625" style="1" bestFit="1" customWidth="1"/>
    <col min="8707" max="8708" width="10.140625" style="1" bestFit="1" customWidth="1"/>
    <col min="8709" max="8709" width="11" style="1" customWidth="1"/>
    <col min="8710" max="8710" width="10.140625" style="1" customWidth="1"/>
    <col min="8711" max="8711" width="9.42578125" style="1" bestFit="1" customWidth="1"/>
    <col min="8712" max="8713" width="9.140625" style="1"/>
    <col min="8714" max="8714" width="58.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58.140625" style="1" bestFit="1" customWidth="1"/>
    <col min="8963" max="8964" width="10.140625" style="1" bestFit="1" customWidth="1"/>
    <col min="8965" max="8965" width="11" style="1" customWidth="1"/>
    <col min="8966" max="8966" width="10.140625" style="1" customWidth="1"/>
    <col min="8967" max="8967" width="9.42578125" style="1" bestFit="1" customWidth="1"/>
    <col min="8968" max="8969" width="9.140625" style="1"/>
    <col min="8970" max="8970" width="58.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58.140625" style="1" bestFit="1" customWidth="1"/>
    <col min="9219" max="9220" width="10.140625" style="1" bestFit="1" customWidth="1"/>
    <col min="9221" max="9221" width="11" style="1" customWidth="1"/>
    <col min="9222" max="9222" width="10.140625" style="1" customWidth="1"/>
    <col min="9223" max="9223" width="9.42578125" style="1" bestFit="1" customWidth="1"/>
    <col min="9224" max="9225" width="9.140625" style="1"/>
    <col min="9226" max="9226" width="58.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58.140625" style="1" bestFit="1" customWidth="1"/>
    <col min="9475" max="9476" width="10.140625" style="1" bestFit="1" customWidth="1"/>
    <col min="9477" max="9477" width="11" style="1" customWidth="1"/>
    <col min="9478" max="9478" width="10.140625" style="1" customWidth="1"/>
    <col min="9479" max="9479" width="9.42578125" style="1" bestFit="1" customWidth="1"/>
    <col min="9480" max="9481" width="9.140625" style="1"/>
    <col min="9482" max="9482" width="58.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58.140625" style="1" bestFit="1" customWidth="1"/>
    <col min="9731" max="9732" width="10.140625" style="1" bestFit="1" customWidth="1"/>
    <col min="9733" max="9733" width="11" style="1" customWidth="1"/>
    <col min="9734" max="9734" width="10.140625" style="1" customWidth="1"/>
    <col min="9735" max="9735" width="9.42578125" style="1" bestFit="1" customWidth="1"/>
    <col min="9736" max="9737" width="9.140625" style="1"/>
    <col min="9738" max="9738" width="58.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58.140625" style="1" bestFit="1" customWidth="1"/>
    <col min="9987" max="9988" width="10.140625" style="1" bestFit="1" customWidth="1"/>
    <col min="9989" max="9989" width="11" style="1" customWidth="1"/>
    <col min="9990" max="9990" width="10.140625" style="1" customWidth="1"/>
    <col min="9991" max="9991" width="9.42578125" style="1" bestFit="1" customWidth="1"/>
    <col min="9992" max="9993" width="9.140625" style="1"/>
    <col min="9994" max="9994" width="58.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58.140625" style="1" bestFit="1" customWidth="1"/>
    <col min="10243" max="10244" width="10.140625" style="1" bestFit="1" customWidth="1"/>
    <col min="10245" max="10245" width="11" style="1" customWidth="1"/>
    <col min="10246" max="10246" width="10.140625" style="1" customWidth="1"/>
    <col min="10247" max="10247" width="9.42578125" style="1" bestFit="1" customWidth="1"/>
    <col min="10248" max="10249" width="9.140625" style="1"/>
    <col min="10250" max="10250" width="58.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58.140625" style="1" bestFit="1" customWidth="1"/>
    <col min="10499" max="10500" width="10.140625" style="1" bestFit="1" customWidth="1"/>
    <col min="10501" max="10501" width="11" style="1" customWidth="1"/>
    <col min="10502" max="10502" width="10.140625" style="1" customWidth="1"/>
    <col min="10503" max="10503" width="9.42578125" style="1" bestFit="1" customWidth="1"/>
    <col min="10504" max="10505" width="9.140625" style="1"/>
    <col min="10506" max="10506" width="58.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58.140625" style="1" bestFit="1" customWidth="1"/>
    <col min="10755" max="10756" width="10.140625" style="1" bestFit="1" customWidth="1"/>
    <col min="10757" max="10757" width="11" style="1" customWidth="1"/>
    <col min="10758" max="10758" width="10.140625" style="1" customWidth="1"/>
    <col min="10759" max="10759" width="9.42578125" style="1" bestFit="1" customWidth="1"/>
    <col min="10760" max="10761" width="9.140625" style="1"/>
    <col min="10762" max="10762" width="58.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58.140625" style="1" bestFit="1" customWidth="1"/>
    <col min="11011" max="11012" width="10.140625" style="1" bestFit="1" customWidth="1"/>
    <col min="11013" max="11013" width="11" style="1" customWidth="1"/>
    <col min="11014" max="11014" width="10.140625" style="1" customWidth="1"/>
    <col min="11015" max="11015" width="9.42578125" style="1" bestFit="1" customWidth="1"/>
    <col min="11016" max="11017" width="9.140625" style="1"/>
    <col min="11018" max="11018" width="58.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58.140625" style="1" bestFit="1" customWidth="1"/>
    <col min="11267" max="11268" width="10.140625" style="1" bestFit="1" customWidth="1"/>
    <col min="11269" max="11269" width="11" style="1" customWidth="1"/>
    <col min="11270" max="11270" width="10.140625" style="1" customWidth="1"/>
    <col min="11271" max="11271" width="9.42578125" style="1" bestFit="1" customWidth="1"/>
    <col min="11272" max="11273" width="9.140625" style="1"/>
    <col min="11274" max="11274" width="58.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58.140625" style="1" bestFit="1" customWidth="1"/>
    <col min="11523" max="11524" width="10.140625" style="1" bestFit="1" customWidth="1"/>
    <col min="11525" max="11525" width="11" style="1" customWidth="1"/>
    <col min="11526" max="11526" width="10.140625" style="1" customWidth="1"/>
    <col min="11527" max="11527" width="9.42578125" style="1" bestFit="1" customWidth="1"/>
    <col min="11528" max="11529" width="9.140625" style="1"/>
    <col min="11530" max="11530" width="58.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58.140625" style="1" bestFit="1" customWidth="1"/>
    <col min="11779" max="11780" width="10.140625" style="1" bestFit="1" customWidth="1"/>
    <col min="11781" max="11781" width="11" style="1" customWidth="1"/>
    <col min="11782" max="11782" width="10.140625" style="1" customWidth="1"/>
    <col min="11783" max="11783" width="9.42578125" style="1" bestFit="1" customWidth="1"/>
    <col min="11784" max="11785" width="9.140625" style="1"/>
    <col min="11786" max="11786" width="58.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58.140625" style="1" bestFit="1" customWidth="1"/>
    <col min="12035" max="12036" width="10.140625" style="1" bestFit="1" customWidth="1"/>
    <col min="12037" max="12037" width="11" style="1" customWidth="1"/>
    <col min="12038" max="12038" width="10.140625" style="1" customWidth="1"/>
    <col min="12039" max="12039" width="9.42578125" style="1" bestFit="1" customWidth="1"/>
    <col min="12040" max="12041" width="9.140625" style="1"/>
    <col min="12042" max="12042" width="58.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58.140625" style="1" bestFit="1" customWidth="1"/>
    <col min="12291" max="12292" width="10.140625" style="1" bestFit="1" customWidth="1"/>
    <col min="12293" max="12293" width="11" style="1" customWidth="1"/>
    <col min="12294" max="12294" width="10.140625" style="1" customWidth="1"/>
    <col min="12295" max="12295" width="9.42578125" style="1" bestFit="1" customWidth="1"/>
    <col min="12296" max="12297" width="9.140625" style="1"/>
    <col min="12298" max="12298" width="58.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58.140625" style="1" bestFit="1" customWidth="1"/>
    <col min="12547" max="12548" width="10.140625" style="1" bestFit="1" customWidth="1"/>
    <col min="12549" max="12549" width="11" style="1" customWidth="1"/>
    <col min="12550" max="12550" width="10.140625" style="1" customWidth="1"/>
    <col min="12551" max="12551" width="9.42578125" style="1" bestFit="1" customWidth="1"/>
    <col min="12552" max="12553" width="9.140625" style="1"/>
    <col min="12554" max="12554" width="58.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58.140625" style="1" bestFit="1" customWidth="1"/>
    <col min="12803" max="12804" width="10.140625" style="1" bestFit="1" customWidth="1"/>
    <col min="12805" max="12805" width="11" style="1" customWidth="1"/>
    <col min="12806" max="12806" width="10.140625" style="1" customWidth="1"/>
    <col min="12807" max="12807" width="9.42578125" style="1" bestFit="1" customWidth="1"/>
    <col min="12808" max="12809" width="9.140625" style="1"/>
    <col min="12810" max="12810" width="58.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58.140625" style="1" bestFit="1" customWidth="1"/>
    <col min="13059" max="13060" width="10.140625" style="1" bestFit="1" customWidth="1"/>
    <col min="13061" max="13061" width="11" style="1" customWidth="1"/>
    <col min="13062" max="13062" width="10.140625" style="1" customWidth="1"/>
    <col min="13063" max="13063" width="9.42578125" style="1" bestFit="1" customWidth="1"/>
    <col min="13064" max="13065" width="9.140625" style="1"/>
    <col min="13066" max="13066" width="58.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58.140625" style="1" bestFit="1" customWidth="1"/>
    <col min="13315" max="13316" width="10.140625" style="1" bestFit="1" customWidth="1"/>
    <col min="13317" max="13317" width="11" style="1" customWidth="1"/>
    <col min="13318" max="13318" width="10.140625" style="1" customWidth="1"/>
    <col min="13319" max="13319" width="9.42578125" style="1" bestFit="1" customWidth="1"/>
    <col min="13320" max="13321" width="9.140625" style="1"/>
    <col min="13322" max="13322" width="58.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58.140625" style="1" bestFit="1" customWidth="1"/>
    <col min="13571" max="13572" width="10.140625" style="1" bestFit="1" customWidth="1"/>
    <col min="13573" max="13573" width="11" style="1" customWidth="1"/>
    <col min="13574" max="13574" width="10.140625" style="1" customWidth="1"/>
    <col min="13575" max="13575" width="9.42578125" style="1" bestFit="1" customWidth="1"/>
    <col min="13576" max="13577" width="9.140625" style="1"/>
    <col min="13578" max="13578" width="58.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58.140625" style="1" bestFit="1" customWidth="1"/>
    <col min="13827" max="13828" width="10.140625" style="1" bestFit="1" customWidth="1"/>
    <col min="13829" max="13829" width="11" style="1" customWidth="1"/>
    <col min="13830" max="13830" width="10.140625" style="1" customWidth="1"/>
    <col min="13831" max="13831" width="9.42578125" style="1" bestFit="1" customWidth="1"/>
    <col min="13832" max="13833" width="9.140625" style="1"/>
    <col min="13834" max="13834" width="58.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58.140625" style="1" bestFit="1" customWidth="1"/>
    <col min="14083" max="14084" width="10.140625" style="1" bestFit="1" customWidth="1"/>
    <col min="14085" max="14085" width="11" style="1" customWidth="1"/>
    <col min="14086" max="14086" width="10.140625" style="1" customWidth="1"/>
    <col min="14087" max="14087" width="9.42578125" style="1" bestFit="1" customWidth="1"/>
    <col min="14088" max="14089" width="9.140625" style="1"/>
    <col min="14090" max="14090" width="58.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58.140625" style="1" bestFit="1" customWidth="1"/>
    <col min="14339" max="14340" width="10.140625" style="1" bestFit="1" customWidth="1"/>
    <col min="14341" max="14341" width="11" style="1" customWidth="1"/>
    <col min="14342" max="14342" width="10.140625" style="1" customWidth="1"/>
    <col min="14343" max="14343" width="9.42578125" style="1" bestFit="1" customWidth="1"/>
    <col min="14344" max="14345" width="9.140625" style="1"/>
    <col min="14346" max="14346" width="58.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58.140625" style="1" bestFit="1" customWidth="1"/>
    <col min="14595" max="14596" width="10.140625" style="1" bestFit="1" customWidth="1"/>
    <col min="14597" max="14597" width="11" style="1" customWidth="1"/>
    <col min="14598" max="14598" width="10.140625" style="1" customWidth="1"/>
    <col min="14599" max="14599" width="9.42578125" style="1" bestFit="1" customWidth="1"/>
    <col min="14600" max="14601" width="9.140625" style="1"/>
    <col min="14602" max="14602" width="58.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58.140625" style="1" bestFit="1" customWidth="1"/>
    <col min="14851" max="14852" width="10.140625" style="1" bestFit="1" customWidth="1"/>
    <col min="14853" max="14853" width="11" style="1" customWidth="1"/>
    <col min="14854" max="14854" width="10.140625" style="1" customWidth="1"/>
    <col min="14855" max="14855" width="9.42578125" style="1" bestFit="1" customWidth="1"/>
    <col min="14856" max="14857" width="9.140625" style="1"/>
    <col min="14858" max="14858" width="58.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58.140625" style="1" bestFit="1" customWidth="1"/>
    <col min="15107" max="15108" width="10.140625" style="1" bestFit="1" customWidth="1"/>
    <col min="15109" max="15109" width="11" style="1" customWidth="1"/>
    <col min="15110" max="15110" width="10.140625" style="1" customWidth="1"/>
    <col min="15111" max="15111" width="9.42578125" style="1" bestFit="1" customWidth="1"/>
    <col min="15112" max="15113" width="9.140625" style="1"/>
    <col min="15114" max="15114" width="58.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58.140625" style="1" bestFit="1" customWidth="1"/>
    <col min="15363" max="15364" width="10.140625" style="1" bestFit="1" customWidth="1"/>
    <col min="15365" max="15365" width="11" style="1" customWidth="1"/>
    <col min="15366" max="15366" width="10.140625" style="1" customWidth="1"/>
    <col min="15367" max="15367" width="9.42578125" style="1" bestFit="1" customWidth="1"/>
    <col min="15368" max="15369" width="9.140625" style="1"/>
    <col min="15370" max="15370" width="58.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58.140625" style="1" bestFit="1" customWidth="1"/>
    <col min="15619" max="15620" width="10.140625" style="1" bestFit="1" customWidth="1"/>
    <col min="15621" max="15621" width="11" style="1" customWidth="1"/>
    <col min="15622" max="15622" width="10.140625" style="1" customWidth="1"/>
    <col min="15623" max="15623" width="9.42578125" style="1" bestFit="1" customWidth="1"/>
    <col min="15624" max="15625" width="9.140625" style="1"/>
    <col min="15626" max="15626" width="58.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58.140625" style="1" bestFit="1" customWidth="1"/>
    <col min="15875" max="15876" width="10.140625" style="1" bestFit="1" customWidth="1"/>
    <col min="15877" max="15877" width="11" style="1" customWidth="1"/>
    <col min="15878" max="15878" width="10.140625" style="1" customWidth="1"/>
    <col min="15879" max="15879" width="9.42578125" style="1" bestFit="1" customWidth="1"/>
    <col min="15880" max="15881" width="9.140625" style="1"/>
    <col min="15882" max="15882" width="58.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58.140625" style="1" bestFit="1" customWidth="1"/>
    <col min="16131" max="16132" width="10.140625" style="1" bestFit="1" customWidth="1"/>
    <col min="16133" max="16133" width="11" style="1" customWidth="1"/>
    <col min="16134" max="16134" width="10.140625" style="1" customWidth="1"/>
    <col min="16135" max="16135" width="9.42578125" style="1" bestFit="1" customWidth="1"/>
    <col min="16136" max="16137" width="9.140625" style="1"/>
    <col min="16138" max="16138" width="58.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4">
        <v>2009</v>
      </c>
      <c r="B1" s="124"/>
      <c r="C1" s="124"/>
      <c r="D1" s="124"/>
      <c r="E1" s="124"/>
      <c r="F1" s="124"/>
      <c r="G1" s="124"/>
      <c r="I1" s="122">
        <v>2010</v>
      </c>
      <c r="J1" s="122"/>
      <c r="K1" s="122"/>
      <c r="L1" s="122"/>
      <c r="M1" s="122"/>
      <c r="N1" s="122"/>
      <c r="O1" s="122"/>
    </row>
    <row r="2" spans="1:15" s="19" customFormat="1" ht="30" x14ac:dyDescent="0.25">
      <c r="A2" s="21" t="s">
        <v>48</v>
      </c>
      <c r="B2" s="21" t="s">
        <v>64</v>
      </c>
      <c r="C2" s="21" t="s">
        <v>49</v>
      </c>
      <c r="D2" s="21" t="s">
        <v>50</v>
      </c>
      <c r="E2" s="21" t="s">
        <v>51</v>
      </c>
      <c r="F2" s="21" t="s">
        <v>52</v>
      </c>
      <c r="G2" s="21" t="s">
        <v>53</v>
      </c>
      <c r="H2" s="44"/>
      <c r="I2" s="23" t="s">
        <v>48</v>
      </c>
      <c r="J2" s="23" t="s">
        <v>64</v>
      </c>
      <c r="K2" s="23" t="s">
        <v>49</v>
      </c>
      <c r="L2" s="23" t="s">
        <v>50</v>
      </c>
      <c r="M2" s="23" t="s">
        <v>51</v>
      </c>
      <c r="N2" s="23" t="s">
        <v>52</v>
      </c>
      <c r="O2" s="23" t="s">
        <v>53</v>
      </c>
    </row>
    <row r="3" spans="1:15" s="19" customFormat="1" x14ac:dyDescent="0.25">
      <c r="A3" s="24">
        <v>6</v>
      </c>
      <c r="B3" s="24" t="s">
        <v>65</v>
      </c>
      <c r="C3" s="24">
        <v>8</v>
      </c>
      <c r="D3" s="24">
        <v>13</v>
      </c>
      <c r="E3" s="24">
        <v>28</v>
      </c>
      <c r="F3" s="24">
        <v>25</v>
      </c>
      <c r="G3" s="24">
        <v>26</v>
      </c>
      <c r="H3" s="44"/>
      <c r="I3" s="27">
        <v>6</v>
      </c>
      <c r="J3" s="27" t="s">
        <v>65</v>
      </c>
      <c r="K3" s="29">
        <v>16</v>
      </c>
      <c r="L3" s="29">
        <v>24</v>
      </c>
      <c r="M3" s="29">
        <v>40</v>
      </c>
      <c r="N3" s="29">
        <v>36</v>
      </c>
      <c r="O3" s="29">
        <v>34</v>
      </c>
    </row>
    <row r="4" spans="1:15" s="19" customFormat="1" ht="28.5" x14ac:dyDescent="0.25">
      <c r="A4" s="24">
        <v>9</v>
      </c>
      <c r="B4" s="24" t="s">
        <v>66</v>
      </c>
      <c r="C4" s="24">
        <v>26</v>
      </c>
      <c r="D4" s="24">
        <v>22</v>
      </c>
      <c r="E4" s="24">
        <v>18</v>
      </c>
      <c r="F4" s="24">
        <v>19</v>
      </c>
      <c r="G4" s="24">
        <v>15</v>
      </c>
      <c r="H4" s="44"/>
      <c r="I4" s="27">
        <v>9</v>
      </c>
      <c r="J4" s="27" t="s">
        <v>66</v>
      </c>
      <c r="K4" s="29">
        <v>40</v>
      </c>
      <c r="L4" s="29">
        <v>34</v>
      </c>
      <c r="M4" s="29">
        <v>24</v>
      </c>
      <c r="N4" s="29">
        <v>27</v>
      </c>
      <c r="O4" s="29">
        <v>25</v>
      </c>
    </row>
    <row r="5" spans="1:15" s="19" customFormat="1" x14ac:dyDescent="0.25">
      <c r="A5" s="24">
        <v>10</v>
      </c>
      <c r="B5" s="24" t="s">
        <v>67</v>
      </c>
      <c r="C5" s="24">
        <v>7</v>
      </c>
      <c r="D5" s="24">
        <v>12</v>
      </c>
      <c r="E5" s="24">
        <v>21</v>
      </c>
      <c r="F5" s="24">
        <v>32</v>
      </c>
      <c r="G5" s="24">
        <v>28</v>
      </c>
      <c r="H5" s="44"/>
      <c r="I5" s="27">
        <v>10</v>
      </c>
      <c r="J5" s="27" t="s">
        <v>67</v>
      </c>
      <c r="K5" s="29">
        <v>15</v>
      </c>
      <c r="L5" s="29">
        <v>25</v>
      </c>
      <c r="M5" s="29">
        <v>32</v>
      </c>
      <c r="N5" s="29">
        <v>42</v>
      </c>
      <c r="O5" s="29">
        <v>36</v>
      </c>
    </row>
    <row r="6" spans="1:15" s="19" customFormat="1" x14ac:dyDescent="0.25">
      <c r="A6" s="24">
        <v>13</v>
      </c>
      <c r="B6" s="24" t="s">
        <v>68</v>
      </c>
      <c r="C6" s="24">
        <v>12</v>
      </c>
      <c r="D6" s="24">
        <v>15</v>
      </c>
      <c r="E6" s="24">
        <v>28</v>
      </c>
      <c r="F6" s="24">
        <v>23</v>
      </c>
      <c r="G6" s="24">
        <v>22</v>
      </c>
      <c r="H6" s="44"/>
      <c r="I6" s="27">
        <v>13</v>
      </c>
      <c r="J6" s="27" t="s">
        <v>68</v>
      </c>
      <c r="K6" s="29">
        <v>22</v>
      </c>
      <c r="L6" s="29">
        <v>27</v>
      </c>
      <c r="M6" s="29">
        <v>40</v>
      </c>
      <c r="N6" s="29">
        <v>33</v>
      </c>
      <c r="O6" s="29">
        <v>28</v>
      </c>
    </row>
    <row r="7" spans="1:15" x14ac:dyDescent="0.25">
      <c r="A7" s="24"/>
      <c r="B7" s="30" t="s">
        <v>56</v>
      </c>
      <c r="C7" s="24">
        <f>SUM(C3:C6)</f>
        <v>53</v>
      </c>
      <c r="D7" s="24">
        <f>SUM(D3:D6)</f>
        <v>62</v>
      </c>
      <c r="E7" s="24">
        <f>SUM(E3:E6)</f>
        <v>95</v>
      </c>
      <c r="F7" s="24">
        <f>SUM(F3:F6)</f>
        <v>99</v>
      </c>
      <c r="G7" s="24">
        <f>SUM(G3:G6)</f>
        <v>91</v>
      </c>
      <c r="H7" s="45"/>
      <c r="I7" s="27"/>
      <c r="J7" s="46" t="s">
        <v>56</v>
      </c>
      <c r="K7" s="27">
        <f>SUM(K3:K6)</f>
        <v>93</v>
      </c>
      <c r="L7" s="27">
        <f>SUM(L3:L6)</f>
        <v>110</v>
      </c>
      <c r="M7" s="27">
        <f>SUM(M3:M6)</f>
        <v>136</v>
      </c>
      <c r="N7" s="27">
        <f>SUM(N3:N6)</f>
        <v>138</v>
      </c>
      <c r="O7" s="27">
        <f>SUM(O3:O6)</f>
        <v>123</v>
      </c>
    </row>
    <row r="8" spans="1:15" x14ac:dyDescent="0.25">
      <c r="A8" s="24"/>
      <c r="B8" s="30" t="s">
        <v>69</v>
      </c>
      <c r="C8" s="24">
        <f>(C7/400)*100</f>
        <v>13.25</v>
      </c>
      <c r="D8" s="24">
        <f>(D7/400)*100</f>
        <v>15.5</v>
      </c>
      <c r="E8" s="24">
        <f>(E7/400)*100</f>
        <v>23.75</v>
      </c>
      <c r="F8" s="24">
        <f>(F7/400)*100</f>
        <v>24.75</v>
      </c>
      <c r="G8" s="24">
        <f>(G7/400)*100</f>
        <v>22.75</v>
      </c>
      <c r="I8" s="27"/>
      <c r="J8" s="46" t="s">
        <v>69</v>
      </c>
      <c r="K8" s="34">
        <f>(K7/600)*100</f>
        <v>15.5</v>
      </c>
      <c r="L8" s="34">
        <f>(L7/600)*100</f>
        <v>18.333333333333332</v>
      </c>
      <c r="M8" s="34">
        <f>(M7/600)*100</f>
        <v>22.666666666666664</v>
      </c>
      <c r="N8" s="34">
        <f>(N7/600)*100</f>
        <v>23</v>
      </c>
      <c r="O8" s="34">
        <f>(O7/600)*100</f>
        <v>20.5</v>
      </c>
    </row>
    <row r="10" spans="1:15" ht="30" x14ac:dyDescent="0.25">
      <c r="A10" s="35"/>
      <c r="B10" s="35" t="s">
        <v>58</v>
      </c>
      <c r="C10" s="35" t="s">
        <v>59</v>
      </c>
      <c r="D10" s="35" t="s">
        <v>60</v>
      </c>
      <c r="E10" s="35" t="s">
        <v>61</v>
      </c>
      <c r="F10" s="35" t="s">
        <v>62</v>
      </c>
      <c r="G10" s="35" t="s">
        <v>63</v>
      </c>
    </row>
    <row r="11" spans="1:15" x14ac:dyDescent="0.25">
      <c r="A11" s="36">
        <v>2009</v>
      </c>
      <c r="B11" s="36">
        <f>C8</f>
        <v>13.25</v>
      </c>
      <c r="C11" s="36">
        <f>D8</f>
        <v>15.5</v>
      </c>
      <c r="D11" s="36">
        <f>E8</f>
        <v>23.75</v>
      </c>
      <c r="E11" s="36">
        <f>F8</f>
        <v>24.75</v>
      </c>
      <c r="F11" s="36">
        <f>G8</f>
        <v>22.75</v>
      </c>
      <c r="G11" s="36">
        <f>(B11*$B$15+C11*$B$16+D11*$B$17+E11*$B$18+F11*$B$19)/5</f>
        <v>5.65</v>
      </c>
    </row>
    <row r="12" spans="1:15" x14ac:dyDescent="0.25">
      <c r="A12" s="36">
        <v>2010</v>
      </c>
      <c r="B12" s="36">
        <f>K8</f>
        <v>15.5</v>
      </c>
      <c r="C12" s="37">
        <f>L8</f>
        <v>18.333333333333332</v>
      </c>
      <c r="D12" s="37">
        <f>M8</f>
        <v>22.666666666666664</v>
      </c>
      <c r="E12" s="37">
        <f>N8</f>
        <v>23</v>
      </c>
      <c r="F12" s="37">
        <f>O8</f>
        <v>20.5</v>
      </c>
      <c r="G12" s="37">
        <f>(B12*$B$15+C12*$B$16+D12*$B$17+E12*$B$18+F12*$B$19)/5</f>
        <v>2.9333333333333345</v>
      </c>
    </row>
    <row r="14" spans="1:15" ht="15.75" thickBot="1" x14ac:dyDescent="0.3"/>
    <row r="15" spans="1:15" x14ac:dyDescent="0.25">
      <c r="A15" s="38" t="s">
        <v>49</v>
      </c>
      <c r="B15" s="39">
        <v>-2</v>
      </c>
    </row>
    <row r="16" spans="1:15" ht="26.25" x14ac:dyDescent="0.4">
      <c r="A16" s="40" t="s">
        <v>50</v>
      </c>
      <c r="B16" s="41">
        <v>-1</v>
      </c>
      <c r="D16" s="123" t="s">
        <v>81</v>
      </c>
      <c r="E16" s="123"/>
      <c r="F16" s="123"/>
      <c r="G16" s="123"/>
    </row>
    <row r="17" spans="1:2" x14ac:dyDescent="0.25">
      <c r="A17" s="40" t="s">
        <v>51</v>
      </c>
      <c r="B17" s="41">
        <v>0</v>
      </c>
    </row>
    <row r="18" spans="1:2" x14ac:dyDescent="0.25">
      <c r="A18" s="40" t="s">
        <v>52</v>
      </c>
      <c r="B18" s="41">
        <v>1</v>
      </c>
    </row>
    <row r="19" spans="1:2" ht="15.75" thickBot="1" x14ac:dyDescent="0.3">
      <c r="A19" s="42" t="s">
        <v>53</v>
      </c>
      <c r="B19" s="43">
        <v>2</v>
      </c>
    </row>
  </sheetData>
  <mergeCells count="3">
    <mergeCell ref="A1:G1"/>
    <mergeCell ref="I1:O1"/>
    <mergeCell ref="D16:G16"/>
  </mergeCells>
  <hyperlinks>
    <hyperlink ref="D16:G16" location="Dashboard!A1" display="Back"/>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7" zoomScale="85" zoomScaleNormal="85" workbookViewId="0">
      <selection activeCell="H27" sqref="H27"/>
    </sheetView>
  </sheetViews>
  <sheetFormatPr defaultRowHeight="15" x14ac:dyDescent="0.25"/>
  <cols>
    <col min="1" max="1" width="17.28515625" style="1" bestFit="1" customWidth="1"/>
    <col min="2" max="2" width="47.85546875" style="55" bestFit="1" customWidth="1"/>
    <col min="3" max="3" width="12.7109375" style="1" bestFit="1" customWidth="1"/>
    <col min="4" max="4" width="11.42578125" style="1" bestFit="1" customWidth="1"/>
    <col min="5" max="6" width="9.7109375" style="1" bestFit="1" customWidth="1"/>
    <col min="7" max="7" width="9.42578125" style="1" bestFit="1" customWidth="1"/>
    <col min="8" max="8" width="9.140625" style="1"/>
    <col min="9" max="9" width="3.5703125" style="1" bestFit="1" customWidth="1"/>
    <col min="10" max="10" width="42"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2.42578125" style="1" customWidth="1"/>
    <col min="259" max="259" width="11.140625" style="1" customWidth="1"/>
    <col min="260" max="260" width="10.140625" style="1" bestFit="1" customWidth="1"/>
    <col min="261" max="261" width="8.42578125" style="1" bestFit="1" customWidth="1"/>
    <col min="262" max="262" width="7" style="1" bestFit="1" customWidth="1"/>
    <col min="263" max="263" width="9.42578125" style="1" bestFit="1" customWidth="1"/>
    <col min="264" max="265" width="9.140625" style="1"/>
    <col min="266" max="266" width="64.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2.42578125" style="1" customWidth="1"/>
    <col min="515" max="515" width="11.140625" style="1" customWidth="1"/>
    <col min="516" max="516" width="10.140625" style="1" bestFit="1" customWidth="1"/>
    <col min="517" max="517" width="8.42578125" style="1" bestFit="1" customWidth="1"/>
    <col min="518" max="518" width="7" style="1" bestFit="1" customWidth="1"/>
    <col min="519" max="519" width="9.42578125" style="1" bestFit="1" customWidth="1"/>
    <col min="520" max="521" width="9.140625" style="1"/>
    <col min="522" max="522" width="64.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2.42578125" style="1" customWidth="1"/>
    <col min="771" max="771" width="11.140625" style="1" customWidth="1"/>
    <col min="772" max="772" width="10.140625" style="1" bestFit="1" customWidth="1"/>
    <col min="773" max="773" width="8.42578125" style="1" bestFit="1" customWidth="1"/>
    <col min="774" max="774" width="7" style="1" bestFit="1" customWidth="1"/>
    <col min="775" max="775" width="9.42578125" style="1" bestFit="1" customWidth="1"/>
    <col min="776" max="777" width="9.140625" style="1"/>
    <col min="778" max="778" width="64.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2.42578125" style="1" customWidth="1"/>
    <col min="1027" max="1027" width="11.140625" style="1" customWidth="1"/>
    <col min="1028" max="1028" width="10.140625" style="1" bestFit="1" customWidth="1"/>
    <col min="1029" max="1029" width="8.42578125" style="1" bestFit="1" customWidth="1"/>
    <col min="1030" max="1030" width="7" style="1" bestFit="1" customWidth="1"/>
    <col min="1031" max="1031" width="9.42578125" style="1" bestFit="1" customWidth="1"/>
    <col min="1032" max="1033" width="9.140625" style="1"/>
    <col min="1034" max="1034" width="64.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2.42578125" style="1" customWidth="1"/>
    <col min="1283" max="1283" width="11.140625" style="1" customWidth="1"/>
    <col min="1284" max="1284" width="10.140625" style="1" bestFit="1" customWidth="1"/>
    <col min="1285" max="1285" width="8.42578125" style="1" bestFit="1" customWidth="1"/>
    <col min="1286" max="1286" width="7" style="1" bestFit="1" customWidth="1"/>
    <col min="1287" max="1287" width="9.42578125" style="1" bestFit="1" customWidth="1"/>
    <col min="1288" max="1289" width="9.140625" style="1"/>
    <col min="1290" max="1290" width="64.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2.42578125" style="1" customWidth="1"/>
    <col min="1539" max="1539" width="11.140625" style="1" customWidth="1"/>
    <col min="1540" max="1540" width="10.140625" style="1" bestFit="1" customWidth="1"/>
    <col min="1541" max="1541" width="8.42578125" style="1" bestFit="1" customWidth="1"/>
    <col min="1542" max="1542" width="7" style="1" bestFit="1" customWidth="1"/>
    <col min="1543" max="1543" width="9.42578125" style="1" bestFit="1" customWidth="1"/>
    <col min="1544" max="1545" width="9.140625" style="1"/>
    <col min="1546" max="1546" width="64.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2.42578125" style="1" customWidth="1"/>
    <col min="1795" max="1795" width="11.140625" style="1" customWidth="1"/>
    <col min="1796" max="1796" width="10.140625" style="1" bestFit="1" customWidth="1"/>
    <col min="1797" max="1797" width="8.42578125" style="1" bestFit="1" customWidth="1"/>
    <col min="1798" max="1798" width="7" style="1" bestFit="1" customWidth="1"/>
    <col min="1799" max="1799" width="9.42578125" style="1" bestFit="1" customWidth="1"/>
    <col min="1800" max="1801" width="9.140625" style="1"/>
    <col min="1802" max="1802" width="64.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2.42578125" style="1" customWidth="1"/>
    <col min="2051" max="2051" width="11.140625" style="1" customWidth="1"/>
    <col min="2052" max="2052" width="10.140625" style="1" bestFit="1" customWidth="1"/>
    <col min="2053" max="2053" width="8.42578125" style="1" bestFit="1" customWidth="1"/>
    <col min="2054" max="2054" width="7" style="1" bestFit="1" customWidth="1"/>
    <col min="2055" max="2055" width="9.42578125" style="1" bestFit="1" customWidth="1"/>
    <col min="2056" max="2057" width="9.140625" style="1"/>
    <col min="2058" max="2058" width="64.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2.42578125" style="1" customWidth="1"/>
    <col min="2307" max="2307" width="11.140625" style="1" customWidth="1"/>
    <col min="2308" max="2308" width="10.140625" style="1" bestFit="1" customWidth="1"/>
    <col min="2309" max="2309" width="8.42578125" style="1" bestFit="1" customWidth="1"/>
    <col min="2310" max="2310" width="7" style="1" bestFit="1" customWidth="1"/>
    <col min="2311" max="2311" width="9.42578125" style="1" bestFit="1" customWidth="1"/>
    <col min="2312" max="2313" width="9.140625" style="1"/>
    <col min="2314" max="2314" width="64.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2.42578125" style="1" customWidth="1"/>
    <col min="2563" max="2563" width="11.140625" style="1" customWidth="1"/>
    <col min="2564" max="2564" width="10.140625" style="1" bestFit="1" customWidth="1"/>
    <col min="2565" max="2565" width="8.42578125" style="1" bestFit="1" customWidth="1"/>
    <col min="2566" max="2566" width="7" style="1" bestFit="1" customWidth="1"/>
    <col min="2567" max="2567" width="9.42578125" style="1" bestFit="1" customWidth="1"/>
    <col min="2568" max="2569" width="9.140625" style="1"/>
    <col min="2570" max="2570" width="64.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2.42578125" style="1" customWidth="1"/>
    <col min="2819" max="2819" width="11.140625" style="1" customWidth="1"/>
    <col min="2820" max="2820" width="10.140625" style="1" bestFit="1" customWidth="1"/>
    <col min="2821" max="2821" width="8.42578125" style="1" bestFit="1" customWidth="1"/>
    <col min="2822" max="2822" width="7" style="1" bestFit="1" customWidth="1"/>
    <col min="2823" max="2823" width="9.42578125" style="1" bestFit="1" customWidth="1"/>
    <col min="2824" max="2825" width="9.140625" style="1"/>
    <col min="2826" max="2826" width="64.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2.42578125" style="1" customWidth="1"/>
    <col min="3075" max="3075" width="11.140625" style="1" customWidth="1"/>
    <col min="3076" max="3076" width="10.140625" style="1" bestFit="1" customWidth="1"/>
    <col min="3077" max="3077" width="8.42578125" style="1" bestFit="1" customWidth="1"/>
    <col min="3078" max="3078" width="7" style="1" bestFit="1" customWidth="1"/>
    <col min="3079" max="3079" width="9.42578125" style="1" bestFit="1" customWidth="1"/>
    <col min="3080" max="3081" width="9.140625" style="1"/>
    <col min="3082" max="3082" width="64.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2.42578125" style="1" customWidth="1"/>
    <col min="3331" max="3331" width="11.140625" style="1" customWidth="1"/>
    <col min="3332" max="3332" width="10.140625" style="1" bestFit="1" customWidth="1"/>
    <col min="3333" max="3333" width="8.42578125" style="1" bestFit="1" customWidth="1"/>
    <col min="3334" max="3334" width="7" style="1" bestFit="1" customWidth="1"/>
    <col min="3335" max="3335" width="9.42578125" style="1" bestFit="1" customWidth="1"/>
    <col min="3336" max="3337" width="9.140625" style="1"/>
    <col min="3338" max="3338" width="64.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2.42578125" style="1" customWidth="1"/>
    <col min="3587" max="3587" width="11.140625" style="1" customWidth="1"/>
    <col min="3588" max="3588" width="10.140625" style="1" bestFit="1" customWidth="1"/>
    <col min="3589" max="3589" width="8.42578125" style="1" bestFit="1" customWidth="1"/>
    <col min="3590" max="3590" width="7" style="1" bestFit="1" customWidth="1"/>
    <col min="3591" max="3591" width="9.42578125" style="1" bestFit="1" customWidth="1"/>
    <col min="3592" max="3593" width="9.140625" style="1"/>
    <col min="3594" max="3594" width="64.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2.42578125" style="1" customWidth="1"/>
    <col min="3843" max="3843" width="11.140625" style="1" customWidth="1"/>
    <col min="3844" max="3844" width="10.140625" style="1" bestFit="1" customWidth="1"/>
    <col min="3845" max="3845" width="8.42578125" style="1" bestFit="1" customWidth="1"/>
    <col min="3846" max="3846" width="7" style="1" bestFit="1" customWidth="1"/>
    <col min="3847" max="3847" width="9.42578125" style="1" bestFit="1" customWidth="1"/>
    <col min="3848" max="3849" width="9.140625" style="1"/>
    <col min="3850" max="3850" width="64.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2.42578125" style="1" customWidth="1"/>
    <col min="4099" max="4099" width="11.140625" style="1" customWidth="1"/>
    <col min="4100" max="4100" width="10.140625" style="1" bestFit="1" customWidth="1"/>
    <col min="4101" max="4101" width="8.42578125" style="1" bestFit="1" customWidth="1"/>
    <col min="4102" max="4102" width="7" style="1" bestFit="1" customWidth="1"/>
    <col min="4103" max="4103" width="9.42578125" style="1" bestFit="1" customWidth="1"/>
    <col min="4104" max="4105" width="9.140625" style="1"/>
    <col min="4106" max="4106" width="64.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2.42578125" style="1" customWidth="1"/>
    <col min="4355" max="4355" width="11.140625" style="1" customWidth="1"/>
    <col min="4356" max="4356" width="10.140625" style="1" bestFit="1" customWidth="1"/>
    <col min="4357" max="4357" width="8.42578125" style="1" bestFit="1" customWidth="1"/>
    <col min="4358" max="4358" width="7" style="1" bestFit="1" customWidth="1"/>
    <col min="4359" max="4359" width="9.42578125" style="1" bestFit="1" customWidth="1"/>
    <col min="4360" max="4361" width="9.140625" style="1"/>
    <col min="4362" max="4362" width="64.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2.42578125" style="1" customWidth="1"/>
    <col min="4611" max="4611" width="11.140625" style="1" customWidth="1"/>
    <col min="4612" max="4612" width="10.140625" style="1" bestFit="1" customWidth="1"/>
    <col min="4613" max="4613" width="8.42578125" style="1" bestFit="1" customWidth="1"/>
    <col min="4614" max="4614" width="7" style="1" bestFit="1" customWidth="1"/>
    <col min="4615" max="4615" width="9.42578125" style="1" bestFit="1" customWidth="1"/>
    <col min="4616" max="4617" width="9.140625" style="1"/>
    <col min="4618" max="4618" width="64.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2.42578125" style="1" customWidth="1"/>
    <col min="4867" max="4867" width="11.140625" style="1" customWidth="1"/>
    <col min="4868" max="4868" width="10.140625" style="1" bestFit="1" customWidth="1"/>
    <col min="4869" max="4869" width="8.42578125" style="1" bestFit="1" customWidth="1"/>
    <col min="4870" max="4870" width="7" style="1" bestFit="1" customWidth="1"/>
    <col min="4871" max="4871" width="9.42578125" style="1" bestFit="1" customWidth="1"/>
    <col min="4872" max="4873" width="9.140625" style="1"/>
    <col min="4874" max="4874" width="64.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2.42578125" style="1" customWidth="1"/>
    <col min="5123" max="5123" width="11.140625" style="1" customWidth="1"/>
    <col min="5124" max="5124" width="10.140625" style="1" bestFit="1" customWidth="1"/>
    <col min="5125" max="5125" width="8.42578125" style="1" bestFit="1" customWidth="1"/>
    <col min="5126" max="5126" width="7" style="1" bestFit="1" customWidth="1"/>
    <col min="5127" max="5127" width="9.42578125" style="1" bestFit="1" customWidth="1"/>
    <col min="5128" max="5129" width="9.140625" style="1"/>
    <col min="5130" max="5130" width="64.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2.42578125" style="1" customWidth="1"/>
    <col min="5379" max="5379" width="11.140625" style="1" customWidth="1"/>
    <col min="5380" max="5380" width="10.140625" style="1" bestFit="1" customWidth="1"/>
    <col min="5381" max="5381" width="8.42578125" style="1" bestFit="1" customWidth="1"/>
    <col min="5382" max="5382" width="7" style="1" bestFit="1" customWidth="1"/>
    <col min="5383" max="5383" width="9.42578125" style="1" bestFit="1" customWidth="1"/>
    <col min="5384" max="5385" width="9.140625" style="1"/>
    <col min="5386" max="5386" width="64.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2.42578125" style="1" customWidth="1"/>
    <col min="5635" max="5635" width="11.140625" style="1" customWidth="1"/>
    <col min="5636" max="5636" width="10.140625" style="1" bestFit="1" customWidth="1"/>
    <col min="5637" max="5637" width="8.42578125" style="1" bestFit="1" customWidth="1"/>
    <col min="5638" max="5638" width="7" style="1" bestFit="1" customWidth="1"/>
    <col min="5639" max="5639" width="9.42578125" style="1" bestFit="1" customWidth="1"/>
    <col min="5640" max="5641" width="9.140625" style="1"/>
    <col min="5642" max="5642" width="64.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2.42578125" style="1" customWidth="1"/>
    <col min="5891" max="5891" width="11.140625" style="1" customWidth="1"/>
    <col min="5892" max="5892" width="10.140625" style="1" bestFit="1" customWidth="1"/>
    <col min="5893" max="5893" width="8.42578125" style="1" bestFit="1" customWidth="1"/>
    <col min="5894" max="5894" width="7" style="1" bestFit="1" customWidth="1"/>
    <col min="5895" max="5895" width="9.42578125" style="1" bestFit="1" customWidth="1"/>
    <col min="5896" max="5897" width="9.140625" style="1"/>
    <col min="5898" max="5898" width="64.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2.42578125" style="1" customWidth="1"/>
    <col min="6147" max="6147" width="11.140625" style="1" customWidth="1"/>
    <col min="6148" max="6148" width="10.140625" style="1" bestFit="1" customWidth="1"/>
    <col min="6149" max="6149" width="8.42578125" style="1" bestFit="1" customWidth="1"/>
    <col min="6150" max="6150" width="7" style="1" bestFit="1" customWidth="1"/>
    <col min="6151" max="6151" width="9.42578125" style="1" bestFit="1" customWidth="1"/>
    <col min="6152" max="6153" width="9.140625" style="1"/>
    <col min="6154" max="6154" width="64.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2.42578125" style="1" customWidth="1"/>
    <col min="6403" max="6403" width="11.140625" style="1" customWidth="1"/>
    <col min="6404" max="6404" width="10.140625" style="1" bestFit="1" customWidth="1"/>
    <col min="6405" max="6405" width="8.42578125" style="1" bestFit="1" customWidth="1"/>
    <col min="6406" max="6406" width="7" style="1" bestFit="1" customWidth="1"/>
    <col min="6407" max="6407" width="9.42578125" style="1" bestFit="1" customWidth="1"/>
    <col min="6408" max="6409" width="9.140625" style="1"/>
    <col min="6410" max="6410" width="64.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2.42578125" style="1" customWidth="1"/>
    <col min="6659" max="6659" width="11.140625" style="1" customWidth="1"/>
    <col min="6660" max="6660" width="10.140625" style="1" bestFit="1" customWidth="1"/>
    <col min="6661" max="6661" width="8.42578125" style="1" bestFit="1" customWidth="1"/>
    <col min="6662" max="6662" width="7" style="1" bestFit="1" customWidth="1"/>
    <col min="6663" max="6663" width="9.42578125" style="1" bestFit="1" customWidth="1"/>
    <col min="6664" max="6665" width="9.140625" style="1"/>
    <col min="6666" max="6666" width="64.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2.42578125" style="1" customWidth="1"/>
    <col min="6915" max="6915" width="11.140625" style="1" customWidth="1"/>
    <col min="6916" max="6916" width="10.140625" style="1" bestFit="1" customWidth="1"/>
    <col min="6917" max="6917" width="8.42578125" style="1" bestFit="1" customWidth="1"/>
    <col min="6918" max="6918" width="7" style="1" bestFit="1" customWidth="1"/>
    <col min="6919" max="6919" width="9.42578125" style="1" bestFit="1" customWidth="1"/>
    <col min="6920" max="6921" width="9.140625" style="1"/>
    <col min="6922" max="6922" width="64.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2.42578125" style="1" customWidth="1"/>
    <col min="7171" max="7171" width="11.140625" style="1" customWidth="1"/>
    <col min="7172" max="7172" width="10.140625" style="1" bestFit="1" customWidth="1"/>
    <col min="7173" max="7173" width="8.42578125" style="1" bestFit="1" customWidth="1"/>
    <col min="7174" max="7174" width="7" style="1" bestFit="1" customWidth="1"/>
    <col min="7175" max="7175" width="9.42578125" style="1" bestFit="1" customWidth="1"/>
    <col min="7176" max="7177" width="9.140625" style="1"/>
    <col min="7178" max="7178" width="64.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2.42578125" style="1" customWidth="1"/>
    <col min="7427" max="7427" width="11.140625" style="1" customWidth="1"/>
    <col min="7428" max="7428" width="10.140625" style="1" bestFit="1" customWidth="1"/>
    <col min="7429" max="7429" width="8.42578125" style="1" bestFit="1" customWidth="1"/>
    <col min="7430" max="7430" width="7" style="1" bestFit="1" customWidth="1"/>
    <col min="7431" max="7431" width="9.42578125" style="1" bestFit="1" customWidth="1"/>
    <col min="7432" max="7433" width="9.140625" style="1"/>
    <col min="7434" max="7434" width="64.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2.42578125" style="1" customWidth="1"/>
    <col min="7683" max="7683" width="11.140625" style="1" customWidth="1"/>
    <col min="7684" max="7684" width="10.140625" style="1" bestFit="1" customWidth="1"/>
    <col min="7685" max="7685" width="8.42578125" style="1" bestFit="1" customWidth="1"/>
    <col min="7686" max="7686" width="7" style="1" bestFit="1" customWidth="1"/>
    <col min="7687" max="7687" width="9.42578125" style="1" bestFit="1" customWidth="1"/>
    <col min="7688" max="7689" width="9.140625" style="1"/>
    <col min="7690" max="7690" width="64.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2.42578125" style="1" customWidth="1"/>
    <col min="7939" max="7939" width="11.140625" style="1" customWidth="1"/>
    <col min="7940" max="7940" width="10.140625" style="1" bestFit="1" customWidth="1"/>
    <col min="7941" max="7941" width="8.42578125" style="1" bestFit="1" customWidth="1"/>
    <col min="7942" max="7942" width="7" style="1" bestFit="1" customWidth="1"/>
    <col min="7943" max="7943" width="9.42578125" style="1" bestFit="1" customWidth="1"/>
    <col min="7944" max="7945" width="9.140625" style="1"/>
    <col min="7946" max="7946" width="64.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2.42578125" style="1" customWidth="1"/>
    <col min="8195" max="8195" width="11.140625" style="1" customWidth="1"/>
    <col min="8196" max="8196" width="10.140625" style="1" bestFit="1" customWidth="1"/>
    <col min="8197" max="8197" width="8.42578125" style="1" bestFit="1" customWidth="1"/>
    <col min="8198" max="8198" width="7" style="1" bestFit="1" customWidth="1"/>
    <col min="8199" max="8199" width="9.42578125" style="1" bestFit="1" customWidth="1"/>
    <col min="8200" max="8201" width="9.140625" style="1"/>
    <col min="8202" max="8202" width="64.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2.42578125" style="1" customWidth="1"/>
    <col min="8451" max="8451" width="11.140625" style="1" customWidth="1"/>
    <col min="8452" max="8452" width="10.140625" style="1" bestFit="1" customWidth="1"/>
    <col min="8453" max="8453" width="8.42578125" style="1" bestFit="1" customWidth="1"/>
    <col min="8454" max="8454" width="7" style="1" bestFit="1" customWidth="1"/>
    <col min="8455" max="8455" width="9.42578125" style="1" bestFit="1" customWidth="1"/>
    <col min="8456" max="8457" width="9.140625" style="1"/>
    <col min="8458" max="8458" width="64.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2.42578125" style="1" customWidth="1"/>
    <col min="8707" max="8707" width="11.140625" style="1" customWidth="1"/>
    <col min="8708" max="8708" width="10.140625" style="1" bestFit="1" customWidth="1"/>
    <col min="8709" max="8709" width="8.42578125" style="1" bestFit="1" customWidth="1"/>
    <col min="8710" max="8710" width="7" style="1" bestFit="1" customWidth="1"/>
    <col min="8711" max="8711" width="9.42578125" style="1" bestFit="1" customWidth="1"/>
    <col min="8712" max="8713" width="9.140625" style="1"/>
    <col min="8714" max="8714" width="64.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2.42578125" style="1" customWidth="1"/>
    <col min="8963" max="8963" width="11.140625" style="1" customWidth="1"/>
    <col min="8964" max="8964" width="10.140625" style="1" bestFit="1" customWidth="1"/>
    <col min="8965" max="8965" width="8.42578125" style="1" bestFit="1" customWidth="1"/>
    <col min="8966" max="8966" width="7" style="1" bestFit="1" customWidth="1"/>
    <col min="8967" max="8967" width="9.42578125" style="1" bestFit="1" customWidth="1"/>
    <col min="8968" max="8969" width="9.140625" style="1"/>
    <col min="8970" max="8970" width="64.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2.42578125" style="1" customWidth="1"/>
    <col min="9219" max="9219" width="11.140625" style="1" customWidth="1"/>
    <col min="9220" max="9220" width="10.140625" style="1" bestFit="1" customWidth="1"/>
    <col min="9221" max="9221" width="8.42578125" style="1" bestFit="1" customWidth="1"/>
    <col min="9222" max="9222" width="7" style="1" bestFit="1" customWidth="1"/>
    <col min="9223" max="9223" width="9.42578125" style="1" bestFit="1" customWidth="1"/>
    <col min="9224" max="9225" width="9.140625" style="1"/>
    <col min="9226" max="9226" width="64.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2.42578125" style="1" customWidth="1"/>
    <col min="9475" max="9475" width="11.140625" style="1" customWidth="1"/>
    <col min="9476" max="9476" width="10.140625" style="1" bestFit="1" customWidth="1"/>
    <col min="9477" max="9477" width="8.42578125" style="1" bestFit="1" customWidth="1"/>
    <col min="9478" max="9478" width="7" style="1" bestFit="1" customWidth="1"/>
    <col min="9479" max="9479" width="9.42578125" style="1" bestFit="1" customWidth="1"/>
    <col min="9480" max="9481" width="9.140625" style="1"/>
    <col min="9482" max="9482" width="64.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2.42578125" style="1" customWidth="1"/>
    <col min="9731" max="9731" width="11.140625" style="1" customWidth="1"/>
    <col min="9732" max="9732" width="10.140625" style="1" bestFit="1" customWidth="1"/>
    <col min="9733" max="9733" width="8.42578125" style="1" bestFit="1" customWidth="1"/>
    <col min="9734" max="9734" width="7" style="1" bestFit="1" customWidth="1"/>
    <col min="9735" max="9735" width="9.42578125" style="1" bestFit="1" customWidth="1"/>
    <col min="9736" max="9737" width="9.140625" style="1"/>
    <col min="9738" max="9738" width="64.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2.42578125" style="1" customWidth="1"/>
    <col min="9987" max="9987" width="11.140625" style="1" customWidth="1"/>
    <col min="9988" max="9988" width="10.140625" style="1" bestFit="1" customWidth="1"/>
    <col min="9989" max="9989" width="8.42578125" style="1" bestFit="1" customWidth="1"/>
    <col min="9990" max="9990" width="7" style="1" bestFit="1" customWidth="1"/>
    <col min="9991" max="9991" width="9.42578125" style="1" bestFit="1" customWidth="1"/>
    <col min="9992" max="9993" width="9.140625" style="1"/>
    <col min="9994" max="9994" width="64.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2.42578125" style="1" customWidth="1"/>
    <col min="10243" max="10243" width="11.140625" style="1" customWidth="1"/>
    <col min="10244" max="10244" width="10.140625" style="1" bestFit="1" customWidth="1"/>
    <col min="10245" max="10245" width="8.42578125" style="1" bestFit="1" customWidth="1"/>
    <col min="10246" max="10246" width="7" style="1" bestFit="1" customWidth="1"/>
    <col min="10247" max="10247" width="9.42578125" style="1" bestFit="1" customWidth="1"/>
    <col min="10248" max="10249" width="9.140625" style="1"/>
    <col min="10250" max="10250" width="64.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2.42578125" style="1" customWidth="1"/>
    <col min="10499" max="10499" width="11.140625" style="1" customWidth="1"/>
    <col min="10500" max="10500" width="10.140625" style="1" bestFit="1" customWidth="1"/>
    <col min="10501" max="10501" width="8.42578125" style="1" bestFit="1" customWidth="1"/>
    <col min="10502" max="10502" width="7" style="1" bestFit="1" customWidth="1"/>
    <col min="10503" max="10503" width="9.42578125" style="1" bestFit="1" customWidth="1"/>
    <col min="10504" max="10505" width="9.140625" style="1"/>
    <col min="10506" max="10506" width="64.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2.42578125" style="1" customWidth="1"/>
    <col min="10755" max="10755" width="11.140625" style="1" customWidth="1"/>
    <col min="10756" max="10756" width="10.140625" style="1" bestFit="1" customWidth="1"/>
    <col min="10757" max="10757" width="8.42578125" style="1" bestFit="1" customWidth="1"/>
    <col min="10758" max="10758" width="7" style="1" bestFit="1" customWidth="1"/>
    <col min="10759" max="10759" width="9.42578125" style="1" bestFit="1" customWidth="1"/>
    <col min="10760" max="10761" width="9.140625" style="1"/>
    <col min="10762" max="10762" width="64.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2.42578125" style="1" customWidth="1"/>
    <col min="11011" max="11011" width="11.140625" style="1" customWidth="1"/>
    <col min="11012" max="11012" width="10.140625" style="1" bestFit="1" customWidth="1"/>
    <col min="11013" max="11013" width="8.42578125" style="1" bestFit="1" customWidth="1"/>
    <col min="11014" max="11014" width="7" style="1" bestFit="1" customWidth="1"/>
    <col min="11015" max="11015" width="9.42578125" style="1" bestFit="1" customWidth="1"/>
    <col min="11016" max="11017" width="9.140625" style="1"/>
    <col min="11018" max="11018" width="64.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2.42578125" style="1" customWidth="1"/>
    <col min="11267" max="11267" width="11.140625" style="1" customWidth="1"/>
    <col min="11268" max="11268" width="10.140625" style="1" bestFit="1" customWidth="1"/>
    <col min="11269" max="11269" width="8.42578125" style="1" bestFit="1" customWidth="1"/>
    <col min="11270" max="11270" width="7" style="1" bestFit="1" customWidth="1"/>
    <col min="11271" max="11271" width="9.42578125" style="1" bestFit="1" customWidth="1"/>
    <col min="11272" max="11273" width="9.140625" style="1"/>
    <col min="11274" max="11274" width="64.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2.42578125" style="1" customWidth="1"/>
    <col min="11523" max="11523" width="11.140625" style="1" customWidth="1"/>
    <col min="11524" max="11524" width="10.140625" style="1" bestFit="1" customWidth="1"/>
    <col min="11525" max="11525" width="8.42578125" style="1" bestFit="1" customWidth="1"/>
    <col min="11526" max="11526" width="7" style="1" bestFit="1" customWidth="1"/>
    <col min="11527" max="11527" width="9.42578125" style="1" bestFit="1" customWidth="1"/>
    <col min="11528" max="11529" width="9.140625" style="1"/>
    <col min="11530" max="11530" width="64.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2.42578125" style="1" customWidth="1"/>
    <col min="11779" max="11779" width="11.140625" style="1" customWidth="1"/>
    <col min="11780" max="11780" width="10.140625" style="1" bestFit="1" customWidth="1"/>
    <col min="11781" max="11781" width="8.42578125" style="1" bestFit="1" customWidth="1"/>
    <col min="11782" max="11782" width="7" style="1" bestFit="1" customWidth="1"/>
    <col min="11783" max="11783" width="9.42578125" style="1" bestFit="1" customWidth="1"/>
    <col min="11784" max="11785" width="9.140625" style="1"/>
    <col min="11786" max="11786" width="64.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2.42578125" style="1" customWidth="1"/>
    <col min="12035" max="12035" width="11.140625" style="1" customWidth="1"/>
    <col min="12036" max="12036" width="10.140625" style="1" bestFit="1" customWidth="1"/>
    <col min="12037" max="12037" width="8.42578125" style="1" bestFit="1" customWidth="1"/>
    <col min="12038" max="12038" width="7" style="1" bestFit="1" customWidth="1"/>
    <col min="12039" max="12039" width="9.42578125" style="1" bestFit="1" customWidth="1"/>
    <col min="12040" max="12041" width="9.140625" style="1"/>
    <col min="12042" max="12042" width="64.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2.42578125" style="1" customWidth="1"/>
    <col min="12291" max="12291" width="11.140625" style="1" customWidth="1"/>
    <col min="12292" max="12292" width="10.140625" style="1" bestFit="1" customWidth="1"/>
    <col min="12293" max="12293" width="8.42578125" style="1" bestFit="1" customWidth="1"/>
    <col min="12294" max="12294" width="7" style="1" bestFit="1" customWidth="1"/>
    <col min="12295" max="12295" width="9.42578125" style="1" bestFit="1" customWidth="1"/>
    <col min="12296" max="12297" width="9.140625" style="1"/>
    <col min="12298" max="12298" width="64.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2.42578125" style="1" customWidth="1"/>
    <col min="12547" max="12547" width="11.140625" style="1" customWidth="1"/>
    <col min="12548" max="12548" width="10.140625" style="1" bestFit="1" customWidth="1"/>
    <col min="12549" max="12549" width="8.42578125" style="1" bestFit="1" customWidth="1"/>
    <col min="12550" max="12550" width="7" style="1" bestFit="1" customWidth="1"/>
    <col min="12551" max="12551" width="9.42578125" style="1" bestFit="1" customWidth="1"/>
    <col min="12552" max="12553" width="9.140625" style="1"/>
    <col min="12554" max="12554" width="64.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2.42578125" style="1" customWidth="1"/>
    <col min="12803" max="12803" width="11.140625" style="1" customWidth="1"/>
    <col min="12804" max="12804" width="10.140625" style="1" bestFit="1" customWidth="1"/>
    <col min="12805" max="12805" width="8.42578125" style="1" bestFit="1" customWidth="1"/>
    <col min="12806" max="12806" width="7" style="1" bestFit="1" customWidth="1"/>
    <col min="12807" max="12807" width="9.42578125" style="1" bestFit="1" customWidth="1"/>
    <col min="12808" max="12809" width="9.140625" style="1"/>
    <col min="12810" max="12810" width="64.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2.42578125" style="1" customWidth="1"/>
    <col min="13059" max="13059" width="11.140625" style="1" customWidth="1"/>
    <col min="13060" max="13060" width="10.140625" style="1" bestFit="1" customWidth="1"/>
    <col min="13061" max="13061" width="8.42578125" style="1" bestFit="1" customWidth="1"/>
    <col min="13062" max="13062" width="7" style="1" bestFit="1" customWidth="1"/>
    <col min="13063" max="13063" width="9.42578125" style="1" bestFit="1" customWidth="1"/>
    <col min="13064" max="13065" width="9.140625" style="1"/>
    <col min="13066" max="13066" width="64.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2.42578125" style="1" customWidth="1"/>
    <col min="13315" max="13315" width="11.140625" style="1" customWidth="1"/>
    <col min="13316" max="13316" width="10.140625" style="1" bestFit="1" customWidth="1"/>
    <col min="13317" max="13317" width="8.42578125" style="1" bestFit="1" customWidth="1"/>
    <col min="13318" max="13318" width="7" style="1" bestFit="1" customWidth="1"/>
    <col min="13319" max="13319" width="9.42578125" style="1" bestFit="1" customWidth="1"/>
    <col min="13320" max="13321" width="9.140625" style="1"/>
    <col min="13322" max="13322" width="64.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2.42578125" style="1" customWidth="1"/>
    <col min="13571" max="13571" width="11.140625" style="1" customWidth="1"/>
    <col min="13572" max="13572" width="10.140625" style="1" bestFit="1" customWidth="1"/>
    <col min="13573" max="13573" width="8.42578125" style="1" bestFit="1" customWidth="1"/>
    <col min="13574" max="13574" width="7" style="1" bestFit="1" customWidth="1"/>
    <col min="13575" max="13575" width="9.42578125" style="1" bestFit="1" customWidth="1"/>
    <col min="13576" max="13577" width="9.140625" style="1"/>
    <col min="13578" max="13578" width="64.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2.42578125" style="1" customWidth="1"/>
    <col min="13827" max="13827" width="11.140625" style="1" customWidth="1"/>
    <col min="13828" max="13828" width="10.140625" style="1" bestFit="1" customWidth="1"/>
    <col min="13829" max="13829" width="8.42578125" style="1" bestFit="1" customWidth="1"/>
    <col min="13830" max="13830" width="7" style="1" bestFit="1" customWidth="1"/>
    <col min="13831" max="13831" width="9.42578125" style="1" bestFit="1" customWidth="1"/>
    <col min="13832" max="13833" width="9.140625" style="1"/>
    <col min="13834" max="13834" width="64.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2.42578125" style="1" customWidth="1"/>
    <col min="14083" max="14083" width="11.140625" style="1" customWidth="1"/>
    <col min="14084" max="14084" width="10.140625" style="1" bestFit="1" customWidth="1"/>
    <col min="14085" max="14085" width="8.42578125" style="1" bestFit="1" customWidth="1"/>
    <col min="14086" max="14086" width="7" style="1" bestFit="1" customWidth="1"/>
    <col min="14087" max="14087" width="9.42578125" style="1" bestFit="1" customWidth="1"/>
    <col min="14088" max="14089" width="9.140625" style="1"/>
    <col min="14090" max="14090" width="64.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2.42578125" style="1" customWidth="1"/>
    <col min="14339" max="14339" width="11.140625" style="1" customWidth="1"/>
    <col min="14340" max="14340" width="10.140625" style="1" bestFit="1" customWidth="1"/>
    <col min="14341" max="14341" width="8.42578125" style="1" bestFit="1" customWidth="1"/>
    <col min="14342" max="14342" width="7" style="1" bestFit="1" customWidth="1"/>
    <col min="14343" max="14343" width="9.42578125" style="1" bestFit="1" customWidth="1"/>
    <col min="14344" max="14345" width="9.140625" style="1"/>
    <col min="14346" max="14346" width="64.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2.42578125" style="1" customWidth="1"/>
    <col min="14595" max="14595" width="11.140625" style="1" customWidth="1"/>
    <col min="14596" max="14596" width="10.140625" style="1" bestFit="1" customWidth="1"/>
    <col min="14597" max="14597" width="8.42578125" style="1" bestFit="1" customWidth="1"/>
    <col min="14598" max="14598" width="7" style="1" bestFit="1" customWidth="1"/>
    <col min="14599" max="14599" width="9.42578125" style="1" bestFit="1" customWidth="1"/>
    <col min="14600" max="14601" width="9.140625" style="1"/>
    <col min="14602" max="14602" width="64.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2.42578125" style="1" customWidth="1"/>
    <col min="14851" max="14851" width="11.140625" style="1" customWidth="1"/>
    <col min="14852" max="14852" width="10.140625" style="1" bestFit="1" customWidth="1"/>
    <col min="14853" max="14853" width="8.42578125" style="1" bestFit="1" customWidth="1"/>
    <col min="14854" max="14854" width="7" style="1" bestFit="1" customWidth="1"/>
    <col min="14855" max="14855" width="9.42578125" style="1" bestFit="1" customWidth="1"/>
    <col min="14856" max="14857" width="9.140625" style="1"/>
    <col min="14858" max="14858" width="64.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2.42578125" style="1" customWidth="1"/>
    <col min="15107" max="15107" width="11.140625" style="1" customWidth="1"/>
    <col min="15108" max="15108" width="10.140625" style="1" bestFit="1" customWidth="1"/>
    <col min="15109" max="15109" width="8.42578125" style="1" bestFit="1" customWidth="1"/>
    <col min="15110" max="15110" width="7" style="1" bestFit="1" customWidth="1"/>
    <col min="15111" max="15111" width="9.42578125" style="1" bestFit="1" customWidth="1"/>
    <col min="15112" max="15113" width="9.140625" style="1"/>
    <col min="15114" max="15114" width="64.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2.42578125" style="1" customWidth="1"/>
    <col min="15363" max="15363" width="11.140625" style="1" customWidth="1"/>
    <col min="15364" max="15364" width="10.140625" style="1" bestFit="1" customWidth="1"/>
    <col min="15365" max="15365" width="8.42578125" style="1" bestFit="1" customWidth="1"/>
    <col min="15366" max="15366" width="7" style="1" bestFit="1" customWidth="1"/>
    <col min="15367" max="15367" width="9.42578125" style="1" bestFit="1" customWidth="1"/>
    <col min="15368" max="15369" width="9.140625" style="1"/>
    <col min="15370" max="15370" width="64.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2.42578125" style="1" customWidth="1"/>
    <col min="15619" max="15619" width="11.140625" style="1" customWidth="1"/>
    <col min="15620" max="15620" width="10.140625" style="1" bestFit="1" customWidth="1"/>
    <col min="15621" max="15621" width="8.42578125" style="1" bestFit="1" customWidth="1"/>
    <col min="15622" max="15622" width="7" style="1" bestFit="1" customWidth="1"/>
    <col min="15623" max="15623" width="9.42578125" style="1" bestFit="1" customWidth="1"/>
    <col min="15624" max="15625" width="9.140625" style="1"/>
    <col min="15626" max="15626" width="64.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2.42578125" style="1" customWidth="1"/>
    <col min="15875" max="15875" width="11.140625" style="1" customWidth="1"/>
    <col min="15876" max="15876" width="10.140625" style="1" bestFit="1" customWidth="1"/>
    <col min="15877" max="15877" width="8.42578125" style="1" bestFit="1" customWidth="1"/>
    <col min="15878" max="15878" width="7" style="1" bestFit="1" customWidth="1"/>
    <col min="15879" max="15879" width="9.42578125" style="1" bestFit="1" customWidth="1"/>
    <col min="15880" max="15881" width="9.140625" style="1"/>
    <col min="15882" max="15882" width="64.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2.42578125" style="1" customWidth="1"/>
    <col min="16131" max="16131" width="11.140625" style="1" customWidth="1"/>
    <col min="16132" max="16132" width="10.140625" style="1" bestFit="1" customWidth="1"/>
    <col min="16133" max="16133" width="8.42578125" style="1" bestFit="1" customWidth="1"/>
    <col min="16134" max="16134" width="7" style="1" bestFit="1" customWidth="1"/>
    <col min="16135" max="16135" width="9.42578125" style="1" bestFit="1" customWidth="1"/>
    <col min="16136" max="16137" width="9.140625" style="1"/>
    <col min="16138" max="16138" width="64.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5">
        <v>2009</v>
      </c>
      <c r="B1" s="125"/>
      <c r="C1" s="125"/>
      <c r="D1" s="125"/>
      <c r="E1" s="125"/>
      <c r="F1" s="125"/>
      <c r="G1" s="125"/>
      <c r="I1" s="122">
        <v>2010</v>
      </c>
      <c r="J1" s="122"/>
      <c r="K1" s="122"/>
      <c r="L1" s="122"/>
      <c r="M1" s="122"/>
      <c r="N1" s="122"/>
      <c r="O1" s="122"/>
    </row>
    <row r="2" spans="1:15" s="19" customFormat="1" ht="30" x14ac:dyDescent="0.25">
      <c r="A2" s="21" t="s">
        <v>48</v>
      </c>
      <c r="B2" s="47" t="s">
        <v>37</v>
      </c>
      <c r="C2" s="21" t="s">
        <v>49</v>
      </c>
      <c r="D2" s="21" t="s">
        <v>50</v>
      </c>
      <c r="E2" s="21" t="s">
        <v>51</v>
      </c>
      <c r="F2" s="21" t="s">
        <v>52</v>
      </c>
      <c r="G2" s="21" t="s">
        <v>53</v>
      </c>
      <c r="H2" s="44"/>
      <c r="I2" s="23" t="s">
        <v>48</v>
      </c>
      <c r="J2" s="23" t="s">
        <v>37</v>
      </c>
      <c r="K2" s="23" t="s">
        <v>49</v>
      </c>
      <c r="L2" s="23" t="s">
        <v>50</v>
      </c>
      <c r="M2" s="23" t="s">
        <v>51</v>
      </c>
      <c r="N2" s="23" t="s">
        <v>52</v>
      </c>
      <c r="O2" s="23" t="s">
        <v>53</v>
      </c>
    </row>
    <row r="3" spans="1:15" s="19" customFormat="1" ht="28.5" x14ac:dyDescent="0.25">
      <c r="A3" s="24">
        <v>3</v>
      </c>
      <c r="B3" s="48" t="s">
        <v>70</v>
      </c>
      <c r="C3" s="24">
        <v>22</v>
      </c>
      <c r="D3" s="24">
        <v>20</v>
      </c>
      <c r="E3" s="24">
        <v>32</v>
      </c>
      <c r="F3" s="24">
        <v>12</v>
      </c>
      <c r="G3" s="24">
        <v>14</v>
      </c>
      <c r="H3" s="44"/>
      <c r="I3" s="27">
        <v>3</v>
      </c>
      <c r="J3" s="49" t="s">
        <v>70</v>
      </c>
      <c r="K3" s="29">
        <v>28</v>
      </c>
      <c r="L3" s="29">
        <v>34</v>
      </c>
      <c r="M3" s="29">
        <v>42</v>
      </c>
      <c r="N3" s="29">
        <v>24</v>
      </c>
      <c r="O3" s="29">
        <v>22</v>
      </c>
    </row>
    <row r="4" spans="1:15" s="19" customFormat="1" x14ac:dyDescent="0.25">
      <c r="A4" s="24">
        <v>8</v>
      </c>
      <c r="B4" s="48" t="s">
        <v>71</v>
      </c>
      <c r="C4" s="24">
        <v>18</v>
      </c>
      <c r="D4" s="24">
        <v>21</v>
      </c>
      <c r="E4" s="24">
        <v>19</v>
      </c>
      <c r="F4" s="24">
        <v>18</v>
      </c>
      <c r="G4" s="24">
        <v>24</v>
      </c>
      <c r="H4" s="44"/>
      <c r="I4" s="27">
        <v>8</v>
      </c>
      <c r="J4" s="49" t="s">
        <v>71</v>
      </c>
      <c r="K4" s="29">
        <v>28</v>
      </c>
      <c r="L4" s="29">
        <v>30</v>
      </c>
      <c r="M4" s="29">
        <v>30</v>
      </c>
      <c r="N4" s="29">
        <v>32</v>
      </c>
      <c r="O4" s="29">
        <v>30</v>
      </c>
    </row>
    <row r="5" spans="1:15" s="19" customFormat="1" x14ac:dyDescent="0.25">
      <c r="A5" s="24">
        <v>14</v>
      </c>
      <c r="B5" s="48" t="s">
        <v>72</v>
      </c>
      <c r="C5" s="24">
        <v>6</v>
      </c>
      <c r="D5" s="24">
        <v>7</v>
      </c>
      <c r="E5" s="24">
        <v>40</v>
      </c>
      <c r="F5" s="24">
        <v>24</v>
      </c>
      <c r="G5" s="24">
        <v>23</v>
      </c>
      <c r="H5" s="44"/>
      <c r="I5" s="27">
        <v>14</v>
      </c>
      <c r="J5" s="49" t="s">
        <v>72</v>
      </c>
      <c r="K5" s="29">
        <v>14</v>
      </c>
      <c r="L5" s="29">
        <v>15</v>
      </c>
      <c r="M5" s="29">
        <v>55</v>
      </c>
      <c r="N5" s="29">
        <v>34</v>
      </c>
      <c r="O5" s="29">
        <v>32</v>
      </c>
    </row>
    <row r="6" spans="1:15" s="19" customFormat="1" ht="28.5" x14ac:dyDescent="0.25">
      <c r="A6" s="24">
        <v>15</v>
      </c>
      <c r="B6" s="48" t="s">
        <v>73</v>
      </c>
      <c r="C6" s="24">
        <v>8</v>
      </c>
      <c r="D6" s="24">
        <v>13</v>
      </c>
      <c r="E6" s="24">
        <v>17</v>
      </c>
      <c r="F6" s="24">
        <v>36</v>
      </c>
      <c r="G6" s="24">
        <v>26</v>
      </c>
      <c r="H6" s="44"/>
      <c r="I6" s="27">
        <v>15</v>
      </c>
      <c r="J6" s="49" t="s">
        <v>73</v>
      </c>
      <c r="K6" s="29">
        <v>13</v>
      </c>
      <c r="L6" s="29">
        <v>28</v>
      </c>
      <c r="M6" s="29">
        <v>33</v>
      </c>
      <c r="N6" s="29">
        <v>44</v>
      </c>
      <c r="O6" s="29">
        <v>32</v>
      </c>
    </row>
    <row r="7" spans="1:15" x14ac:dyDescent="0.25">
      <c r="A7" s="24"/>
      <c r="B7" s="50" t="s">
        <v>56</v>
      </c>
      <c r="C7" s="24">
        <f>SUM(C3:C6)</f>
        <v>54</v>
      </c>
      <c r="D7" s="24">
        <f>SUM(D3:D6)</f>
        <v>61</v>
      </c>
      <c r="E7" s="24">
        <f>SUM(E3:E6)</f>
        <v>108</v>
      </c>
      <c r="F7" s="24">
        <f>SUM(F3:F6)</f>
        <v>90</v>
      </c>
      <c r="G7" s="24">
        <f>SUM(G3:G6)</f>
        <v>87</v>
      </c>
      <c r="H7" s="45"/>
      <c r="I7" s="27"/>
      <c r="J7" s="51" t="s">
        <v>56</v>
      </c>
      <c r="K7" s="27">
        <f>SUM(K3:K6)</f>
        <v>83</v>
      </c>
      <c r="L7" s="27">
        <f>SUM(L3:L6)</f>
        <v>107</v>
      </c>
      <c r="M7" s="27">
        <f>SUM(M3:M6)</f>
        <v>160</v>
      </c>
      <c r="N7" s="27">
        <f>SUM(N3:N6)</f>
        <v>134</v>
      </c>
      <c r="O7" s="27">
        <f>SUM(O3:O6)</f>
        <v>116</v>
      </c>
    </row>
    <row r="8" spans="1:15" x14ac:dyDescent="0.25">
      <c r="A8" s="24"/>
      <c r="B8" s="50" t="s">
        <v>69</v>
      </c>
      <c r="C8" s="24">
        <f>(C7/400)*100</f>
        <v>13.5</v>
      </c>
      <c r="D8" s="24">
        <f>(D7/400)*100</f>
        <v>15.25</v>
      </c>
      <c r="E8" s="24">
        <f>(E7/400)*100</f>
        <v>27</v>
      </c>
      <c r="F8" s="24">
        <f>(F7/400)*100</f>
        <v>22.5</v>
      </c>
      <c r="G8" s="24">
        <f>(G7/400)*100</f>
        <v>21.75</v>
      </c>
      <c r="I8" s="27"/>
      <c r="J8" s="51" t="s">
        <v>69</v>
      </c>
      <c r="K8" s="34">
        <f>(K7/600)*100</f>
        <v>13.833333333333334</v>
      </c>
      <c r="L8" s="34">
        <f>(L7/600)*100</f>
        <v>17.833333333333336</v>
      </c>
      <c r="M8" s="34">
        <f>(M7/600)*100</f>
        <v>26.666666666666668</v>
      </c>
      <c r="N8" s="34">
        <f>(N7/600)*100</f>
        <v>22.333333333333332</v>
      </c>
      <c r="O8" s="34">
        <f>(O7/600)*100</f>
        <v>19.333333333333332</v>
      </c>
    </row>
    <row r="10" spans="1:15" ht="30" x14ac:dyDescent="0.25">
      <c r="A10" s="35"/>
      <c r="B10" s="52" t="s">
        <v>58</v>
      </c>
      <c r="C10" s="35" t="s">
        <v>59</v>
      </c>
      <c r="D10" s="35" t="s">
        <v>60</v>
      </c>
      <c r="E10" s="35" t="s">
        <v>61</v>
      </c>
      <c r="F10" s="35" t="s">
        <v>62</v>
      </c>
      <c r="G10" s="35" t="s">
        <v>63</v>
      </c>
    </row>
    <row r="11" spans="1:15" x14ac:dyDescent="0.25">
      <c r="A11" s="36">
        <v>2009</v>
      </c>
      <c r="B11" s="53">
        <f>C8</f>
        <v>13.5</v>
      </c>
      <c r="C11" s="36">
        <f>D8</f>
        <v>15.25</v>
      </c>
      <c r="D11" s="36">
        <f>E8</f>
        <v>27</v>
      </c>
      <c r="E11" s="36">
        <f>F8</f>
        <v>22.5</v>
      </c>
      <c r="F11" s="36">
        <f>G8</f>
        <v>21.75</v>
      </c>
      <c r="G11" s="36" t="e">
        <f>(B11*$B$15+C11*#REF!+D11*#REF!+E11*$B$16+F11*$B$17)/5</f>
        <v>#REF!</v>
      </c>
    </row>
    <row r="12" spans="1:15" x14ac:dyDescent="0.25">
      <c r="A12" s="36">
        <v>2010</v>
      </c>
      <c r="B12" s="54">
        <f>K8</f>
        <v>13.833333333333334</v>
      </c>
      <c r="C12" s="37">
        <f>L8</f>
        <v>17.833333333333336</v>
      </c>
      <c r="D12" s="37">
        <f>M8</f>
        <v>26.666666666666668</v>
      </c>
      <c r="E12" s="37">
        <f>N8</f>
        <v>22.333333333333332</v>
      </c>
      <c r="F12" s="37">
        <f>O8</f>
        <v>19.333333333333332</v>
      </c>
      <c r="G12" s="37" t="e">
        <f>(B12*$B$15+C12*#REF!+D12*#REF!+E12*$B$16+F12*$B$17)/5</f>
        <v>#REF!</v>
      </c>
    </row>
    <row r="14" spans="1:15" ht="15.75" thickBot="1" x14ac:dyDescent="0.3"/>
    <row r="15" spans="1:15" ht="26.25" x14ac:dyDescent="0.4">
      <c r="A15" s="38" t="s">
        <v>49</v>
      </c>
      <c r="B15" s="56">
        <v>-2</v>
      </c>
      <c r="D15" s="123" t="s">
        <v>81</v>
      </c>
      <c r="E15" s="123"/>
      <c r="F15" s="123"/>
      <c r="G15" s="123"/>
    </row>
    <row r="16" spans="1:15" x14ac:dyDescent="0.25">
      <c r="A16" s="40" t="s">
        <v>52</v>
      </c>
      <c r="B16" s="57">
        <v>1</v>
      </c>
    </row>
    <row r="17" spans="1:2" ht="15.75" thickBot="1" x14ac:dyDescent="0.3">
      <c r="A17" s="42" t="s">
        <v>53</v>
      </c>
      <c r="B17" s="58">
        <v>2</v>
      </c>
    </row>
  </sheetData>
  <mergeCells count="3">
    <mergeCell ref="A1:G1"/>
    <mergeCell ref="I1:O1"/>
    <mergeCell ref="D15:G15"/>
  </mergeCells>
  <hyperlinks>
    <hyperlink ref="D15:G15" location="Dashboard!A1" display="Back"/>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5" zoomScaleNormal="85" workbookViewId="0">
      <selection activeCell="D15" sqref="D15:G15"/>
    </sheetView>
  </sheetViews>
  <sheetFormatPr defaultRowHeight="15" x14ac:dyDescent="0.25"/>
  <cols>
    <col min="1" max="1" width="16.5703125" style="1" bestFit="1" customWidth="1"/>
    <col min="2" max="2" width="33" style="1" customWidth="1"/>
    <col min="3" max="4" width="10.140625" style="1" bestFit="1" customWidth="1"/>
    <col min="5" max="5" width="8.42578125" style="1" bestFit="1" customWidth="1"/>
    <col min="6" max="6" width="8.28515625" style="1" bestFit="1" customWidth="1"/>
    <col min="7" max="7" width="9.42578125" style="1" bestFit="1" customWidth="1"/>
    <col min="8" max="8" width="9.140625" style="1"/>
    <col min="9" max="9" width="3.28515625" style="1" bestFit="1" customWidth="1"/>
    <col min="10" max="10" width="61.57031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6.7109375" style="1" bestFit="1" customWidth="1"/>
    <col min="259" max="260" width="10.140625" style="1" bestFit="1" customWidth="1"/>
    <col min="261" max="261" width="8.42578125" style="1" bestFit="1" customWidth="1"/>
    <col min="262" max="262" width="11.5703125" style="1" customWidth="1"/>
    <col min="263" max="263" width="9.42578125" style="1" bestFit="1" customWidth="1"/>
    <col min="264" max="265" width="9.140625" style="1"/>
    <col min="266" max="266" width="62.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6.7109375" style="1" bestFit="1" customWidth="1"/>
    <col min="515" max="516" width="10.140625" style="1" bestFit="1" customWidth="1"/>
    <col min="517" max="517" width="8.42578125" style="1" bestFit="1" customWidth="1"/>
    <col min="518" max="518" width="11.5703125" style="1" customWidth="1"/>
    <col min="519" max="519" width="9.42578125" style="1" bestFit="1" customWidth="1"/>
    <col min="520" max="521" width="9.140625" style="1"/>
    <col min="522" max="522" width="62.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6.7109375" style="1" bestFit="1" customWidth="1"/>
    <col min="771" max="772" width="10.140625" style="1" bestFit="1" customWidth="1"/>
    <col min="773" max="773" width="8.42578125" style="1" bestFit="1" customWidth="1"/>
    <col min="774" max="774" width="11.5703125" style="1" customWidth="1"/>
    <col min="775" max="775" width="9.42578125" style="1" bestFit="1" customWidth="1"/>
    <col min="776" max="777" width="9.140625" style="1"/>
    <col min="778" max="778" width="62.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6.7109375" style="1" bestFit="1" customWidth="1"/>
    <col min="1027" max="1028" width="10.140625" style="1" bestFit="1" customWidth="1"/>
    <col min="1029" max="1029" width="8.42578125" style="1" bestFit="1" customWidth="1"/>
    <col min="1030" max="1030" width="11.5703125" style="1" customWidth="1"/>
    <col min="1031" max="1031" width="9.42578125" style="1" bestFit="1" customWidth="1"/>
    <col min="1032" max="1033" width="9.140625" style="1"/>
    <col min="1034" max="1034" width="62.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6.7109375" style="1" bestFit="1" customWidth="1"/>
    <col min="1283" max="1284" width="10.140625" style="1" bestFit="1" customWidth="1"/>
    <col min="1285" max="1285" width="8.42578125" style="1" bestFit="1" customWidth="1"/>
    <col min="1286" max="1286" width="11.5703125" style="1" customWidth="1"/>
    <col min="1287" max="1287" width="9.42578125" style="1" bestFit="1" customWidth="1"/>
    <col min="1288" max="1289" width="9.140625" style="1"/>
    <col min="1290" max="1290" width="62.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6.7109375" style="1" bestFit="1" customWidth="1"/>
    <col min="1539" max="1540" width="10.140625" style="1" bestFit="1" customWidth="1"/>
    <col min="1541" max="1541" width="8.42578125" style="1" bestFit="1" customWidth="1"/>
    <col min="1542" max="1542" width="11.5703125" style="1" customWidth="1"/>
    <col min="1543" max="1543" width="9.42578125" style="1" bestFit="1" customWidth="1"/>
    <col min="1544" max="1545" width="9.140625" style="1"/>
    <col min="1546" max="1546" width="62.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6.7109375" style="1" bestFit="1" customWidth="1"/>
    <col min="1795" max="1796" width="10.140625" style="1" bestFit="1" customWidth="1"/>
    <col min="1797" max="1797" width="8.42578125" style="1" bestFit="1" customWidth="1"/>
    <col min="1798" max="1798" width="11.5703125" style="1" customWidth="1"/>
    <col min="1799" max="1799" width="9.42578125" style="1" bestFit="1" customWidth="1"/>
    <col min="1800" max="1801" width="9.140625" style="1"/>
    <col min="1802" max="1802" width="62.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6.7109375" style="1" bestFit="1" customWidth="1"/>
    <col min="2051" max="2052" width="10.140625" style="1" bestFit="1" customWidth="1"/>
    <col min="2053" max="2053" width="8.42578125" style="1" bestFit="1" customWidth="1"/>
    <col min="2054" max="2054" width="11.5703125" style="1" customWidth="1"/>
    <col min="2055" max="2055" width="9.42578125" style="1" bestFit="1" customWidth="1"/>
    <col min="2056" max="2057" width="9.140625" style="1"/>
    <col min="2058" max="2058" width="62.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6.7109375" style="1" bestFit="1" customWidth="1"/>
    <col min="2307" max="2308" width="10.140625" style="1" bestFit="1" customWidth="1"/>
    <col min="2309" max="2309" width="8.42578125" style="1" bestFit="1" customWidth="1"/>
    <col min="2310" max="2310" width="11.5703125" style="1" customWidth="1"/>
    <col min="2311" max="2311" width="9.42578125" style="1" bestFit="1" customWidth="1"/>
    <col min="2312" max="2313" width="9.140625" style="1"/>
    <col min="2314" max="2314" width="62.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6.7109375" style="1" bestFit="1" customWidth="1"/>
    <col min="2563" max="2564" width="10.140625" style="1" bestFit="1" customWidth="1"/>
    <col min="2565" max="2565" width="8.42578125" style="1" bestFit="1" customWidth="1"/>
    <col min="2566" max="2566" width="11.5703125" style="1" customWidth="1"/>
    <col min="2567" max="2567" width="9.42578125" style="1" bestFit="1" customWidth="1"/>
    <col min="2568" max="2569" width="9.140625" style="1"/>
    <col min="2570" max="2570" width="62.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6.7109375" style="1" bestFit="1" customWidth="1"/>
    <col min="2819" max="2820" width="10.140625" style="1" bestFit="1" customWidth="1"/>
    <col min="2821" max="2821" width="8.42578125" style="1" bestFit="1" customWidth="1"/>
    <col min="2822" max="2822" width="11.5703125" style="1" customWidth="1"/>
    <col min="2823" max="2823" width="9.42578125" style="1" bestFit="1" customWidth="1"/>
    <col min="2824" max="2825" width="9.140625" style="1"/>
    <col min="2826" max="2826" width="62.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6.7109375" style="1" bestFit="1" customWidth="1"/>
    <col min="3075" max="3076" width="10.140625" style="1" bestFit="1" customWidth="1"/>
    <col min="3077" max="3077" width="8.42578125" style="1" bestFit="1" customWidth="1"/>
    <col min="3078" max="3078" width="11.5703125" style="1" customWidth="1"/>
    <col min="3079" max="3079" width="9.42578125" style="1" bestFit="1" customWidth="1"/>
    <col min="3080" max="3081" width="9.140625" style="1"/>
    <col min="3082" max="3082" width="62.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6.7109375" style="1" bestFit="1" customWidth="1"/>
    <col min="3331" max="3332" width="10.140625" style="1" bestFit="1" customWidth="1"/>
    <col min="3333" max="3333" width="8.42578125" style="1" bestFit="1" customWidth="1"/>
    <col min="3334" max="3334" width="11.5703125" style="1" customWidth="1"/>
    <col min="3335" max="3335" width="9.42578125" style="1" bestFit="1" customWidth="1"/>
    <col min="3336" max="3337" width="9.140625" style="1"/>
    <col min="3338" max="3338" width="62.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6.7109375" style="1" bestFit="1" customWidth="1"/>
    <col min="3587" max="3588" width="10.140625" style="1" bestFit="1" customWidth="1"/>
    <col min="3589" max="3589" width="8.42578125" style="1" bestFit="1" customWidth="1"/>
    <col min="3590" max="3590" width="11.5703125" style="1" customWidth="1"/>
    <col min="3591" max="3591" width="9.42578125" style="1" bestFit="1" customWidth="1"/>
    <col min="3592" max="3593" width="9.140625" style="1"/>
    <col min="3594" max="3594" width="62.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6.7109375" style="1" bestFit="1" customWidth="1"/>
    <col min="3843" max="3844" width="10.140625" style="1" bestFit="1" customWidth="1"/>
    <col min="3845" max="3845" width="8.42578125" style="1" bestFit="1" customWidth="1"/>
    <col min="3846" max="3846" width="11.5703125" style="1" customWidth="1"/>
    <col min="3847" max="3847" width="9.42578125" style="1" bestFit="1" customWidth="1"/>
    <col min="3848" max="3849" width="9.140625" style="1"/>
    <col min="3850" max="3850" width="62.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6.7109375" style="1" bestFit="1" customWidth="1"/>
    <col min="4099" max="4100" width="10.140625" style="1" bestFit="1" customWidth="1"/>
    <col min="4101" max="4101" width="8.42578125" style="1" bestFit="1" customWidth="1"/>
    <col min="4102" max="4102" width="11.5703125" style="1" customWidth="1"/>
    <col min="4103" max="4103" width="9.42578125" style="1" bestFit="1" customWidth="1"/>
    <col min="4104" max="4105" width="9.140625" style="1"/>
    <col min="4106" max="4106" width="62.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6.7109375" style="1" bestFit="1" customWidth="1"/>
    <col min="4355" max="4356" width="10.140625" style="1" bestFit="1" customWidth="1"/>
    <col min="4357" max="4357" width="8.42578125" style="1" bestFit="1" customWidth="1"/>
    <col min="4358" max="4358" width="11.5703125" style="1" customWidth="1"/>
    <col min="4359" max="4359" width="9.42578125" style="1" bestFit="1" customWidth="1"/>
    <col min="4360" max="4361" width="9.140625" style="1"/>
    <col min="4362" max="4362" width="62.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6.7109375" style="1" bestFit="1" customWidth="1"/>
    <col min="4611" max="4612" width="10.140625" style="1" bestFit="1" customWidth="1"/>
    <col min="4613" max="4613" width="8.42578125" style="1" bestFit="1" customWidth="1"/>
    <col min="4614" max="4614" width="11.5703125" style="1" customWidth="1"/>
    <col min="4615" max="4615" width="9.42578125" style="1" bestFit="1" customWidth="1"/>
    <col min="4616" max="4617" width="9.140625" style="1"/>
    <col min="4618" max="4618" width="62.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6.7109375" style="1" bestFit="1" customWidth="1"/>
    <col min="4867" max="4868" width="10.140625" style="1" bestFit="1" customWidth="1"/>
    <col min="4869" max="4869" width="8.42578125" style="1" bestFit="1" customWidth="1"/>
    <col min="4870" max="4870" width="11.5703125" style="1" customWidth="1"/>
    <col min="4871" max="4871" width="9.42578125" style="1" bestFit="1" customWidth="1"/>
    <col min="4872" max="4873" width="9.140625" style="1"/>
    <col min="4874" max="4874" width="62.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6.7109375" style="1" bestFit="1" customWidth="1"/>
    <col min="5123" max="5124" width="10.140625" style="1" bestFit="1" customWidth="1"/>
    <col min="5125" max="5125" width="8.42578125" style="1" bestFit="1" customWidth="1"/>
    <col min="5126" max="5126" width="11.5703125" style="1" customWidth="1"/>
    <col min="5127" max="5127" width="9.42578125" style="1" bestFit="1" customWidth="1"/>
    <col min="5128" max="5129" width="9.140625" style="1"/>
    <col min="5130" max="5130" width="62.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6.7109375" style="1" bestFit="1" customWidth="1"/>
    <col min="5379" max="5380" width="10.140625" style="1" bestFit="1" customWidth="1"/>
    <col min="5381" max="5381" width="8.42578125" style="1" bestFit="1" customWidth="1"/>
    <col min="5382" max="5382" width="11.5703125" style="1" customWidth="1"/>
    <col min="5383" max="5383" width="9.42578125" style="1" bestFit="1" customWidth="1"/>
    <col min="5384" max="5385" width="9.140625" style="1"/>
    <col min="5386" max="5386" width="62.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6.7109375" style="1" bestFit="1" customWidth="1"/>
    <col min="5635" max="5636" width="10.140625" style="1" bestFit="1" customWidth="1"/>
    <col min="5637" max="5637" width="8.42578125" style="1" bestFit="1" customWidth="1"/>
    <col min="5638" max="5638" width="11.5703125" style="1" customWidth="1"/>
    <col min="5639" max="5639" width="9.42578125" style="1" bestFit="1" customWidth="1"/>
    <col min="5640" max="5641" width="9.140625" style="1"/>
    <col min="5642" max="5642" width="62.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6.7109375" style="1" bestFit="1" customWidth="1"/>
    <col min="5891" max="5892" width="10.140625" style="1" bestFit="1" customWidth="1"/>
    <col min="5893" max="5893" width="8.42578125" style="1" bestFit="1" customWidth="1"/>
    <col min="5894" max="5894" width="11.5703125" style="1" customWidth="1"/>
    <col min="5895" max="5895" width="9.42578125" style="1" bestFit="1" customWidth="1"/>
    <col min="5896" max="5897" width="9.140625" style="1"/>
    <col min="5898" max="5898" width="62.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6.7109375" style="1" bestFit="1" customWidth="1"/>
    <col min="6147" max="6148" width="10.140625" style="1" bestFit="1" customWidth="1"/>
    <col min="6149" max="6149" width="8.42578125" style="1" bestFit="1" customWidth="1"/>
    <col min="6150" max="6150" width="11.5703125" style="1" customWidth="1"/>
    <col min="6151" max="6151" width="9.42578125" style="1" bestFit="1" customWidth="1"/>
    <col min="6152" max="6153" width="9.140625" style="1"/>
    <col min="6154" max="6154" width="62.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6.7109375" style="1" bestFit="1" customWidth="1"/>
    <col min="6403" max="6404" width="10.140625" style="1" bestFit="1" customWidth="1"/>
    <col min="6405" max="6405" width="8.42578125" style="1" bestFit="1" customWidth="1"/>
    <col min="6406" max="6406" width="11.5703125" style="1" customWidth="1"/>
    <col min="6407" max="6407" width="9.42578125" style="1" bestFit="1" customWidth="1"/>
    <col min="6408" max="6409" width="9.140625" style="1"/>
    <col min="6410" max="6410" width="62.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6.7109375" style="1" bestFit="1" customWidth="1"/>
    <col min="6659" max="6660" width="10.140625" style="1" bestFit="1" customWidth="1"/>
    <col min="6661" max="6661" width="8.42578125" style="1" bestFit="1" customWidth="1"/>
    <col min="6662" max="6662" width="11.5703125" style="1" customWidth="1"/>
    <col min="6663" max="6663" width="9.42578125" style="1" bestFit="1" customWidth="1"/>
    <col min="6664" max="6665" width="9.140625" style="1"/>
    <col min="6666" max="6666" width="62.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6.7109375" style="1" bestFit="1" customWidth="1"/>
    <col min="6915" max="6916" width="10.140625" style="1" bestFit="1" customWidth="1"/>
    <col min="6917" max="6917" width="8.42578125" style="1" bestFit="1" customWidth="1"/>
    <col min="6918" max="6918" width="11.5703125" style="1" customWidth="1"/>
    <col min="6919" max="6919" width="9.42578125" style="1" bestFit="1" customWidth="1"/>
    <col min="6920" max="6921" width="9.140625" style="1"/>
    <col min="6922" max="6922" width="62.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6.7109375" style="1" bestFit="1" customWidth="1"/>
    <col min="7171" max="7172" width="10.140625" style="1" bestFit="1" customWidth="1"/>
    <col min="7173" max="7173" width="8.42578125" style="1" bestFit="1" customWidth="1"/>
    <col min="7174" max="7174" width="11.5703125" style="1" customWidth="1"/>
    <col min="7175" max="7175" width="9.42578125" style="1" bestFit="1" customWidth="1"/>
    <col min="7176" max="7177" width="9.140625" style="1"/>
    <col min="7178" max="7178" width="62.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6.7109375" style="1" bestFit="1" customWidth="1"/>
    <col min="7427" max="7428" width="10.140625" style="1" bestFit="1" customWidth="1"/>
    <col min="7429" max="7429" width="8.42578125" style="1" bestFit="1" customWidth="1"/>
    <col min="7430" max="7430" width="11.5703125" style="1" customWidth="1"/>
    <col min="7431" max="7431" width="9.42578125" style="1" bestFit="1" customWidth="1"/>
    <col min="7432" max="7433" width="9.140625" style="1"/>
    <col min="7434" max="7434" width="62.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6.7109375" style="1" bestFit="1" customWidth="1"/>
    <col min="7683" max="7684" width="10.140625" style="1" bestFit="1" customWidth="1"/>
    <col min="7685" max="7685" width="8.42578125" style="1" bestFit="1" customWidth="1"/>
    <col min="7686" max="7686" width="11.5703125" style="1" customWidth="1"/>
    <col min="7687" max="7687" width="9.42578125" style="1" bestFit="1" customWidth="1"/>
    <col min="7688" max="7689" width="9.140625" style="1"/>
    <col min="7690" max="7690" width="62.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6.7109375" style="1" bestFit="1" customWidth="1"/>
    <col min="7939" max="7940" width="10.140625" style="1" bestFit="1" customWidth="1"/>
    <col min="7941" max="7941" width="8.42578125" style="1" bestFit="1" customWidth="1"/>
    <col min="7942" max="7942" width="11.5703125" style="1" customWidth="1"/>
    <col min="7943" max="7943" width="9.42578125" style="1" bestFit="1" customWidth="1"/>
    <col min="7944" max="7945" width="9.140625" style="1"/>
    <col min="7946" max="7946" width="62.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6.7109375" style="1" bestFit="1" customWidth="1"/>
    <col min="8195" max="8196" width="10.140625" style="1" bestFit="1" customWidth="1"/>
    <col min="8197" max="8197" width="8.42578125" style="1" bestFit="1" customWidth="1"/>
    <col min="8198" max="8198" width="11.5703125" style="1" customWidth="1"/>
    <col min="8199" max="8199" width="9.42578125" style="1" bestFit="1" customWidth="1"/>
    <col min="8200" max="8201" width="9.140625" style="1"/>
    <col min="8202" max="8202" width="62.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6.7109375" style="1" bestFit="1" customWidth="1"/>
    <col min="8451" max="8452" width="10.140625" style="1" bestFit="1" customWidth="1"/>
    <col min="8453" max="8453" width="8.42578125" style="1" bestFit="1" customWidth="1"/>
    <col min="8454" max="8454" width="11.5703125" style="1" customWidth="1"/>
    <col min="8455" max="8455" width="9.42578125" style="1" bestFit="1" customWidth="1"/>
    <col min="8456" max="8457" width="9.140625" style="1"/>
    <col min="8458" max="8458" width="62.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6.7109375" style="1" bestFit="1" customWidth="1"/>
    <col min="8707" max="8708" width="10.140625" style="1" bestFit="1" customWidth="1"/>
    <col min="8709" max="8709" width="8.42578125" style="1" bestFit="1" customWidth="1"/>
    <col min="8710" max="8710" width="11.5703125" style="1" customWidth="1"/>
    <col min="8711" max="8711" width="9.42578125" style="1" bestFit="1" customWidth="1"/>
    <col min="8712" max="8713" width="9.140625" style="1"/>
    <col min="8714" max="8714" width="62.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6.7109375" style="1" bestFit="1" customWidth="1"/>
    <col min="8963" max="8964" width="10.140625" style="1" bestFit="1" customWidth="1"/>
    <col min="8965" max="8965" width="8.42578125" style="1" bestFit="1" customWidth="1"/>
    <col min="8966" max="8966" width="11.5703125" style="1" customWidth="1"/>
    <col min="8967" max="8967" width="9.42578125" style="1" bestFit="1" customWidth="1"/>
    <col min="8968" max="8969" width="9.140625" style="1"/>
    <col min="8970" max="8970" width="62.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6.7109375" style="1" bestFit="1" customWidth="1"/>
    <col min="9219" max="9220" width="10.140625" style="1" bestFit="1" customWidth="1"/>
    <col min="9221" max="9221" width="8.42578125" style="1" bestFit="1" customWidth="1"/>
    <col min="9222" max="9222" width="11.5703125" style="1" customWidth="1"/>
    <col min="9223" max="9223" width="9.42578125" style="1" bestFit="1" customWidth="1"/>
    <col min="9224" max="9225" width="9.140625" style="1"/>
    <col min="9226" max="9226" width="62.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6.7109375" style="1" bestFit="1" customWidth="1"/>
    <col min="9475" max="9476" width="10.140625" style="1" bestFit="1" customWidth="1"/>
    <col min="9477" max="9477" width="8.42578125" style="1" bestFit="1" customWidth="1"/>
    <col min="9478" max="9478" width="11.5703125" style="1" customWidth="1"/>
    <col min="9479" max="9479" width="9.42578125" style="1" bestFit="1" customWidth="1"/>
    <col min="9480" max="9481" width="9.140625" style="1"/>
    <col min="9482" max="9482" width="62.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6.7109375" style="1" bestFit="1" customWidth="1"/>
    <col min="9731" max="9732" width="10.140625" style="1" bestFit="1" customWidth="1"/>
    <col min="9733" max="9733" width="8.42578125" style="1" bestFit="1" customWidth="1"/>
    <col min="9734" max="9734" width="11.5703125" style="1" customWidth="1"/>
    <col min="9735" max="9735" width="9.42578125" style="1" bestFit="1" customWidth="1"/>
    <col min="9736" max="9737" width="9.140625" style="1"/>
    <col min="9738" max="9738" width="62.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6.7109375" style="1" bestFit="1" customWidth="1"/>
    <col min="9987" max="9988" width="10.140625" style="1" bestFit="1" customWidth="1"/>
    <col min="9989" max="9989" width="8.42578125" style="1" bestFit="1" customWidth="1"/>
    <col min="9990" max="9990" width="11.5703125" style="1" customWidth="1"/>
    <col min="9991" max="9991" width="9.42578125" style="1" bestFit="1" customWidth="1"/>
    <col min="9992" max="9993" width="9.140625" style="1"/>
    <col min="9994" max="9994" width="62.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6.7109375" style="1" bestFit="1" customWidth="1"/>
    <col min="10243" max="10244" width="10.140625" style="1" bestFit="1" customWidth="1"/>
    <col min="10245" max="10245" width="8.42578125" style="1" bestFit="1" customWidth="1"/>
    <col min="10246" max="10246" width="11.5703125" style="1" customWidth="1"/>
    <col min="10247" max="10247" width="9.42578125" style="1" bestFit="1" customWidth="1"/>
    <col min="10248" max="10249" width="9.140625" style="1"/>
    <col min="10250" max="10250" width="62.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6.7109375" style="1" bestFit="1" customWidth="1"/>
    <col min="10499" max="10500" width="10.140625" style="1" bestFit="1" customWidth="1"/>
    <col min="10501" max="10501" width="8.42578125" style="1" bestFit="1" customWidth="1"/>
    <col min="10502" max="10502" width="11.5703125" style="1" customWidth="1"/>
    <col min="10503" max="10503" width="9.42578125" style="1" bestFit="1" customWidth="1"/>
    <col min="10504" max="10505" width="9.140625" style="1"/>
    <col min="10506" max="10506" width="62.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6.7109375" style="1" bestFit="1" customWidth="1"/>
    <col min="10755" max="10756" width="10.140625" style="1" bestFit="1" customWidth="1"/>
    <col min="10757" max="10757" width="8.42578125" style="1" bestFit="1" customWidth="1"/>
    <col min="10758" max="10758" width="11.5703125" style="1" customWidth="1"/>
    <col min="10759" max="10759" width="9.42578125" style="1" bestFit="1" customWidth="1"/>
    <col min="10760" max="10761" width="9.140625" style="1"/>
    <col min="10762" max="10762" width="62.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6.7109375" style="1" bestFit="1" customWidth="1"/>
    <col min="11011" max="11012" width="10.140625" style="1" bestFit="1" customWidth="1"/>
    <col min="11013" max="11013" width="8.42578125" style="1" bestFit="1" customWidth="1"/>
    <col min="11014" max="11014" width="11.5703125" style="1" customWidth="1"/>
    <col min="11015" max="11015" width="9.42578125" style="1" bestFit="1" customWidth="1"/>
    <col min="11016" max="11017" width="9.140625" style="1"/>
    <col min="11018" max="11018" width="62.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6.7109375" style="1" bestFit="1" customWidth="1"/>
    <col min="11267" max="11268" width="10.140625" style="1" bestFit="1" customWidth="1"/>
    <col min="11269" max="11269" width="8.42578125" style="1" bestFit="1" customWidth="1"/>
    <col min="11270" max="11270" width="11.5703125" style="1" customWidth="1"/>
    <col min="11271" max="11271" width="9.42578125" style="1" bestFit="1" customWidth="1"/>
    <col min="11272" max="11273" width="9.140625" style="1"/>
    <col min="11274" max="11274" width="62.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6.7109375" style="1" bestFit="1" customWidth="1"/>
    <col min="11523" max="11524" width="10.140625" style="1" bestFit="1" customWidth="1"/>
    <col min="11525" max="11525" width="8.42578125" style="1" bestFit="1" customWidth="1"/>
    <col min="11526" max="11526" width="11.5703125" style="1" customWidth="1"/>
    <col min="11527" max="11527" width="9.42578125" style="1" bestFit="1" customWidth="1"/>
    <col min="11528" max="11529" width="9.140625" style="1"/>
    <col min="11530" max="11530" width="62.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6.7109375" style="1" bestFit="1" customWidth="1"/>
    <col min="11779" max="11780" width="10.140625" style="1" bestFit="1" customWidth="1"/>
    <col min="11781" max="11781" width="8.42578125" style="1" bestFit="1" customWidth="1"/>
    <col min="11782" max="11782" width="11.5703125" style="1" customWidth="1"/>
    <col min="11783" max="11783" width="9.42578125" style="1" bestFit="1" customWidth="1"/>
    <col min="11784" max="11785" width="9.140625" style="1"/>
    <col min="11786" max="11786" width="62.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6.7109375" style="1" bestFit="1" customWidth="1"/>
    <col min="12035" max="12036" width="10.140625" style="1" bestFit="1" customWidth="1"/>
    <col min="12037" max="12037" width="8.42578125" style="1" bestFit="1" customWidth="1"/>
    <col min="12038" max="12038" width="11.5703125" style="1" customWidth="1"/>
    <col min="12039" max="12039" width="9.42578125" style="1" bestFit="1" customWidth="1"/>
    <col min="12040" max="12041" width="9.140625" style="1"/>
    <col min="12042" max="12042" width="62.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6.7109375" style="1" bestFit="1" customWidth="1"/>
    <col min="12291" max="12292" width="10.140625" style="1" bestFit="1" customWidth="1"/>
    <col min="12293" max="12293" width="8.42578125" style="1" bestFit="1" customWidth="1"/>
    <col min="12294" max="12294" width="11.5703125" style="1" customWidth="1"/>
    <col min="12295" max="12295" width="9.42578125" style="1" bestFit="1" customWidth="1"/>
    <col min="12296" max="12297" width="9.140625" style="1"/>
    <col min="12298" max="12298" width="62.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6.7109375" style="1" bestFit="1" customWidth="1"/>
    <col min="12547" max="12548" width="10.140625" style="1" bestFit="1" customWidth="1"/>
    <col min="12549" max="12549" width="8.42578125" style="1" bestFit="1" customWidth="1"/>
    <col min="12550" max="12550" width="11.5703125" style="1" customWidth="1"/>
    <col min="12551" max="12551" width="9.42578125" style="1" bestFit="1" customWidth="1"/>
    <col min="12552" max="12553" width="9.140625" style="1"/>
    <col min="12554" max="12554" width="62.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6.7109375" style="1" bestFit="1" customWidth="1"/>
    <col min="12803" max="12804" width="10.140625" style="1" bestFit="1" customWidth="1"/>
    <col min="12805" max="12805" width="8.42578125" style="1" bestFit="1" customWidth="1"/>
    <col min="12806" max="12806" width="11.5703125" style="1" customWidth="1"/>
    <col min="12807" max="12807" width="9.42578125" style="1" bestFit="1" customWidth="1"/>
    <col min="12808" max="12809" width="9.140625" style="1"/>
    <col min="12810" max="12810" width="62.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6.7109375" style="1" bestFit="1" customWidth="1"/>
    <col min="13059" max="13060" width="10.140625" style="1" bestFit="1" customWidth="1"/>
    <col min="13061" max="13061" width="8.42578125" style="1" bestFit="1" customWidth="1"/>
    <col min="13062" max="13062" width="11.5703125" style="1" customWidth="1"/>
    <col min="13063" max="13063" width="9.42578125" style="1" bestFit="1" customWidth="1"/>
    <col min="13064" max="13065" width="9.140625" style="1"/>
    <col min="13066" max="13066" width="62.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6.7109375" style="1" bestFit="1" customWidth="1"/>
    <col min="13315" max="13316" width="10.140625" style="1" bestFit="1" customWidth="1"/>
    <col min="13317" max="13317" width="8.42578125" style="1" bestFit="1" customWidth="1"/>
    <col min="13318" max="13318" width="11.5703125" style="1" customWidth="1"/>
    <col min="13319" max="13319" width="9.42578125" style="1" bestFit="1" customWidth="1"/>
    <col min="13320" max="13321" width="9.140625" style="1"/>
    <col min="13322" max="13322" width="62.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6.7109375" style="1" bestFit="1" customWidth="1"/>
    <col min="13571" max="13572" width="10.140625" style="1" bestFit="1" customWidth="1"/>
    <col min="13573" max="13573" width="8.42578125" style="1" bestFit="1" customWidth="1"/>
    <col min="13574" max="13574" width="11.5703125" style="1" customWidth="1"/>
    <col min="13575" max="13575" width="9.42578125" style="1" bestFit="1" customWidth="1"/>
    <col min="13576" max="13577" width="9.140625" style="1"/>
    <col min="13578" max="13578" width="62.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6.7109375" style="1" bestFit="1" customWidth="1"/>
    <col min="13827" max="13828" width="10.140625" style="1" bestFit="1" customWidth="1"/>
    <col min="13829" max="13829" width="8.42578125" style="1" bestFit="1" customWidth="1"/>
    <col min="13830" max="13830" width="11.5703125" style="1" customWidth="1"/>
    <col min="13831" max="13831" width="9.42578125" style="1" bestFit="1" customWidth="1"/>
    <col min="13832" max="13833" width="9.140625" style="1"/>
    <col min="13834" max="13834" width="62.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6.7109375" style="1" bestFit="1" customWidth="1"/>
    <col min="14083" max="14084" width="10.140625" style="1" bestFit="1" customWidth="1"/>
    <col min="14085" max="14085" width="8.42578125" style="1" bestFit="1" customWidth="1"/>
    <col min="14086" max="14086" width="11.5703125" style="1" customWidth="1"/>
    <col min="14087" max="14087" width="9.42578125" style="1" bestFit="1" customWidth="1"/>
    <col min="14088" max="14089" width="9.140625" style="1"/>
    <col min="14090" max="14090" width="62.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6.7109375" style="1" bestFit="1" customWidth="1"/>
    <col min="14339" max="14340" width="10.140625" style="1" bestFit="1" customWidth="1"/>
    <col min="14341" max="14341" width="8.42578125" style="1" bestFit="1" customWidth="1"/>
    <col min="14342" max="14342" width="11.5703125" style="1" customWidth="1"/>
    <col min="14343" max="14343" width="9.42578125" style="1" bestFit="1" customWidth="1"/>
    <col min="14344" max="14345" width="9.140625" style="1"/>
    <col min="14346" max="14346" width="62.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6.7109375" style="1" bestFit="1" customWidth="1"/>
    <col min="14595" max="14596" width="10.140625" style="1" bestFit="1" customWidth="1"/>
    <col min="14597" max="14597" width="8.42578125" style="1" bestFit="1" customWidth="1"/>
    <col min="14598" max="14598" width="11.5703125" style="1" customWidth="1"/>
    <col min="14599" max="14599" width="9.42578125" style="1" bestFit="1" customWidth="1"/>
    <col min="14600" max="14601" width="9.140625" style="1"/>
    <col min="14602" max="14602" width="62.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6.7109375" style="1" bestFit="1" customWidth="1"/>
    <col min="14851" max="14852" width="10.140625" style="1" bestFit="1" customWidth="1"/>
    <col min="14853" max="14853" width="8.42578125" style="1" bestFit="1" customWidth="1"/>
    <col min="14854" max="14854" width="11.5703125" style="1" customWidth="1"/>
    <col min="14855" max="14855" width="9.42578125" style="1" bestFit="1" customWidth="1"/>
    <col min="14856" max="14857" width="9.140625" style="1"/>
    <col min="14858" max="14858" width="62.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6.7109375" style="1" bestFit="1" customWidth="1"/>
    <col min="15107" max="15108" width="10.140625" style="1" bestFit="1" customWidth="1"/>
    <col min="15109" max="15109" width="8.42578125" style="1" bestFit="1" customWidth="1"/>
    <col min="15110" max="15110" width="11.5703125" style="1" customWidth="1"/>
    <col min="15111" max="15111" width="9.42578125" style="1" bestFit="1" customWidth="1"/>
    <col min="15112" max="15113" width="9.140625" style="1"/>
    <col min="15114" max="15114" width="62.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6.7109375" style="1" bestFit="1" customWidth="1"/>
    <col min="15363" max="15364" width="10.140625" style="1" bestFit="1" customWidth="1"/>
    <col min="15365" max="15365" width="8.42578125" style="1" bestFit="1" customWidth="1"/>
    <col min="15366" max="15366" width="11.5703125" style="1" customWidth="1"/>
    <col min="15367" max="15367" width="9.42578125" style="1" bestFit="1" customWidth="1"/>
    <col min="15368" max="15369" width="9.140625" style="1"/>
    <col min="15370" max="15370" width="62.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6.7109375" style="1" bestFit="1" customWidth="1"/>
    <col min="15619" max="15620" width="10.140625" style="1" bestFit="1" customWidth="1"/>
    <col min="15621" max="15621" width="8.42578125" style="1" bestFit="1" customWidth="1"/>
    <col min="15622" max="15622" width="11.5703125" style="1" customWidth="1"/>
    <col min="15623" max="15623" width="9.42578125" style="1" bestFit="1" customWidth="1"/>
    <col min="15624" max="15625" width="9.140625" style="1"/>
    <col min="15626" max="15626" width="62.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6.7109375" style="1" bestFit="1" customWidth="1"/>
    <col min="15875" max="15876" width="10.140625" style="1" bestFit="1" customWidth="1"/>
    <col min="15877" max="15877" width="8.42578125" style="1" bestFit="1" customWidth="1"/>
    <col min="15878" max="15878" width="11.5703125" style="1" customWidth="1"/>
    <col min="15879" max="15879" width="9.42578125" style="1" bestFit="1" customWidth="1"/>
    <col min="15880" max="15881" width="9.140625" style="1"/>
    <col min="15882" max="15882" width="62.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6.7109375" style="1" bestFit="1" customWidth="1"/>
    <col min="16131" max="16132" width="10.140625" style="1" bestFit="1" customWidth="1"/>
    <col min="16133" max="16133" width="8.42578125" style="1" bestFit="1" customWidth="1"/>
    <col min="16134" max="16134" width="11.5703125" style="1" customWidth="1"/>
    <col min="16135" max="16135" width="9.42578125" style="1" bestFit="1" customWidth="1"/>
    <col min="16136" max="16137" width="9.140625" style="1"/>
    <col min="16138" max="16138" width="62.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5">
        <v>2009</v>
      </c>
      <c r="B1" s="125"/>
      <c r="C1" s="125"/>
      <c r="D1" s="125"/>
      <c r="E1" s="125"/>
      <c r="F1" s="125"/>
      <c r="G1" s="125"/>
      <c r="I1" s="122">
        <v>2010</v>
      </c>
      <c r="J1" s="122"/>
      <c r="K1" s="122"/>
      <c r="L1" s="122"/>
      <c r="M1" s="122"/>
      <c r="N1" s="122"/>
      <c r="O1" s="122"/>
    </row>
    <row r="2" spans="1:15" s="19" customFormat="1" ht="30" x14ac:dyDescent="0.25">
      <c r="A2" s="21" t="s">
        <v>48</v>
      </c>
      <c r="B2" s="21" t="s">
        <v>38</v>
      </c>
      <c r="C2" s="21" t="s">
        <v>49</v>
      </c>
      <c r="D2" s="21" t="s">
        <v>50</v>
      </c>
      <c r="E2" s="21" t="s">
        <v>51</v>
      </c>
      <c r="F2" s="21" t="s">
        <v>52</v>
      </c>
      <c r="G2" s="21" t="s">
        <v>53</v>
      </c>
      <c r="H2" s="44"/>
      <c r="I2" s="23" t="s">
        <v>48</v>
      </c>
      <c r="J2" s="23" t="s">
        <v>38</v>
      </c>
      <c r="K2" s="23" t="s">
        <v>49</v>
      </c>
      <c r="L2" s="23" t="s">
        <v>50</v>
      </c>
      <c r="M2" s="23" t="s">
        <v>51</v>
      </c>
      <c r="N2" s="23" t="s">
        <v>52</v>
      </c>
      <c r="O2" s="23" t="s">
        <v>53</v>
      </c>
    </row>
    <row r="3" spans="1:15" s="19" customFormat="1" ht="28.5" x14ac:dyDescent="0.25">
      <c r="A3" s="24">
        <v>12</v>
      </c>
      <c r="B3" s="48" t="s">
        <v>74</v>
      </c>
      <c r="C3" s="24">
        <v>10</v>
      </c>
      <c r="D3" s="24">
        <v>23</v>
      </c>
      <c r="E3" s="24">
        <v>21</v>
      </c>
      <c r="F3" s="24">
        <v>28</v>
      </c>
      <c r="G3" s="24">
        <v>18</v>
      </c>
      <c r="H3" s="44"/>
      <c r="I3" s="27">
        <v>12</v>
      </c>
      <c r="J3" s="27" t="s">
        <v>74</v>
      </c>
      <c r="K3" s="29">
        <v>18</v>
      </c>
      <c r="L3" s="29">
        <v>35</v>
      </c>
      <c r="M3" s="29">
        <v>34</v>
      </c>
      <c r="N3" s="29">
        <v>40</v>
      </c>
      <c r="O3" s="29">
        <v>23</v>
      </c>
    </row>
    <row r="4" spans="1:15" s="19" customFormat="1" x14ac:dyDescent="0.25">
      <c r="A4" s="24">
        <v>16</v>
      </c>
      <c r="B4" s="48" t="s">
        <v>75</v>
      </c>
      <c r="C4" s="24">
        <v>0</v>
      </c>
      <c r="D4" s="24">
        <v>5</v>
      </c>
      <c r="E4" s="24">
        <v>15</v>
      </c>
      <c r="F4" s="24">
        <v>15</v>
      </c>
      <c r="G4" s="24">
        <v>65</v>
      </c>
      <c r="H4" s="44"/>
      <c r="I4" s="27">
        <v>16</v>
      </c>
      <c r="J4" s="27" t="s">
        <v>75</v>
      </c>
      <c r="K4" s="29">
        <v>0</v>
      </c>
      <c r="L4" s="29">
        <v>12</v>
      </c>
      <c r="M4" s="29">
        <v>30</v>
      </c>
      <c r="N4" s="29">
        <v>35</v>
      </c>
      <c r="O4" s="29">
        <v>73</v>
      </c>
    </row>
    <row r="5" spans="1:15" x14ac:dyDescent="0.25">
      <c r="A5" s="24"/>
      <c r="B5" s="30" t="s">
        <v>56</v>
      </c>
      <c r="C5" s="24">
        <f>SUM(C3:C4)</f>
        <v>10</v>
      </c>
      <c r="D5" s="24">
        <f>SUM(D3:D4)</f>
        <v>28</v>
      </c>
      <c r="E5" s="24">
        <f>SUM(E3:E4)</f>
        <v>36</v>
      </c>
      <c r="F5" s="24">
        <f>SUM(F3:F4)</f>
        <v>43</v>
      </c>
      <c r="G5" s="24">
        <f>SUM(G3:G4)</f>
        <v>83</v>
      </c>
      <c r="H5" s="45"/>
      <c r="I5" s="27"/>
      <c r="J5" s="46" t="s">
        <v>56</v>
      </c>
      <c r="K5" s="27">
        <f>SUM(K3:K4)</f>
        <v>18</v>
      </c>
      <c r="L5" s="27">
        <f>SUM(L3:L4)</f>
        <v>47</v>
      </c>
      <c r="M5" s="27">
        <f>SUM(M3:M4)</f>
        <v>64</v>
      </c>
      <c r="N5" s="27">
        <f>SUM(N3:N4)</f>
        <v>75</v>
      </c>
      <c r="O5" s="27">
        <f>SUM(O3:O4)</f>
        <v>96</v>
      </c>
    </row>
    <row r="6" spans="1:15" x14ac:dyDescent="0.25">
      <c r="A6" s="24"/>
      <c r="B6" s="30" t="s">
        <v>69</v>
      </c>
      <c r="C6" s="24">
        <f>(C5/200)*100</f>
        <v>5</v>
      </c>
      <c r="D6" s="24">
        <f>(D5/200)*100</f>
        <v>14.000000000000002</v>
      </c>
      <c r="E6" s="24">
        <f>(E5/200)*100</f>
        <v>18</v>
      </c>
      <c r="F6" s="24">
        <f>(F5/200)*100</f>
        <v>21.5</v>
      </c>
      <c r="G6" s="24">
        <f>(G5/200)*100</f>
        <v>41.5</v>
      </c>
      <c r="I6" s="27"/>
      <c r="J6" s="46" t="s">
        <v>69</v>
      </c>
      <c r="K6" s="27">
        <f>(K5/300)*100</f>
        <v>6</v>
      </c>
      <c r="L6" s="34">
        <f>(L5/300)*100</f>
        <v>15.666666666666668</v>
      </c>
      <c r="M6" s="34">
        <f>(M5/300)*100</f>
        <v>21.333333333333336</v>
      </c>
      <c r="N6" s="27">
        <f>(N5/300)*100</f>
        <v>25</v>
      </c>
      <c r="O6" s="27">
        <f>(O5/300)*100</f>
        <v>32</v>
      </c>
    </row>
    <row r="9" spans="1:15" ht="30" x14ac:dyDescent="0.25">
      <c r="A9" s="35"/>
      <c r="B9" s="35" t="s">
        <v>49</v>
      </c>
      <c r="C9" s="35" t="s">
        <v>50</v>
      </c>
      <c r="D9" s="35" t="s">
        <v>51</v>
      </c>
      <c r="E9" s="35" t="s">
        <v>52</v>
      </c>
      <c r="F9" s="35" t="s">
        <v>53</v>
      </c>
      <c r="G9" s="35" t="s">
        <v>63</v>
      </c>
    </row>
    <row r="10" spans="1:15" x14ac:dyDescent="0.25">
      <c r="A10" s="36">
        <v>2009</v>
      </c>
      <c r="B10" s="36">
        <f>C6</f>
        <v>5</v>
      </c>
      <c r="C10" s="36">
        <f>D6</f>
        <v>14.000000000000002</v>
      </c>
      <c r="D10" s="36">
        <f>E6</f>
        <v>18</v>
      </c>
      <c r="E10" s="36">
        <f>F6</f>
        <v>21.5</v>
      </c>
      <c r="F10" s="36">
        <f>G6</f>
        <v>41.5</v>
      </c>
      <c r="G10" s="36" t="e">
        <f>(B10*$B$15+C10*#REF!+D10*#REF!+E10*$B$16+F10*$B$17)/5</f>
        <v>#REF!</v>
      </c>
    </row>
    <row r="11" spans="1:15" x14ac:dyDescent="0.25">
      <c r="A11" s="36">
        <v>2010</v>
      </c>
      <c r="B11" s="36">
        <f>K6</f>
        <v>6</v>
      </c>
      <c r="C11" s="37">
        <f>L6</f>
        <v>15.666666666666668</v>
      </c>
      <c r="D11" s="37">
        <f>M6</f>
        <v>21.333333333333336</v>
      </c>
      <c r="E11" s="36">
        <f>N6</f>
        <v>25</v>
      </c>
      <c r="F11" s="36">
        <f>O6</f>
        <v>32</v>
      </c>
      <c r="G11" s="37" t="e">
        <f>(B11*$B$15+C11*#REF!+D11*#REF!+E11*$B$16+F11*$B$17)/5</f>
        <v>#REF!</v>
      </c>
    </row>
    <row r="14" spans="1:15" ht="15.75" thickBot="1" x14ac:dyDescent="0.3"/>
    <row r="15" spans="1:15" ht="26.25" x14ac:dyDescent="0.4">
      <c r="A15" s="38" t="s">
        <v>49</v>
      </c>
      <c r="B15" s="39">
        <v>-2</v>
      </c>
      <c r="D15" s="123" t="s">
        <v>81</v>
      </c>
      <c r="E15" s="123"/>
      <c r="F15" s="123"/>
      <c r="G15" s="123"/>
    </row>
    <row r="16" spans="1:15" x14ac:dyDescent="0.25">
      <c r="A16" s="40" t="s">
        <v>52</v>
      </c>
      <c r="B16" s="41">
        <v>1</v>
      </c>
    </row>
    <row r="17" spans="1:2" ht="15.75" thickBot="1" x14ac:dyDescent="0.3">
      <c r="A17" s="42" t="s">
        <v>53</v>
      </c>
      <c r="B17" s="43">
        <v>2</v>
      </c>
    </row>
  </sheetData>
  <mergeCells count="3">
    <mergeCell ref="A1:G1"/>
    <mergeCell ref="I1:O1"/>
    <mergeCell ref="D15:G15"/>
  </mergeCells>
  <hyperlinks>
    <hyperlink ref="D15:G15" location="Dashboard!A1" display="Back"/>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0" zoomScaleNormal="80" workbookViewId="0">
      <selection activeCell="N27" sqref="N27"/>
    </sheetView>
  </sheetViews>
  <sheetFormatPr defaultRowHeight="15" x14ac:dyDescent="0.25"/>
  <cols>
    <col min="1" max="1" width="17.28515625" style="1" bestFit="1" customWidth="1"/>
    <col min="2" max="2" width="46" style="1" bestFit="1" customWidth="1"/>
    <col min="3" max="3" width="11.7109375" style="1" customWidth="1"/>
    <col min="4" max="4" width="10.140625" style="1" bestFit="1" customWidth="1"/>
    <col min="5" max="5" width="8.42578125" style="1" bestFit="1" customWidth="1"/>
    <col min="6" max="6" width="10.7109375" style="1" customWidth="1"/>
    <col min="7" max="7" width="9.42578125" style="1" bestFit="1" customWidth="1"/>
    <col min="8" max="9" width="9.140625" style="1"/>
    <col min="10" max="10" width="41.7109375" style="1" customWidth="1"/>
    <col min="11" max="11" width="13.5703125" style="1" bestFit="1" customWidth="1"/>
    <col min="12"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1" width="8.42578125" style="1" bestFit="1" customWidth="1"/>
    <col min="262" max="262" width="10.7109375" style="1" customWidth="1"/>
    <col min="263" max="263" width="9.42578125" style="1" bestFit="1" customWidth="1"/>
    <col min="264" max="265" width="9.140625" style="1"/>
    <col min="266" max="266" width="72" style="1" bestFit="1" customWidth="1"/>
    <col min="267" max="267" width="13.5703125" style="1" bestFit="1" customWidth="1"/>
    <col min="268"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7" width="8.42578125" style="1" bestFit="1" customWidth="1"/>
    <col min="518" max="518" width="10.7109375" style="1" customWidth="1"/>
    <col min="519" max="519" width="9.42578125" style="1" bestFit="1" customWidth="1"/>
    <col min="520" max="521" width="9.140625" style="1"/>
    <col min="522" max="522" width="72" style="1" bestFit="1" customWidth="1"/>
    <col min="523" max="523" width="13.5703125" style="1" bestFit="1" customWidth="1"/>
    <col min="524"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3" width="8.42578125" style="1" bestFit="1" customWidth="1"/>
    <col min="774" max="774" width="10.7109375" style="1" customWidth="1"/>
    <col min="775" max="775" width="9.42578125" style="1" bestFit="1" customWidth="1"/>
    <col min="776" max="777" width="9.140625" style="1"/>
    <col min="778" max="778" width="72" style="1" bestFit="1" customWidth="1"/>
    <col min="779" max="779" width="13.5703125" style="1" bestFit="1" customWidth="1"/>
    <col min="780"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29" width="8.42578125" style="1" bestFit="1" customWidth="1"/>
    <col min="1030" max="1030" width="10.7109375" style="1" customWidth="1"/>
    <col min="1031" max="1031" width="9.42578125" style="1" bestFit="1" customWidth="1"/>
    <col min="1032" max="1033" width="9.140625" style="1"/>
    <col min="1034" max="1034" width="72" style="1" bestFit="1" customWidth="1"/>
    <col min="1035" max="1035" width="13.5703125" style="1" bestFit="1" customWidth="1"/>
    <col min="1036"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5" width="8.42578125" style="1" bestFit="1" customWidth="1"/>
    <col min="1286" max="1286" width="10.7109375" style="1" customWidth="1"/>
    <col min="1287" max="1287" width="9.42578125" style="1" bestFit="1" customWidth="1"/>
    <col min="1288" max="1289" width="9.140625" style="1"/>
    <col min="1290" max="1290" width="72" style="1" bestFit="1" customWidth="1"/>
    <col min="1291" max="1291" width="13.5703125" style="1" bestFit="1" customWidth="1"/>
    <col min="1292"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1" width="8.42578125" style="1" bestFit="1" customWidth="1"/>
    <col min="1542" max="1542" width="10.7109375" style="1" customWidth="1"/>
    <col min="1543" max="1543" width="9.42578125" style="1" bestFit="1" customWidth="1"/>
    <col min="1544" max="1545" width="9.140625" style="1"/>
    <col min="1546" max="1546" width="72" style="1" bestFit="1" customWidth="1"/>
    <col min="1547" max="1547" width="13.5703125" style="1" bestFit="1" customWidth="1"/>
    <col min="1548"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7" width="8.42578125" style="1" bestFit="1" customWidth="1"/>
    <col min="1798" max="1798" width="10.7109375" style="1" customWidth="1"/>
    <col min="1799" max="1799" width="9.42578125" style="1" bestFit="1" customWidth="1"/>
    <col min="1800" max="1801" width="9.140625" style="1"/>
    <col min="1802" max="1802" width="72" style="1" bestFit="1" customWidth="1"/>
    <col min="1803" max="1803" width="13.5703125" style="1" bestFit="1" customWidth="1"/>
    <col min="1804"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3" width="8.42578125" style="1" bestFit="1" customWidth="1"/>
    <col min="2054" max="2054" width="10.7109375" style="1" customWidth="1"/>
    <col min="2055" max="2055" width="9.42578125" style="1" bestFit="1" customWidth="1"/>
    <col min="2056" max="2057" width="9.140625" style="1"/>
    <col min="2058" max="2058" width="72" style="1" bestFit="1" customWidth="1"/>
    <col min="2059" max="2059" width="13.5703125" style="1" bestFit="1" customWidth="1"/>
    <col min="2060"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09" width="8.42578125" style="1" bestFit="1" customWidth="1"/>
    <col min="2310" max="2310" width="10.7109375" style="1" customWidth="1"/>
    <col min="2311" max="2311" width="9.42578125" style="1" bestFit="1" customWidth="1"/>
    <col min="2312" max="2313" width="9.140625" style="1"/>
    <col min="2314" max="2314" width="72" style="1" bestFit="1" customWidth="1"/>
    <col min="2315" max="2315" width="13.5703125" style="1" bestFit="1" customWidth="1"/>
    <col min="2316"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5" width="8.42578125" style="1" bestFit="1" customWidth="1"/>
    <col min="2566" max="2566" width="10.7109375" style="1" customWidth="1"/>
    <col min="2567" max="2567" width="9.42578125" style="1" bestFit="1" customWidth="1"/>
    <col min="2568" max="2569" width="9.140625" style="1"/>
    <col min="2570" max="2570" width="72" style="1" bestFit="1" customWidth="1"/>
    <col min="2571" max="2571" width="13.5703125" style="1" bestFit="1" customWidth="1"/>
    <col min="2572"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1" width="8.42578125" style="1" bestFit="1" customWidth="1"/>
    <col min="2822" max="2822" width="10.7109375" style="1" customWidth="1"/>
    <col min="2823" max="2823" width="9.42578125" style="1" bestFit="1" customWidth="1"/>
    <col min="2824" max="2825" width="9.140625" style="1"/>
    <col min="2826" max="2826" width="72" style="1" bestFit="1" customWidth="1"/>
    <col min="2827" max="2827" width="13.5703125" style="1" bestFit="1" customWidth="1"/>
    <col min="2828"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7" width="8.42578125" style="1" bestFit="1" customWidth="1"/>
    <col min="3078" max="3078" width="10.7109375" style="1" customWidth="1"/>
    <col min="3079" max="3079" width="9.42578125" style="1" bestFit="1" customWidth="1"/>
    <col min="3080" max="3081" width="9.140625" style="1"/>
    <col min="3082" max="3082" width="72" style="1" bestFit="1" customWidth="1"/>
    <col min="3083" max="3083" width="13.5703125" style="1" bestFit="1" customWidth="1"/>
    <col min="3084"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3" width="8.42578125" style="1" bestFit="1" customWidth="1"/>
    <col min="3334" max="3334" width="10.7109375" style="1" customWidth="1"/>
    <col min="3335" max="3335" width="9.42578125" style="1" bestFit="1" customWidth="1"/>
    <col min="3336" max="3337" width="9.140625" style="1"/>
    <col min="3338" max="3338" width="72" style="1" bestFit="1" customWidth="1"/>
    <col min="3339" max="3339" width="13.5703125" style="1" bestFit="1" customWidth="1"/>
    <col min="3340"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89" width="8.42578125" style="1" bestFit="1" customWidth="1"/>
    <col min="3590" max="3590" width="10.7109375" style="1" customWidth="1"/>
    <col min="3591" max="3591" width="9.42578125" style="1" bestFit="1" customWidth="1"/>
    <col min="3592" max="3593" width="9.140625" style="1"/>
    <col min="3594" max="3594" width="72" style="1" bestFit="1" customWidth="1"/>
    <col min="3595" max="3595" width="13.5703125" style="1" bestFit="1" customWidth="1"/>
    <col min="3596"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5" width="8.42578125" style="1" bestFit="1" customWidth="1"/>
    <col min="3846" max="3846" width="10.7109375" style="1" customWidth="1"/>
    <col min="3847" max="3847" width="9.42578125" style="1" bestFit="1" customWidth="1"/>
    <col min="3848" max="3849" width="9.140625" style="1"/>
    <col min="3850" max="3850" width="72" style="1" bestFit="1" customWidth="1"/>
    <col min="3851" max="3851" width="13.5703125" style="1" bestFit="1" customWidth="1"/>
    <col min="3852"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1" width="8.42578125" style="1" bestFit="1" customWidth="1"/>
    <col min="4102" max="4102" width="10.7109375" style="1" customWidth="1"/>
    <col min="4103" max="4103" width="9.42578125" style="1" bestFit="1" customWidth="1"/>
    <col min="4104" max="4105" width="9.140625" style="1"/>
    <col min="4106" max="4106" width="72" style="1" bestFit="1" customWidth="1"/>
    <col min="4107" max="4107" width="13.5703125" style="1" bestFit="1" customWidth="1"/>
    <col min="4108"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7" width="8.42578125" style="1" bestFit="1" customWidth="1"/>
    <col min="4358" max="4358" width="10.7109375" style="1" customWidth="1"/>
    <col min="4359" max="4359" width="9.42578125" style="1" bestFit="1" customWidth="1"/>
    <col min="4360" max="4361" width="9.140625" style="1"/>
    <col min="4362" max="4362" width="72" style="1" bestFit="1" customWidth="1"/>
    <col min="4363" max="4363" width="13.5703125" style="1" bestFit="1" customWidth="1"/>
    <col min="4364"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3" width="8.42578125" style="1" bestFit="1" customWidth="1"/>
    <col min="4614" max="4614" width="10.7109375" style="1" customWidth="1"/>
    <col min="4615" max="4615" width="9.42578125" style="1" bestFit="1" customWidth="1"/>
    <col min="4616" max="4617" width="9.140625" style="1"/>
    <col min="4618" max="4618" width="72" style="1" bestFit="1" customWidth="1"/>
    <col min="4619" max="4619" width="13.5703125" style="1" bestFit="1" customWidth="1"/>
    <col min="4620"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69" width="8.42578125" style="1" bestFit="1" customWidth="1"/>
    <col min="4870" max="4870" width="10.7109375" style="1" customWidth="1"/>
    <col min="4871" max="4871" width="9.42578125" style="1" bestFit="1" customWidth="1"/>
    <col min="4872" max="4873" width="9.140625" style="1"/>
    <col min="4874" max="4874" width="72" style="1" bestFit="1" customWidth="1"/>
    <col min="4875" max="4875" width="13.5703125" style="1" bestFit="1" customWidth="1"/>
    <col min="4876"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5" width="8.42578125" style="1" bestFit="1" customWidth="1"/>
    <col min="5126" max="5126" width="10.7109375" style="1" customWidth="1"/>
    <col min="5127" max="5127" width="9.42578125" style="1" bestFit="1" customWidth="1"/>
    <col min="5128" max="5129" width="9.140625" style="1"/>
    <col min="5130" max="5130" width="72" style="1" bestFit="1" customWidth="1"/>
    <col min="5131" max="5131" width="13.5703125" style="1" bestFit="1" customWidth="1"/>
    <col min="5132"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1" width="8.42578125" style="1" bestFit="1" customWidth="1"/>
    <col min="5382" max="5382" width="10.7109375" style="1" customWidth="1"/>
    <col min="5383" max="5383" width="9.42578125" style="1" bestFit="1" customWidth="1"/>
    <col min="5384" max="5385" width="9.140625" style="1"/>
    <col min="5386" max="5386" width="72" style="1" bestFit="1" customWidth="1"/>
    <col min="5387" max="5387" width="13.5703125" style="1" bestFit="1" customWidth="1"/>
    <col min="5388"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7" width="8.42578125" style="1" bestFit="1" customWidth="1"/>
    <col min="5638" max="5638" width="10.7109375" style="1" customWidth="1"/>
    <col min="5639" max="5639" width="9.42578125" style="1" bestFit="1" customWidth="1"/>
    <col min="5640" max="5641" width="9.140625" style="1"/>
    <col min="5642" max="5642" width="72" style="1" bestFit="1" customWidth="1"/>
    <col min="5643" max="5643" width="13.5703125" style="1" bestFit="1" customWidth="1"/>
    <col min="5644"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3" width="8.42578125" style="1" bestFit="1" customWidth="1"/>
    <col min="5894" max="5894" width="10.7109375" style="1" customWidth="1"/>
    <col min="5895" max="5895" width="9.42578125" style="1" bestFit="1" customWidth="1"/>
    <col min="5896" max="5897" width="9.140625" style="1"/>
    <col min="5898" max="5898" width="72" style="1" bestFit="1" customWidth="1"/>
    <col min="5899" max="5899" width="13.5703125" style="1" bestFit="1" customWidth="1"/>
    <col min="5900"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49" width="8.42578125" style="1" bestFit="1" customWidth="1"/>
    <col min="6150" max="6150" width="10.7109375" style="1" customWidth="1"/>
    <col min="6151" max="6151" width="9.42578125" style="1" bestFit="1" customWidth="1"/>
    <col min="6152" max="6153" width="9.140625" style="1"/>
    <col min="6154" max="6154" width="72" style="1" bestFit="1" customWidth="1"/>
    <col min="6155" max="6155" width="13.5703125" style="1" bestFit="1" customWidth="1"/>
    <col min="6156"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5" width="8.42578125" style="1" bestFit="1" customWidth="1"/>
    <col min="6406" max="6406" width="10.7109375" style="1" customWidth="1"/>
    <col min="6407" max="6407" width="9.42578125" style="1" bestFit="1" customWidth="1"/>
    <col min="6408" max="6409" width="9.140625" style="1"/>
    <col min="6410" max="6410" width="72" style="1" bestFit="1" customWidth="1"/>
    <col min="6411" max="6411" width="13.5703125" style="1" bestFit="1" customWidth="1"/>
    <col min="6412"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1" width="8.42578125" style="1" bestFit="1" customWidth="1"/>
    <col min="6662" max="6662" width="10.7109375" style="1" customWidth="1"/>
    <col min="6663" max="6663" width="9.42578125" style="1" bestFit="1" customWidth="1"/>
    <col min="6664" max="6665" width="9.140625" style="1"/>
    <col min="6666" max="6666" width="72" style="1" bestFit="1" customWidth="1"/>
    <col min="6667" max="6667" width="13.5703125" style="1" bestFit="1" customWidth="1"/>
    <col min="6668"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7" width="8.42578125" style="1" bestFit="1" customWidth="1"/>
    <col min="6918" max="6918" width="10.7109375" style="1" customWidth="1"/>
    <col min="6919" max="6919" width="9.42578125" style="1" bestFit="1" customWidth="1"/>
    <col min="6920" max="6921" width="9.140625" style="1"/>
    <col min="6922" max="6922" width="72" style="1" bestFit="1" customWidth="1"/>
    <col min="6923" max="6923" width="13.5703125" style="1" bestFit="1" customWidth="1"/>
    <col min="6924"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3" width="8.42578125" style="1" bestFit="1" customWidth="1"/>
    <col min="7174" max="7174" width="10.7109375" style="1" customWidth="1"/>
    <col min="7175" max="7175" width="9.42578125" style="1" bestFit="1" customWidth="1"/>
    <col min="7176" max="7177" width="9.140625" style="1"/>
    <col min="7178" max="7178" width="72" style="1" bestFit="1" customWidth="1"/>
    <col min="7179" max="7179" width="13.5703125" style="1" bestFit="1" customWidth="1"/>
    <col min="7180"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29" width="8.42578125" style="1" bestFit="1" customWidth="1"/>
    <col min="7430" max="7430" width="10.7109375" style="1" customWidth="1"/>
    <col min="7431" max="7431" width="9.42578125" style="1" bestFit="1" customWidth="1"/>
    <col min="7432" max="7433" width="9.140625" style="1"/>
    <col min="7434" max="7434" width="72" style="1" bestFit="1" customWidth="1"/>
    <col min="7435" max="7435" width="13.5703125" style="1" bestFit="1" customWidth="1"/>
    <col min="7436"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5" width="8.42578125" style="1" bestFit="1" customWidth="1"/>
    <col min="7686" max="7686" width="10.7109375" style="1" customWidth="1"/>
    <col min="7687" max="7687" width="9.42578125" style="1" bestFit="1" customWidth="1"/>
    <col min="7688" max="7689" width="9.140625" style="1"/>
    <col min="7690" max="7690" width="72" style="1" bestFit="1" customWidth="1"/>
    <col min="7691" max="7691" width="13.5703125" style="1" bestFit="1" customWidth="1"/>
    <col min="7692"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1" width="8.42578125" style="1" bestFit="1" customWidth="1"/>
    <col min="7942" max="7942" width="10.7109375" style="1" customWidth="1"/>
    <col min="7943" max="7943" width="9.42578125" style="1" bestFit="1" customWidth="1"/>
    <col min="7944" max="7945" width="9.140625" style="1"/>
    <col min="7946" max="7946" width="72" style="1" bestFit="1" customWidth="1"/>
    <col min="7947" max="7947" width="13.5703125" style="1" bestFit="1" customWidth="1"/>
    <col min="7948"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7" width="8.42578125" style="1" bestFit="1" customWidth="1"/>
    <col min="8198" max="8198" width="10.7109375" style="1" customWidth="1"/>
    <col min="8199" max="8199" width="9.42578125" style="1" bestFit="1" customWidth="1"/>
    <col min="8200" max="8201" width="9.140625" style="1"/>
    <col min="8202" max="8202" width="72" style="1" bestFit="1" customWidth="1"/>
    <col min="8203" max="8203" width="13.5703125" style="1" bestFit="1" customWidth="1"/>
    <col min="8204"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3" width="8.42578125" style="1" bestFit="1" customWidth="1"/>
    <col min="8454" max="8454" width="10.7109375" style="1" customWidth="1"/>
    <col min="8455" max="8455" width="9.42578125" style="1" bestFit="1" customWidth="1"/>
    <col min="8456" max="8457" width="9.140625" style="1"/>
    <col min="8458" max="8458" width="72" style="1" bestFit="1" customWidth="1"/>
    <col min="8459" max="8459" width="13.5703125" style="1" bestFit="1" customWidth="1"/>
    <col min="8460"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09" width="8.42578125" style="1" bestFit="1" customWidth="1"/>
    <col min="8710" max="8710" width="10.7109375" style="1" customWidth="1"/>
    <col min="8711" max="8711" width="9.42578125" style="1" bestFit="1" customWidth="1"/>
    <col min="8712" max="8713" width="9.140625" style="1"/>
    <col min="8714" max="8714" width="72" style="1" bestFit="1" customWidth="1"/>
    <col min="8715" max="8715" width="13.5703125" style="1" bestFit="1" customWidth="1"/>
    <col min="8716"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5" width="8.42578125" style="1" bestFit="1" customWidth="1"/>
    <col min="8966" max="8966" width="10.7109375" style="1" customWidth="1"/>
    <col min="8967" max="8967" width="9.42578125" style="1" bestFit="1" customWidth="1"/>
    <col min="8968" max="8969" width="9.140625" style="1"/>
    <col min="8970" max="8970" width="72" style="1" bestFit="1" customWidth="1"/>
    <col min="8971" max="8971" width="13.5703125" style="1" bestFit="1" customWidth="1"/>
    <col min="8972"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1" width="8.42578125" style="1" bestFit="1" customWidth="1"/>
    <col min="9222" max="9222" width="10.7109375" style="1" customWidth="1"/>
    <col min="9223" max="9223" width="9.42578125" style="1" bestFit="1" customWidth="1"/>
    <col min="9224" max="9225" width="9.140625" style="1"/>
    <col min="9226" max="9226" width="72" style="1" bestFit="1" customWidth="1"/>
    <col min="9227" max="9227" width="13.5703125" style="1" bestFit="1" customWidth="1"/>
    <col min="9228"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7" width="8.42578125" style="1" bestFit="1" customWidth="1"/>
    <col min="9478" max="9478" width="10.7109375" style="1" customWidth="1"/>
    <col min="9479" max="9479" width="9.42578125" style="1" bestFit="1" customWidth="1"/>
    <col min="9480" max="9481" width="9.140625" style="1"/>
    <col min="9482" max="9482" width="72" style="1" bestFit="1" customWidth="1"/>
    <col min="9483" max="9483" width="13.5703125" style="1" bestFit="1" customWidth="1"/>
    <col min="9484"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3" width="8.42578125" style="1" bestFit="1" customWidth="1"/>
    <col min="9734" max="9734" width="10.7109375" style="1" customWidth="1"/>
    <col min="9735" max="9735" width="9.42578125" style="1" bestFit="1" customWidth="1"/>
    <col min="9736" max="9737" width="9.140625" style="1"/>
    <col min="9738" max="9738" width="72" style="1" bestFit="1" customWidth="1"/>
    <col min="9739" max="9739" width="13.5703125" style="1" bestFit="1" customWidth="1"/>
    <col min="9740"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89" width="8.42578125" style="1" bestFit="1" customWidth="1"/>
    <col min="9990" max="9990" width="10.7109375" style="1" customWidth="1"/>
    <col min="9991" max="9991" width="9.42578125" style="1" bestFit="1" customWidth="1"/>
    <col min="9992" max="9993" width="9.140625" style="1"/>
    <col min="9994" max="9994" width="72" style="1" bestFit="1" customWidth="1"/>
    <col min="9995" max="9995" width="13.5703125" style="1" bestFit="1" customWidth="1"/>
    <col min="9996"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5" width="8.42578125" style="1" bestFit="1" customWidth="1"/>
    <col min="10246" max="10246" width="10.7109375" style="1" customWidth="1"/>
    <col min="10247" max="10247" width="9.42578125" style="1" bestFit="1" customWidth="1"/>
    <col min="10248" max="10249" width="9.140625" style="1"/>
    <col min="10250" max="10250" width="72" style="1" bestFit="1" customWidth="1"/>
    <col min="10251" max="10251" width="13.5703125" style="1" bestFit="1" customWidth="1"/>
    <col min="10252"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1" width="8.42578125" style="1" bestFit="1" customWidth="1"/>
    <col min="10502" max="10502" width="10.7109375" style="1" customWidth="1"/>
    <col min="10503" max="10503" width="9.42578125" style="1" bestFit="1" customWidth="1"/>
    <col min="10504" max="10505" width="9.140625" style="1"/>
    <col min="10506" max="10506" width="72" style="1" bestFit="1" customWidth="1"/>
    <col min="10507" max="10507" width="13.5703125" style="1" bestFit="1" customWidth="1"/>
    <col min="10508"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7" width="8.42578125" style="1" bestFit="1" customWidth="1"/>
    <col min="10758" max="10758" width="10.7109375" style="1" customWidth="1"/>
    <col min="10759" max="10759" width="9.42578125" style="1" bestFit="1" customWidth="1"/>
    <col min="10760" max="10761" width="9.140625" style="1"/>
    <col min="10762" max="10762" width="72" style="1" bestFit="1" customWidth="1"/>
    <col min="10763" max="10763" width="13.5703125" style="1" bestFit="1" customWidth="1"/>
    <col min="10764"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3" width="8.42578125" style="1" bestFit="1" customWidth="1"/>
    <col min="11014" max="11014" width="10.7109375" style="1" customWidth="1"/>
    <col min="11015" max="11015" width="9.42578125" style="1" bestFit="1" customWidth="1"/>
    <col min="11016" max="11017" width="9.140625" style="1"/>
    <col min="11018" max="11018" width="72" style="1" bestFit="1" customWidth="1"/>
    <col min="11019" max="11019" width="13.5703125" style="1" bestFit="1" customWidth="1"/>
    <col min="11020"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69" width="8.42578125" style="1" bestFit="1" customWidth="1"/>
    <col min="11270" max="11270" width="10.7109375" style="1" customWidth="1"/>
    <col min="11271" max="11271" width="9.42578125" style="1" bestFit="1" customWidth="1"/>
    <col min="11272" max="11273" width="9.140625" style="1"/>
    <col min="11274" max="11274" width="72" style="1" bestFit="1" customWidth="1"/>
    <col min="11275" max="11275" width="13.5703125" style="1" bestFit="1" customWidth="1"/>
    <col min="11276"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5" width="8.42578125" style="1" bestFit="1" customWidth="1"/>
    <col min="11526" max="11526" width="10.7109375" style="1" customWidth="1"/>
    <col min="11527" max="11527" width="9.42578125" style="1" bestFit="1" customWidth="1"/>
    <col min="11528" max="11529" width="9.140625" style="1"/>
    <col min="11530" max="11530" width="72" style="1" bestFit="1" customWidth="1"/>
    <col min="11531" max="11531" width="13.5703125" style="1" bestFit="1" customWidth="1"/>
    <col min="11532"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1" width="8.42578125" style="1" bestFit="1" customWidth="1"/>
    <col min="11782" max="11782" width="10.7109375" style="1" customWidth="1"/>
    <col min="11783" max="11783" width="9.42578125" style="1" bestFit="1" customWidth="1"/>
    <col min="11784" max="11785" width="9.140625" style="1"/>
    <col min="11786" max="11786" width="72" style="1" bestFit="1" customWidth="1"/>
    <col min="11787" max="11787" width="13.5703125" style="1" bestFit="1" customWidth="1"/>
    <col min="11788"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7" width="8.42578125" style="1" bestFit="1" customWidth="1"/>
    <col min="12038" max="12038" width="10.7109375" style="1" customWidth="1"/>
    <col min="12039" max="12039" width="9.42578125" style="1" bestFit="1" customWidth="1"/>
    <col min="12040" max="12041" width="9.140625" style="1"/>
    <col min="12042" max="12042" width="72" style="1" bestFit="1" customWidth="1"/>
    <col min="12043" max="12043" width="13.5703125" style="1" bestFit="1" customWidth="1"/>
    <col min="12044"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3" width="8.42578125" style="1" bestFit="1" customWidth="1"/>
    <col min="12294" max="12294" width="10.7109375" style="1" customWidth="1"/>
    <col min="12295" max="12295" width="9.42578125" style="1" bestFit="1" customWidth="1"/>
    <col min="12296" max="12297" width="9.140625" style="1"/>
    <col min="12298" max="12298" width="72" style="1" bestFit="1" customWidth="1"/>
    <col min="12299" max="12299" width="13.5703125" style="1" bestFit="1" customWidth="1"/>
    <col min="12300"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49" width="8.42578125" style="1" bestFit="1" customWidth="1"/>
    <col min="12550" max="12550" width="10.7109375" style="1" customWidth="1"/>
    <col min="12551" max="12551" width="9.42578125" style="1" bestFit="1" customWidth="1"/>
    <col min="12552" max="12553" width="9.140625" style="1"/>
    <col min="12554" max="12554" width="72" style="1" bestFit="1" customWidth="1"/>
    <col min="12555" max="12555" width="13.5703125" style="1" bestFit="1" customWidth="1"/>
    <col min="12556"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5" width="8.42578125" style="1" bestFit="1" customWidth="1"/>
    <col min="12806" max="12806" width="10.7109375" style="1" customWidth="1"/>
    <col min="12807" max="12807" width="9.42578125" style="1" bestFit="1" customWidth="1"/>
    <col min="12808" max="12809" width="9.140625" style="1"/>
    <col min="12810" max="12810" width="72" style="1" bestFit="1" customWidth="1"/>
    <col min="12811" max="12811" width="13.5703125" style="1" bestFit="1" customWidth="1"/>
    <col min="12812"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1" width="8.42578125" style="1" bestFit="1" customWidth="1"/>
    <col min="13062" max="13062" width="10.7109375" style="1" customWidth="1"/>
    <col min="13063" max="13063" width="9.42578125" style="1" bestFit="1" customWidth="1"/>
    <col min="13064" max="13065" width="9.140625" style="1"/>
    <col min="13066" max="13066" width="72" style="1" bestFit="1" customWidth="1"/>
    <col min="13067" max="13067" width="13.5703125" style="1" bestFit="1" customWidth="1"/>
    <col min="13068"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7" width="8.42578125" style="1" bestFit="1" customWidth="1"/>
    <col min="13318" max="13318" width="10.7109375" style="1" customWidth="1"/>
    <col min="13319" max="13319" width="9.42578125" style="1" bestFit="1" customWidth="1"/>
    <col min="13320" max="13321" width="9.140625" style="1"/>
    <col min="13322" max="13322" width="72" style="1" bestFit="1" customWidth="1"/>
    <col min="13323" max="13323" width="13.5703125" style="1" bestFit="1" customWidth="1"/>
    <col min="13324"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3" width="8.42578125" style="1" bestFit="1" customWidth="1"/>
    <col min="13574" max="13574" width="10.7109375" style="1" customWidth="1"/>
    <col min="13575" max="13575" width="9.42578125" style="1" bestFit="1" customWidth="1"/>
    <col min="13576" max="13577" width="9.140625" style="1"/>
    <col min="13578" max="13578" width="72" style="1" bestFit="1" customWidth="1"/>
    <col min="13579" max="13579" width="13.5703125" style="1" bestFit="1" customWidth="1"/>
    <col min="13580"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29" width="8.42578125" style="1" bestFit="1" customWidth="1"/>
    <col min="13830" max="13830" width="10.7109375" style="1" customWidth="1"/>
    <col min="13831" max="13831" width="9.42578125" style="1" bestFit="1" customWidth="1"/>
    <col min="13832" max="13833" width="9.140625" style="1"/>
    <col min="13834" max="13834" width="72" style="1" bestFit="1" customWidth="1"/>
    <col min="13835" max="13835" width="13.5703125" style="1" bestFit="1" customWidth="1"/>
    <col min="13836"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5" width="8.42578125" style="1" bestFit="1" customWidth="1"/>
    <col min="14086" max="14086" width="10.7109375" style="1" customWidth="1"/>
    <col min="14087" max="14087" width="9.42578125" style="1" bestFit="1" customWidth="1"/>
    <col min="14088" max="14089" width="9.140625" style="1"/>
    <col min="14090" max="14090" width="72" style="1" bestFit="1" customWidth="1"/>
    <col min="14091" max="14091" width="13.5703125" style="1" bestFit="1" customWidth="1"/>
    <col min="14092"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1" width="8.42578125" style="1" bestFit="1" customWidth="1"/>
    <col min="14342" max="14342" width="10.7109375" style="1" customWidth="1"/>
    <col min="14343" max="14343" width="9.42578125" style="1" bestFit="1" customWidth="1"/>
    <col min="14344" max="14345" width="9.140625" style="1"/>
    <col min="14346" max="14346" width="72" style="1" bestFit="1" customWidth="1"/>
    <col min="14347" max="14347" width="13.5703125" style="1" bestFit="1" customWidth="1"/>
    <col min="14348"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7" width="8.42578125" style="1" bestFit="1" customWidth="1"/>
    <col min="14598" max="14598" width="10.7109375" style="1" customWidth="1"/>
    <col min="14599" max="14599" width="9.42578125" style="1" bestFit="1" customWidth="1"/>
    <col min="14600" max="14601" width="9.140625" style="1"/>
    <col min="14602" max="14602" width="72" style="1" bestFit="1" customWidth="1"/>
    <col min="14603" max="14603" width="13.5703125" style="1" bestFit="1" customWidth="1"/>
    <col min="14604"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3" width="8.42578125" style="1" bestFit="1" customWidth="1"/>
    <col min="14854" max="14854" width="10.7109375" style="1" customWidth="1"/>
    <col min="14855" max="14855" width="9.42578125" style="1" bestFit="1" customWidth="1"/>
    <col min="14856" max="14857" width="9.140625" style="1"/>
    <col min="14858" max="14858" width="72" style="1" bestFit="1" customWidth="1"/>
    <col min="14859" max="14859" width="13.5703125" style="1" bestFit="1" customWidth="1"/>
    <col min="14860"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09" width="8.42578125" style="1" bestFit="1" customWidth="1"/>
    <col min="15110" max="15110" width="10.7109375" style="1" customWidth="1"/>
    <col min="15111" max="15111" width="9.42578125" style="1" bestFit="1" customWidth="1"/>
    <col min="15112" max="15113" width="9.140625" style="1"/>
    <col min="15114" max="15114" width="72" style="1" bestFit="1" customWidth="1"/>
    <col min="15115" max="15115" width="13.5703125" style="1" bestFit="1" customWidth="1"/>
    <col min="15116"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5" width="8.42578125" style="1" bestFit="1" customWidth="1"/>
    <col min="15366" max="15366" width="10.7109375" style="1" customWidth="1"/>
    <col min="15367" max="15367" width="9.42578125" style="1" bestFit="1" customWidth="1"/>
    <col min="15368" max="15369" width="9.140625" style="1"/>
    <col min="15370" max="15370" width="72" style="1" bestFit="1" customWidth="1"/>
    <col min="15371" max="15371" width="13.5703125" style="1" bestFit="1" customWidth="1"/>
    <col min="15372"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1" width="8.42578125" style="1" bestFit="1" customWidth="1"/>
    <col min="15622" max="15622" width="10.7109375" style="1" customWidth="1"/>
    <col min="15623" max="15623" width="9.42578125" style="1" bestFit="1" customWidth="1"/>
    <col min="15624" max="15625" width="9.140625" style="1"/>
    <col min="15626" max="15626" width="72" style="1" bestFit="1" customWidth="1"/>
    <col min="15627" max="15627" width="13.5703125" style="1" bestFit="1" customWidth="1"/>
    <col min="15628"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7" width="8.42578125" style="1" bestFit="1" customWidth="1"/>
    <col min="15878" max="15878" width="10.7109375" style="1" customWidth="1"/>
    <col min="15879" max="15879" width="9.42578125" style="1" bestFit="1" customWidth="1"/>
    <col min="15880" max="15881" width="9.140625" style="1"/>
    <col min="15882" max="15882" width="72" style="1" bestFit="1" customWidth="1"/>
    <col min="15883" max="15883" width="13.5703125" style="1" bestFit="1" customWidth="1"/>
    <col min="15884"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3" width="8.42578125" style="1" bestFit="1" customWidth="1"/>
    <col min="16134" max="16134" width="10.7109375" style="1" customWidth="1"/>
    <col min="16135" max="16135" width="9.42578125" style="1" bestFit="1" customWidth="1"/>
    <col min="16136" max="16137" width="9.140625" style="1"/>
    <col min="16138" max="16138" width="72" style="1" bestFit="1" customWidth="1"/>
    <col min="16139" max="16139" width="13.5703125" style="1" bestFit="1" customWidth="1"/>
    <col min="16140"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5">
        <v>2009</v>
      </c>
      <c r="B1" s="125"/>
      <c r="C1" s="125"/>
      <c r="D1" s="125"/>
      <c r="E1" s="125"/>
      <c r="F1" s="125"/>
      <c r="G1" s="125"/>
      <c r="I1" s="122">
        <v>2010</v>
      </c>
      <c r="J1" s="122"/>
      <c r="K1" s="122"/>
      <c r="L1" s="122"/>
      <c r="M1" s="122"/>
      <c r="N1" s="122"/>
      <c r="O1" s="122"/>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8.5" x14ac:dyDescent="0.25">
      <c r="A3" s="24">
        <v>1</v>
      </c>
      <c r="B3" s="48" t="s">
        <v>76</v>
      </c>
      <c r="C3" s="24">
        <v>12</v>
      </c>
      <c r="D3" s="24">
        <v>25</v>
      </c>
      <c r="E3" s="24">
        <v>20</v>
      </c>
      <c r="F3" s="24">
        <v>26</v>
      </c>
      <c r="G3" s="24">
        <v>17</v>
      </c>
      <c r="H3" s="44"/>
      <c r="I3" s="27">
        <v>1</v>
      </c>
      <c r="J3" s="49" t="s">
        <v>76</v>
      </c>
      <c r="K3" s="29">
        <v>18</v>
      </c>
      <c r="L3" s="29">
        <v>35</v>
      </c>
      <c r="M3" s="29">
        <v>28</v>
      </c>
      <c r="N3" s="29">
        <v>38</v>
      </c>
      <c r="O3" s="29">
        <v>31</v>
      </c>
    </row>
    <row r="4" spans="1:15" s="19" customFormat="1" x14ac:dyDescent="0.25">
      <c r="A4" s="24">
        <v>2</v>
      </c>
      <c r="B4" s="48" t="s">
        <v>77</v>
      </c>
      <c r="C4" s="24">
        <v>14</v>
      </c>
      <c r="D4" s="24">
        <v>18</v>
      </c>
      <c r="E4" s="24">
        <v>28</v>
      </c>
      <c r="F4" s="24">
        <v>24</v>
      </c>
      <c r="G4" s="24">
        <v>16</v>
      </c>
      <c r="H4" s="44"/>
      <c r="I4" s="27">
        <v>2</v>
      </c>
      <c r="J4" s="49" t="s">
        <v>77</v>
      </c>
      <c r="K4" s="29">
        <v>26</v>
      </c>
      <c r="L4" s="29">
        <v>28</v>
      </c>
      <c r="M4" s="29">
        <v>40</v>
      </c>
      <c r="N4" s="29">
        <v>36</v>
      </c>
      <c r="O4" s="29">
        <v>20</v>
      </c>
    </row>
    <row r="5" spans="1:15" s="19" customFormat="1" ht="28.5" x14ac:dyDescent="0.25">
      <c r="A5" s="24">
        <v>11</v>
      </c>
      <c r="B5" s="48" t="s">
        <v>78</v>
      </c>
      <c r="C5" s="24">
        <v>12</v>
      </c>
      <c r="D5" s="24">
        <v>16</v>
      </c>
      <c r="E5" s="24">
        <v>14</v>
      </c>
      <c r="F5" s="24">
        <v>33</v>
      </c>
      <c r="G5" s="24">
        <v>25</v>
      </c>
      <c r="H5" s="44"/>
      <c r="I5" s="27">
        <v>11</v>
      </c>
      <c r="J5" s="49" t="s">
        <v>78</v>
      </c>
      <c r="K5" s="29">
        <v>22</v>
      </c>
      <c r="L5" s="29">
        <v>30</v>
      </c>
      <c r="M5" s="29">
        <v>25</v>
      </c>
      <c r="N5" s="29">
        <v>43</v>
      </c>
      <c r="O5" s="29">
        <v>30</v>
      </c>
    </row>
    <row r="6" spans="1:15" x14ac:dyDescent="0.25">
      <c r="A6" s="24"/>
      <c r="B6" s="30" t="s">
        <v>56</v>
      </c>
      <c r="C6" s="24">
        <f>SUM(C3:C5)</f>
        <v>38</v>
      </c>
      <c r="D6" s="24">
        <f>SUM(D3:D5)</f>
        <v>59</v>
      </c>
      <c r="E6" s="24">
        <f>SUM(E3:E5)</f>
        <v>62</v>
      </c>
      <c r="F6" s="24">
        <f>SUM(F3:F5)</f>
        <v>83</v>
      </c>
      <c r="G6" s="24">
        <f>SUM(G3:G5)</f>
        <v>58</v>
      </c>
      <c r="H6" s="45"/>
      <c r="I6" s="27"/>
      <c r="J6" s="46" t="s">
        <v>56</v>
      </c>
      <c r="K6" s="27">
        <f>SUM(K3:K5)</f>
        <v>66</v>
      </c>
      <c r="L6" s="27">
        <f>SUM(L3:L5)</f>
        <v>93</v>
      </c>
      <c r="M6" s="27">
        <f>SUM(M3:M5)</f>
        <v>93</v>
      </c>
      <c r="N6" s="27">
        <f>SUM(N3:N5)</f>
        <v>117</v>
      </c>
      <c r="O6" s="27">
        <f>SUM(O3:O5)</f>
        <v>81</v>
      </c>
    </row>
    <row r="7" spans="1:15" x14ac:dyDescent="0.25">
      <c r="A7" s="24"/>
      <c r="B7" s="30" t="s">
        <v>69</v>
      </c>
      <c r="C7" s="32">
        <f>(C6/300)*100</f>
        <v>12.666666666666668</v>
      </c>
      <c r="D7" s="32">
        <f>(D6/300)*100</f>
        <v>19.666666666666664</v>
      </c>
      <c r="E7" s="32">
        <f>(E6/300)*100</f>
        <v>20.666666666666668</v>
      </c>
      <c r="F7" s="32">
        <f>(F6/300)*100</f>
        <v>27.666666666666668</v>
      </c>
      <c r="G7" s="32">
        <f>(G6/300)*100</f>
        <v>19.333333333333332</v>
      </c>
      <c r="I7" s="27"/>
      <c r="J7" s="46" t="s">
        <v>69</v>
      </c>
      <c r="K7" s="34">
        <f>(K6/450)*100</f>
        <v>14.666666666666666</v>
      </c>
      <c r="L7" s="34">
        <f>(L6/450)*100</f>
        <v>20.666666666666668</v>
      </c>
      <c r="M7" s="34">
        <f>(M6/450)*100</f>
        <v>20.666666666666668</v>
      </c>
      <c r="N7" s="34">
        <f>(N6/450)*100</f>
        <v>26</v>
      </c>
      <c r="O7" s="34">
        <f>(O6/450)*100</f>
        <v>18</v>
      </c>
    </row>
    <row r="10" spans="1:15" ht="30" x14ac:dyDescent="0.25">
      <c r="A10" s="35"/>
      <c r="B10" s="35" t="s">
        <v>49</v>
      </c>
      <c r="C10" s="35" t="s">
        <v>50</v>
      </c>
      <c r="D10" s="35" t="s">
        <v>51</v>
      </c>
      <c r="E10" s="35" t="s">
        <v>52</v>
      </c>
      <c r="F10" s="35" t="s">
        <v>53</v>
      </c>
      <c r="G10" s="35" t="s">
        <v>63</v>
      </c>
    </row>
    <row r="11" spans="1:15" x14ac:dyDescent="0.25">
      <c r="A11" s="36">
        <v>2009</v>
      </c>
      <c r="B11" s="37">
        <f>C7</f>
        <v>12.666666666666668</v>
      </c>
      <c r="C11" s="37">
        <f>D7</f>
        <v>19.666666666666664</v>
      </c>
      <c r="D11" s="37">
        <f>E7</f>
        <v>20.666666666666668</v>
      </c>
      <c r="E11" s="37">
        <f>F7</f>
        <v>27.666666666666668</v>
      </c>
      <c r="F11" s="37">
        <f>G7</f>
        <v>19.333333333333332</v>
      </c>
      <c r="G11" s="37" t="e">
        <f>(B11*$B$15+C11*#REF!+D11*#REF!+E11*$B$16+F11*$B$17)/5</f>
        <v>#REF!</v>
      </c>
    </row>
    <row r="12" spans="1:15" x14ac:dyDescent="0.25">
      <c r="A12" s="36">
        <v>2010</v>
      </c>
      <c r="B12" s="37">
        <f>K7</f>
        <v>14.666666666666666</v>
      </c>
      <c r="C12" s="37">
        <f>L7</f>
        <v>20.666666666666668</v>
      </c>
      <c r="D12" s="37">
        <f>M7</f>
        <v>20.666666666666668</v>
      </c>
      <c r="E12" s="37">
        <f>N7</f>
        <v>26</v>
      </c>
      <c r="F12" s="37">
        <f>O7</f>
        <v>18</v>
      </c>
      <c r="G12" s="37" t="e">
        <f>(B12*$B$15+C12*#REF!+D12*#REF!+E12*$B$16+F12*$B$17)/5</f>
        <v>#REF!</v>
      </c>
    </row>
    <row r="14" spans="1:15" ht="15.75" thickBot="1" x14ac:dyDescent="0.3"/>
    <row r="15" spans="1:15" x14ac:dyDescent="0.25">
      <c r="A15" s="38" t="s">
        <v>49</v>
      </c>
      <c r="B15" s="39">
        <v>-2</v>
      </c>
    </row>
    <row r="16" spans="1:15" x14ac:dyDescent="0.25">
      <c r="A16" s="40" t="s">
        <v>52</v>
      </c>
      <c r="B16" s="41">
        <v>1</v>
      </c>
    </row>
    <row r="17" spans="1:7" ht="27" thickBot="1" x14ac:dyDescent="0.45">
      <c r="A17" s="42" t="s">
        <v>53</v>
      </c>
      <c r="B17" s="43">
        <v>2</v>
      </c>
      <c r="D17" s="123" t="s">
        <v>81</v>
      </c>
      <c r="E17" s="123"/>
      <c r="F17" s="123"/>
      <c r="G17" s="123"/>
    </row>
  </sheetData>
  <mergeCells count="3">
    <mergeCell ref="A1:G1"/>
    <mergeCell ref="I1:O1"/>
    <mergeCell ref="D17:G17"/>
  </mergeCells>
  <hyperlinks>
    <hyperlink ref="D17:G17" location="Dashboard!A1" display="Back"/>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Earn Value</vt:lpstr>
      <vt:lpstr>Project Budget Summary</vt:lpstr>
      <vt:lpstr>Team Morale</vt:lpstr>
      <vt:lpstr>Physical Enviroment</vt:lpstr>
      <vt:lpstr>System, Tools and Process</vt:lpstr>
      <vt:lpstr>Motivation</vt:lpstr>
      <vt:lpstr>Emotional Environment</vt:lpstr>
      <vt:lpstr>Management</vt:lpstr>
      <vt:lpstr>Looking for another job</vt:lpstr>
      <vt:lpstr>Defect statitic</vt:lpstr>
      <vt:lpstr>Defect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Ashisai</dc:creator>
  <cp:lastModifiedBy>Ashisai</cp:lastModifiedBy>
  <dcterms:created xsi:type="dcterms:W3CDTF">2012-05-17T17:40:03Z</dcterms:created>
  <dcterms:modified xsi:type="dcterms:W3CDTF">2012-05-18T04:33:27Z</dcterms:modified>
</cp:coreProperties>
</file>