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200" windowHeight="7290" activeTab="5"/>
  </bookViews>
  <sheets>
    <sheet name="OFFICE FEB" sheetId="1" r:id="rId1"/>
    <sheet name="OFFICE MAR" sheetId="3" r:id="rId2"/>
    <sheet name="OFFICE APRIL" sheetId="4" r:id="rId3"/>
    <sheet name="OFFICE MAY" sheetId="5" r:id="rId4"/>
    <sheet name="OFFICE JUNE" sheetId="6" r:id="rId5"/>
    <sheet name="OFFICE JULY" sheetId="8" r:id="rId6"/>
    <sheet name="BANK INFOR" sheetId="2" r:id="rId7"/>
  </sheets>
  <definedNames>
    <definedName name="_xlnm._FilterDatabase" localSheetId="6" hidden="1">'BANK INFOR'!$B$4:$E$12</definedName>
  </definedNames>
  <calcPr calcId="144525"/>
</workbook>
</file>

<file path=xl/calcChain.xml><?xml version="1.0" encoding="utf-8"?>
<calcChain xmlns="http://schemas.openxmlformats.org/spreadsheetml/2006/main">
  <c r="AL13" i="8" l="1"/>
  <c r="AL14" i="8"/>
  <c r="AL12" i="8"/>
  <c r="AL10" i="8"/>
  <c r="AL11" i="8"/>
  <c r="AL9" i="8"/>
  <c r="AR17" i="8" l="1"/>
  <c r="AO17" i="8"/>
  <c r="AM14" i="8"/>
  <c r="AN14" i="8" s="1"/>
  <c r="AK14" i="8"/>
  <c r="AM13" i="8"/>
  <c r="AK13" i="8"/>
  <c r="AM12" i="8"/>
  <c r="AK12" i="8"/>
  <c r="AM11" i="8"/>
  <c r="AK11" i="8"/>
  <c r="AM10" i="8"/>
  <c r="AK10" i="8"/>
  <c r="AM9" i="8"/>
  <c r="AK9" i="8"/>
  <c r="AK17" i="8" l="1"/>
  <c r="AN9" i="8"/>
  <c r="AN11" i="8"/>
  <c r="AN13" i="8"/>
  <c r="AN12" i="8"/>
  <c r="AN10" i="8"/>
  <c r="AL13" i="6"/>
  <c r="AL14" i="6"/>
  <c r="AL12" i="6"/>
  <c r="AL10" i="6"/>
  <c r="AL11" i="6"/>
  <c r="AL9" i="6"/>
  <c r="AQ12" i="8" l="1"/>
  <c r="AQ9" i="8"/>
  <c r="AN17" i="8"/>
  <c r="AL10" i="5"/>
  <c r="AL11" i="5"/>
  <c r="AL9" i="5"/>
  <c r="AQ17" i="8" l="1"/>
  <c r="AL13" i="5"/>
  <c r="AL14" i="5"/>
  <c r="AL12" i="5"/>
  <c r="AR17" i="6" l="1"/>
  <c r="AO17" i="6"/>
  <c r="AM14" i="6"/>
  <c r="AN14" i="6" s="1"/>
  <c r="AK14" i="6"/>
  <c r="AM13" i="6"/>
  <c r="AK13" i="6"/>
  <c r="AM12" i="6"/>
  <c r="AK12" i="6"/>
  <c r="AM11" i="6"/>
  <c r="AN11" i="6" s="1"/>
  <c r="AK11" i="6"/>
  <c r="AM10" i="6"/>
  <c r="AK10" i="6"/>
  <c r="AM9" i="6"/>
  <c r="AK9" i="6"/>
  <c r="AM10" i="5"/>
  <c r="AM9" i="5"/>
  <c r="AR17" i="5"/>
  <c r="AO17" i="5"/>
  <c r="AM14" i="5"/>
  <c r="AN14" i="5" s="1"/>
  <c r="AK14" i="5"/>
  <c r="AM13" i="5"/>
  <c r="AK13" i="5"/>
  <c r="AM12" i="5"/>
  <c r="AK12" i="5"/>
  <c r="AM11" i="5"/>
  <c r="AN11" i="5" s="1"/>
  <c r="AK11" i="5"/>
  <c r="AK10" i="5"/>
  <c r="AK9" i="5"/>
  <c r="AR17" i="4"/>
  <c r="AQ17" i="4"/>
  <c r="AO17" i="4"/>
  <c r="AN17" i="4"/>
  <c r="AK17" i="4"/>
  <c r="AN14" i="4"/>
  <c r="AM14" i="4"/>
  <c r="AL14" i="4"/>
  <c r="AK14" i="4"/>
  <c r="AN13" i="4"/>
  <c r="AM13" i="4"/>
  <c r="AL13" i="4"/>
  <c r="AK13" i="4"/>
  <c r="AQ12" i="4"/>
  <c r="AN12" i="4"/>
  <c r="AM12" i="4"/>
  <c r="AL12" i="4"/>
  <c r="AK12" i="4"/>
  <c r="AN11" i="4"/>
  <c r="AM11" i="4"/>
  <c r="AL11" i="4"/>
  <c r="AK11" i="4"/>
  <c r="AN10" i="4"/>
  <c r="AM10" i="4"/>
  <c r="AL10" i="4"/>
  <c r="AK10" i="4"/>
  <c r="AQ9" i="4"/>
  <c r="AN9" i="4"/>
  <c r="AM9" i="4"/>
  <c r="AL9" i="4"/>
  <c r="AK9" i="4"/>
  <c r="AR20" i="3"/>
  <c r="AQ20" i="3"/>
  <c r="AO20" i="3"/>
  <c r="AN20" i="3"/>
  <c r="AK20" i="3"/>
  <c r="AN17" i="3"/>
  <c r="AM17" i="3"/>
  <c r="AL17" i="3"/>
  <c r="AK17" i="3"/>
  <c r="AN16" i="3"/>
  <c r="AM16" i="3"/>
  <c r="AL16" i="3"/>
  <c r="AK16" i="3"/>
  <c r="AQ15" i="3"/>
  <c r="AN15" i="3"/>
  <c r="AM15" i="3"/>
  <c r="AL15" i="3"/>
  <c r="AK15" i="3"/>
  <c r="AN14" i="3"/>
  <c r="AM14" i="3"/>
  <c r="AK14" i="3"/>
  <c r="AN13" i="3"/>
  <c r="AM13" i="3"/>
  <c r="AK13" i="3"/>
  <c r="AQ12" i="3"/>
  <c r="AN12" i="3"/>
  <c r="AM12" i="3"/>
  <c r="AK12" i="3"/>
  <c r="AN11" i="3"/>
  <c r="AM11" i="3"/>
  <c r="AL11" i="3"/>
  <c r="AK11" i="3"/>
  <c r="AN10" i="3"/>
  <c r="AM10" i="3"/>
  <c r="AL10" i="3"/>
  <c r="AK10" i="3"/>
  <c r="AQ9" i="3"/>
  <c r="AN9" i="3"/>
  <c r="AM9" i="3"/>
  <c r="AL9" i="3"/>
  <c r="AK9" i="3"/>
  <c r="AO20" i="1"/>
  <c r="AN20" i="1"/>
  <c r="AL20" i="1"/>
  <c r="AK20" i="1"/>
  <c r="AH20" i="1"/>
  <c r="AK17" i="1"/>
  <c r="AJ17" i="1"/>
  <c r="AH17" i="1"/>
  <c r="AK16" i="1"/>
  <c r="AJ16" i="1"/>
  <c r="AH16" i="1"/>
  <c r="AK15" i="1"/>
  <c r="AJ15" i="1"/>
  <c r="AH15" i="1"/>
  <c r="AK14" i="1"/>
  <c r="AJ14" i="1"/>
  <c r="AH14" i="1"/>
  <c r="AK13" i="1"/>
  <c r="AJ13" i="1"/>
  <c r="AH13" i="1"/>
  <c r="AN12" i="1"/>
  <c r="AK12" i="1"/>
  <c r="AJ12" i="1"/>
  <c r="AH12" i="1"/>
  <c r="AK11" i="1"/>
  <c r="AJ11" i="1"/>
  <c r="AH11" i="1"/>
  <c r="AK10" i="1"/>
  <c r="AJ10" i="1"/>
  <c r="AH10" i="1"/>
  <c r="AN9" i="1"/>
  <c r="AK9" i="1"/>
  <c r="AJ9" i="1"/>
  <c r="AI9" i="1"/>
  <c r="AH9" i="1"/>
  <c r="AN13" i="6" l="1"/>
  <c r="AN12" i="6"/>
  <c r="AN10" i="6"/>
  <c r="AK17" i="6"/>
  <c r="AN9" i="6"/>
  <c r="AK17" i="5"/>
  <c r="AN10" i="5"/>
  <c r="AN12" i="5"/>
  <c r="AN13" i="5"/>
  <c r="AN9" i="5"/>
  <c r="AQ12" i="5" l="1"/>
  <c r="AQ9" i="5"/>
  <c r="AQ12" i="6"/>
  <c r="AQ9" i="6"/>
  <c r="AN17" i="6"/>
  <c r="AN17" i="5"/>
  <c r="AQ17" i="6" l="1"/>
  <c r="AQ17" i="5"/>
</calcChain>
</file>

<file path=xl/sharedStrings.xml><?xml version="1.0" encoding="utf-8"?>
<sst xmlns="http://schemas.openxmlformats.org/spreadsheetml/2006/main" count="263" uniqueCount="68">
  <si>
    <t xml:space="preserve">Kimeco </t>
  </si>
  <si>
    <t>KIMECO VINA CONSTRUCTION AND STRUCTURE CO.,LTD</t>
  </si>
  <si>
    <t>Room 403, Ocean Park Building, Dao Duy Anh Street, Phuong Mai Ward, Dong Da District, Ha Noi</t>
  </si>
  <si>
    <t xml:space="preserve">        Steel Structure &amp; Construction</t>
  </si>
  <si>
    <t>TEL : +84-24-6253-7431        Email : kimeco@kimeco.vn         www.kimeco.vn</t>
  </si>
  <si>
    <t>1.Team office salary sheet</t>
  </si>
  <si>
    <t>Project: HCM OFFICE</t>
  </si>
  <si>
    <t>28th ,February  2018</t>
  </si>
  <si>
    <t>No</t>
  </si>
  <si>
    <t>Position</t>
  </si>
  <si>
    <t>Name</t>
  </si>
  <si>
    <t>Working Hours</t>
  </si>
  <si>
    <t>February 2018</t>
  </si>
  <si>
    <t>Total</t>
  </si>
  <si>
    <t>unit price/day</t>
  </si>
  <si>
    <t>unit price /hour(2)</t>
  </si>
  <si>
    <t xml:space="preserve">price(1+2) </t>
  </si>
  <si>
    <t xml:space="preserve"> Advanced</t>
  </si>
  <si>
    <t>Gasoline</t>
  </si>
  <si>
    <t>TOTAL</t>
  </si>
  <si>
    <t>SIGN</t>
  </si>
  <si>
    <t>ACCOUNTANT</t>
  </si>
  <si>
    <t>Nguyễn Thị Ngọc Quyên</t>
  </si>
  <si>
    <t>YURI</t>
  </si>
  <si>
    <t>M</t>
  </si>
  <si>
    <t>A</t>
  </si>
  <si>
    <t>OT</t>
  </si>
  <si>
    <t>ENGINEER</t>
  </si>
  <si>
    <t>Trần Văn Chức</t>
  </si>
  <si>
    <t>STAFF</t>
  </si>
  <si>
    <t>Phạm Thị Thu Hiền</t>
  </si>
  <si>
    <t>AM (Person)</t>
  </si>
  <si>
    <t>PM (Person)</t>
  </si>
  <si>
    <t xml:space="preserve"> </t>
  </si>
  <si>
    <t>MR.</t>
  </si>
  <si>
    <t>Mr.</t>
  </si>
  <si>
    <t xml:space="preserve">  Steel Structure &amp; Construction</t>
  </si>
  <si>
    <t>31th ,MARCH  2018</t>
  </si>
  <si>
    <t>MARCH 2018</t>
  </si>
  <si>
    <t xml:space="preserve">MANAGER </t>
  </si>
  <si>
    <t>MS.HOA</t>
  </si>
  <si>
    <t>30th ,APRIL  2018</t>
  </si>
  <si>
    <t>APRIL 2018</t>
  </si>
  <si>
    <t>*HCM được nghỉ: 26,27</t>
  </si>
  <si>
    <t>BANK INFORMATION</t>
  </si>
  <si>
    <t>No.</t>
  </si>
  <si>
    <t>NAME</t>
  </si>
  <si>
    <t>POSITION</t>
  </si>
  <si>
    <t xml:space="preserve">BANK INFORMATION </t>
  </si>
  <si>
    <t>BANK NAME: BIDV</t>
  </si>
  <si>
    <t>NAME: NGUYEN THI NGOC QUYEN</t>
  </si>
  <si>
    <t>BRANCH: NAM KI KHOI NGHIA, HCM</t>
  </si>
  <si>
    <t>BANK No.: 11910000334305</t>
  </si>
  <si>
    <t>BANK NAME: TECHCOMBANK</t>
  </si>
  <si>
    <t>NAME: PHAM THI THU HIEN</t>
  </si>
  <si>
    <t>SWIFTCODE: VTCBVNX</t>
  </si>
  <si>
    <t>BANK No.: 19021368469015</t>
  </si>
  <si>
    <t>SHIN CHANG WOO</t>
  </si>
  <si>
    <t>DIRECTOR</t>
  </si>
  <si>
    <t>NAME: SHIN CHANG WOO</t>
  </si>
  <si>
    <t>BANK No.: 19032554705014</t>
  </si>
  <si>
    <t>MAY 2018</t>
  </si>
  <si>
    <t>1/5: NGHỈ LỄ</t>
  </si>
  <si>
    <t>31th ,MAY  2018</t>
  </si>
  <si>
    <t>30th ,JUNE  2018</t>
  </si>
  <si>
    <t>JUNE 2018</t>
  </si>
  <si>
    <t>JULY 2018</t>
  </si>
  <si>
    <t>31th ,JULY 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</si>
</sst>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#,##0.0_);\(#,##0.0\)"/>
    <numFmt numFmtId="165" formatCode="_(* #,##0.0_);_(* \(#,##0.0\);_(* &quot;-&quot;_);_(@_)"/>
    <numFmt numFmtId="166" formatCode="_ * #,##0_ ;_ * \-#,##0_ ;_ * &quot;-&quot;_ ;_ @_ "/>
    <numFmt numFmtId="167" formatCode="0_);[Red]\(0\)"/>
    <numFmt numFmtId="168" formatCode="_ * #,##0.00_ ;_ * \-#,##0.00_ ;_ * &quot;-&quot;??_ ;_ @_ "/>
    <numFmt numFmtId="169" formatCode="_-* #,##0.0_-;\-* #,##0.0_-;_-* &quot;-&quot;_-;_-@_-"/>
    <numFmt numFmtId="170" formatCode="#,##0\ "/>
  </numFmts>
  <fonts count="3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6"/>
      <color theme="1"/>
      <name val="Times New Roman"/>
      <charset val="134"/>
    </font>
    <font>
      <b/>
      <sz val="16"/>
      <color theme="1"/>
      <name val="Times New Roman"/>
      <charset val="134"/>
    </font>
    <font>
      <sz val="16"/>
      <name val="Times New Roman"/>
      <charset val="134"/>
    </font>
    <font>
      <sz val="16"/>
      <color rgb="FFFF0000"/>
      <name val="Times New Roman"/>
      <charset val="134"/>
    </font>
    <font>
      <sz val="28"/>
      <color rgb="FF3366FF"/>
      <name val="Arial Black"/>
      <charset val="134"/>
    </font>
    <font>
      <sz val="16"/>
      <name val="Arial Black"/>
      <charset val="134"/>
    </font>
    <font>
      <sz val="12"/>
      <name val="Calibri"/>
      <charset val="134"/>
      <scheme val="minor"/>
    </font>
    <font>
      <sz val="9"/>
      <color rgb="FF3366FF"/>
      <name val="Arial Black"/>
      <charset val="134"/>
    </font>
    <font>
      <b/>
      <u/>
      <sz val="16"/>
      <color theme="1"/>
      <name val="Times New Roman"/>
      <charset val="134"/>
    </font>
    <font>
      <b/>
      <sz val="16"/>
      <name val="Times New Roman"/>
      <charset val="134"/>
    </font>
    <font>
      <b/>
      <sz val="16"/>
      <color rgb="FFFF0000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4"/>
      <color rgb="FFFF0000"/>
      <name val="Times New Roman"/>
      <charset val="134"/>
    </font>
    <font>
      <sz val="14"/>
      <color theme="1"/>
      <name val="Times New Roman"/>
      <charset val="134"/>
    </font>
    <font>
      <b/>
      <sz val="12"/>
      <name val="Times New Roman"/>
      <charset val="134"/>
    </font>
    <font>
      <sz val="14"/>
      <name val="Times New Roman"/>
      <charset val="134"/>
    </font>
    <font>
      <b/>
      <sz val="16"/>
      <name val="Times New Roman"/>
    </font>
    <font>
      <b/>
      <sz val="16"/>
      <color rgb="FFFF0000"/>
      <name val="Times New Roman"/>
    </font>
    <font>
      <sz val="12"/>
      <name val=".VnArial"/>
      <charset val="134"/>
    </font>
    <font>
      <u/>
      <sz val="11"/>
      <color rgb="FF0000FF"/>
      <name val="Calibri"/>
      <scheme val="minor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rgb="FFFF0000"/>
      <name val="Times New Roman"/>
      <family val="1"/>
    </font>
    <font>
      <sz val="16"/>
      <color rgb="FFFF0000"/>
      <name val="Times New Roman"/>
      <family val="1"/>
    </font>
    <font>
      <sz val="14"/>
      <color rgb="FFFF0000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4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168" fontId="25" fillId="0" borderId="0" applyFont="0" applyFill="0" applyBorder="0" applyAlignment="0" applyProtection="0">
      <alignment vertical="center"/>
    </xf>
    <xf numFmtId="166" fontId="25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170" fontId="22" fillId="0" borderId="0" applyFont="0" applyFill="0" applyBorder="0" applyAlignment="0" applyProtection="0"/>
    <xf numFmtId="0" fontId="24" fillId="0" borderId="0"/>
  </cellStyleXfs>
  <cellXfs count="4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 wrapText="1"/>
    </xf>
    <xf numFmtId="167" fontId="5" fillId="0" borderId="0" xfId="0" applyNumberFormat="1" applyFont="1" applyFill="1" applyAlignment="1">
      <alignment vertical="center"/>
    </xf>
    <xf numFmtId="167" fontId="6" fillId="0" borderId="0" xfId="0" applyNumberFormat="1" applyFont="1" applyFill="1" applyAlignment="1">
      <alignment vertical="center"/>
    </xf>
    <xf numFmtId="167" fontId="5" fillId="3" borderId="0" xfId="0" applyNumberFormat="1" applyFont="1" applyFill="1" applyAlignment="1">
      <alignment horizontal="center" vertical="center"/>
    </xf>
    <xf numFmtId="167" fontId="6" fillId="3" borderId="0" xfId="0" applyNumberFormat="1" applyFont="1" applyFill="1" applyAlignment="1">
      <alignment horizontal="center" vertical="center"/>
    </xf>
    <xf numFmtId="167" fontId="5" fillId="0" borderId="0" xfId="0" applyNumberFormat="1" applyFont="1" applyFill="1" applyAlignment="1">
      <alignment horizontal="center" vertical="center"/>
    </xf>
    <xf numFmtId="167" fontId="6" fillId="0" borderId="0" xfId="0" applyNumberFormat="1" applyFont="1" applyFill="1" applyAlignment="1">
      <alignment horizontal="center" vertical="center"/>
    </xf>
    <xf numFmtId="165" fontId="3" fillId="0" borderId="0" xfId="2" applyNumberFormat="1" applyFont="1" applyAlignment="1">
      <alignment horizontal="center" vertical="center"/>
    </xf>
    <xf numFmtId="167" fontId="3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/>
    <xf numFmtId="0" fontId="9" fillId="0" borderId="0" xfId="0" applyFont="1" applyFill="1" applyAlignment="1"/>
    <xf numFmtId="17" fontId="3" fillId="0" borderId="0" xfId="0" applyNumberFormat="1" applyFont="1" applyFill="1" applyAlignment="1">
      <alignment vertical="center"/>
    </xf>
    <xf numFmtId="167" fontId="13" fillId="4" borderId="12" xfId="0" applyNumberFormat="1" applyFont="1" applyFill="1" applyBorder="1" applyAlignment="1">
      <alignment horizontal="center" vertical="center"/>
    </xf>
    <xf numFmtId="167" fontId="4" fillId="0" borderId="12" xfId="0" applyNumberFormat="1" applyFont="1" applyFill="1" applyBorder="1" applyAlignment="1">
      <alignment horizontal="center" vertical="center"/>
    </xf>
    <xf numFmtId="169" fontId="3" fillId="0" borderId="6" xfId="2" applyNumberFormat="1" applyFont="1" applyFill="1" applyBorder="1" applyAlignment="1">
      <alignment horizontal="center" vertical="center"/>
    </xf>
    <xf numFmtId="164" fontId="6" fillId="4" borderId="27" xfId="2" applyNumberFormat="1" applyFont="1" applyFill="1" applyBorder="1" applyAlignment="1">
      <alignment horizontal="center" vertical="center"/>
    </xf>
    <xf numFmtId="164" fontId="3" fillId="0" borderId="27" xfId="2" applyNumberFormat="1" applyFont="1" applyFill="1" applyBorder="1" applyAlignment="1">
      <alignment horizontal="center" vertical="center"/>
    </xf>
    <xf numFmtId="169" fontId="3" fillId="0" borderId="9" xfId="2" applyNumberFormat="1" applyFont="1" applyFill="1" applyBorder="1" applyAlignment="1">
      <alignment horizontal="center" vertical="center"/>
    </xf>
    <xf numFmtId="164" fontId="6" fillId="4" borderId="28" xfId="2" applyNumberFormat="1" applyFont="1" applyFill="1" applyBorder="1" applyAlignment="1">
      <alignment horizontal="center" vertical="center"/>
    </xf>
    <xf numFmtId="164" fontId="3" fillId="0" borderId="28" xfId="2" applyNumberFormat="1" applyFont="1" applyFill="1" applyBorder="1" applyAlignment="1">
      <alignment horizontal="center" vertical="center"/>
    </xf>
    <xf numFmtId="169" fontId="3" fillId="0" borderId="12" xfId="2" applyNumberFormat="1" applyFont="1" applyFill="1" applyBorder="1" applyAlignment="1">
      <alignment horizontal="center" vertical="center"/>
    </xf>
    <xf numFmtId="164" fontId="6" fillId="4" borderId="29" xfId="2" applyNumberFormat="1" applyFont="1" applyFill="1" applyBorder="1" applyAlignment="1">
      <alignment horizontal="center" vertical="center"/>
    </xf>
    <xf numFmtId="164" fontId="3" fillId="0" borderId="29" xfId="2" applyNumberFormat="1" applyFont="1" applyFill="1" applyBorder="1" applyAlignment="1">
      <alignment horizontal="center" vertical="center"/>
    </xf>
    <xf numFmtId="0" fontId="3" fillId="5" borderId="18" xfId="0" applyFont="1" applyFill="1" applyBorder="1" applyAlignment="1" applyProtection="1">
      <alignment horizontal="center" vertical="center"/>
      <protection locked="0"/>
    </xf>
    <xf numFmtId="0" fontId="15" fillId="5" borderId="18" xfId="0" applyFont="1" applyFill="1" applyBorder="1" applyAlignment="1" applyProtection="1">
      <alignment horizontal="center" vertical="center"/>
      <protection locked="0"/>
    </xf>
    <xf numFmtId="169" fontId="3" fillId="5" borderId="18" xfId="2" applyNumberFormat="1" applyFont="1" applyFill="1" applyBorder="1" applyAlignment="1">
      <alignment horizontal="center" vertical="center"/>
    </xf>
    <xf numFmtId="0" fontId="16" fillId="4" borderId="18" xfId="2" applyNumberFormat="1" applyFont="1" applyFill="1" applyBorder="1" applyAlignment="1">
      <alignment horizontal="center" vertical="center"/>
    </xf>
    <xf numFmtId="0" fontId="17" fillId="5" borderId="18" xfId="2" applyNumberFormat="1" applyFont="1" applyFill="1" applyBorder="1" applyAlignment="1">
      <alignment horizontal="center" vertical="center"/>
    </xf>
    <xf numFmtId="0" fontId="3" fillId="5" borderId="12" xfId="0" applyFont="1" applyFill="1" applyBorder="1" applyAlignment="1" applyProtection="1">
      <alignment horizontal="center" vertical="center"/>
      <protection locked="0"/>
    </xf>
    <xf numFmtId="0" fontId="15" fillId="5" borderId="12" xfId="0" applyFont="1" applyFill="1" applyBorder="1" applyAlignment="1" applyProtection="1">
      <alignment horizontal="center" vertical="center"/>
      <protection locked="0"/>
    </xf>
    <xf numFmtId="169" fontId="3" fillId="5" borderId="12" xfId="2" applyNumberFormat="1" applyFont="1" applyFill="1" applyBorder="1" applyAlignment="1">
      <alignment horizontal="center" vertical="center"/>
    </xf>
    <xf numFmtId="0" fontId="16" fillId="4" borderId="12" xfId="2" applyNumberFormat="1" applyFont="1" applyFill="1" applyBorder="1" applyAlignment="1">
      <alignment horizontal="center" vertical="center"/>
    </xf>
    <xf numFmtId="0" fontId="17" fillId="5" borderId="12" xfId="2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167" fontId="12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64" fontId="3" fillId="0" borderId="32" xfId="2" applyNumberFormat="1" applyFont="1" applyFill="1" applyBorder="1" applyAlignment="1">
      <alignment horizontal="center" vertical="center"/>
    </xf>
    <xf numFmtId="164" fontId="6" fillId="4" borderId="32" xfId="2" applyNumberFormat="1" applyFont="1" applyFill="1" applyBorder="1" applyAlignment="1">
      <alignment horizontal="center" vertical="center"/>
    </xf>
    <xf numFmtId="164" fontId="3" fillId="0" borderId="33" xfId="2" applyNumberFormat="1" applyFont="1" applyFill="1" applyBorder="1" applyAlignment="1">
      <alignment horizontal="center" vertical="center"/>
    </xf>
    <xf numFmtId="164" fontId="6" fillId="4" borderId="33" xfId="2" applyNumberFormat="1" applyFont="1" applyFill="1" applyBorder="1" applyAlignment="1">
      <alignment horizontal="center" vertical="center"/>
    </xf>
    <xf numFmtId="164" fontId="3" fillId="0" borderId="34" xfId="2" applyNumberFormat="1" applyFont="1" applyFill="1" applyBorder="1" applyAlignment="1">
      <alignment horizontal="center" vertical="center"/>
    </xf>
    <xf numFmtId="164" fontId="6" fillId="4" borderId="34" xfId="2" applyNumberFormat="1" applyFont="1" applyFill="1" applyBorder="1" applyAlignment="1">
      <alignment horizontal="center" vertical="center"/>
    </xf>
    <xf numFmtId="167" fontId="13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167" fontId="4" fillId="4" borderId="12" xfId="0" applyNumberFormat="1" applyFont="1" applyFill="1" applyBorder="1" applyAlignment="1">
      <alignment horizontal="center" vertical="center"/>
    </xf>
    <xf numFmtId="167" fontId="13" fillId="0" borderId="12" xfId="0" applyNumberFormat="1" applyFont="1" applyFill="1" applyBorder="1" applyAlignment="1">
      <alignment horizontal="center" vertical="center"/>
    </xf>
    <xf numFmtId="164" fontId="3" fillId="4" borderId="32" xfId="2" applyNumberFormat="1" applyFont="1" applyFill="1" applyBorder="1" applyAlignment="1">
      <alignment horizontal="center" vertical="center"/>
    </xf>
    <xf numFmtId="164" fontId="6" fillId="0" borderId="32" xfId="2" applyNumberFormat="1" applyFont="1" applyFill="1" applyBorder="1" applyAlignment="1">
      <alignment horizontal="center" vertical="center"/>
    </xf>
    <xf numFmtId="164" fontId="3" fillId="4" borderId="33" xfId="2" applyNumberFormat="1" applyFont="1" applyFill="1" applyBorder="1" applyAlignment="1">
      <alignment horizontal="center" vertical="center"/>
    </xf>
    <xf numFmtId="164" fontId="6" fillId="0" borderId="33" xfId="2" applyNumberFormat="1" applyFont="1" applyFill="1" applyBorder="1" applyAlignment="1">
      <alignment horizontal="center" vertical="center"/>
    </xf>
    <xf numFmtId="164" fontId="3" fillId="4" borderId="34" xfId="2" applyNumberFormat="1" applyFont="1" applyFill="1" applyBorder="1" applyAlignment="1">
      <alignment horizontal="center" vertical="center"/>
    </xf>
    <xf numFmtId="164" fontId="6" fillId="0" borderId="34" xfId="2" applyNumberFormat="1" applyFont="1" applyFill="1" applyBorder="1" applyAlignment="1">
      <alignment horizontal="center" vertical="center"/>
    </xf>
    <xf numFmtId="0" fontId="17" fillId="4" borderId="18" xfId="2" applyNumberFormat="1" applyFont="1" applyFill="1" applyBorder="1" applyAlignment="1">
      <alignment horizontal="center" vertical="center"/>
    </xf>
    <xf numFmtId="0" fontId="16" fillId="5" borderId="18" xfId="2" applyNumberFormat="1" applyFont="1" applyFill="1" applyBorder="1" applyAlignment="1">
      <alignment horizontal="center" vertical="center"/>
    </xf>
    <xf numFmtId="0" fontId="17" fillId="4" borderId="12" xfId="2" applyNumberFormat="1" applyFont="1" applyFill="1" applyBorder="1" applyAlignment="1">
      <alignment horizontal="center" vertical="center"/>
    </xf>
    <xf numFmtId="0" fontId="16" fillId="5" borderId="12" xfId="2" applyNumberFormat="1" applyFont="1" applyFill="1" applyBorder="1" applyAlignment="1">
      <alignment horizontal="center" vertical="center"/>
    </xf>
    <xf numFmtId="167" fontId="12" fillId="3" borderId="0" xfId="0" applyNumberFormat="1" applyFont="1" applyFill="1" applyAlignment="1">
      <alignment horizontal="center" vertical="center"/>
    </xf>
    <xf numFmtId="167" fontId="13" fillId="3" borderId="0" xfId="0" applyNumberFormat="1" applyFont="1" applyFill="1" applyAlignment="1">
      <alignment horizontal="center" vertical="center"/>
    </xf>
    <xf numFmtId="167" fontId="12" fillId="0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7" fontId="4" fillId="6" borderId="12" xfId="0" applyNumberFormat="1" applyFont="1" applyFill="1" applyBorder="1" applyAlignment="1">
      <alignment horizontal="center" vertical="center"/>
    </xf>
    <xf numFmtId="164" fontId="3" fillId="6" borderId="32" xfId="2" applyNumberFormat="1" applyFont="1" applyFill="1" applyBorder="1" applyAlignment="1">
      <alignment horizontal="center" vertical="center"/>
    </xf>
    <xf numFmtId="164" fontId="3" fillId="0" borderId="35" xfId="2" applyNumberFormat="1" applyFont="1" applyFill="1" applyBorder="1" applyAlignment="1">
      <alignment horizontal="center" vertical="center"/>
    </xf>
    <xf numFmtId="4" fontId="3" fillId="0" borderId="36" xfId="2" applyNumberFormat="1" applyFont="1" applyFill="1" applyBorder="1" applyAlignment="1">
      <alignment horizontal="center" vertical="center"/>
    </xf>
    <xf numFmtId="4" fontId="3" fillId="0" borderId="37" xfId="2" applyNumberFormat="1" applyFont="1" applyFill="1" applyBorder="1" applyAlignment="1">
      <alignment horizontal="center" vertical="center"/>
    </xf>
    <xf numFmtId="4" fontId="3" fillId="0" borderId="38" xfId="2" applyNumberFormat="1" applyFont="1" applyFill="1" applyBorder="1" applyAlignment="1">
      <alignment horizontal="center" vertical="center"/>
    </xf>
    <xf numFmtId="164" fontId="3" fillId="6" borderId="33" xfId="2" applyNumberFormat="1" applyFont="1" applyFill="1" applyBorder="1" applyAlignment="1">
      <alignment horizontal="center" vertical="center"/>
    </xf>
    <xf numFmtId="164" fontId="3" fillId="0" borderId="39" xfId="2" applyNumberFormat="1" applyFont="1" applyFill="1" applyBorder="1" applyAlignment="1">
      <alignment horizontal="center" vertical="center"/>
    </xf>
    <xf numFmtId="4" fontId="3" fillId="0" borderId="40" xfId="2" applyNumberFormat="1" applyFont="1" applyFill="1" applyBorder="1" applyAlignment="1">
      <alignment horizontal="center" vertical="center"/>
    </xf>
    <xf numFmtId="4" fontId="3" fillId="0" borderId="41" xfId="2" applyNumberFormat="1" applyFont="1" applyFill="1" applyBorder="1" applyAlignment="1">
      <alignment horizontal="center" vertical="center"/>
    </xf>
    <xf numFmtId="164" fontId="3" fillId="6" borderId="34" xfId="2" applyNumberFormat="1" applyFont="1" applyFill="1" applyBorder="1" applyAlignment="1">
      <alignment horizontal="center" vertical="center"/>
    </xf>
    <xf numFmtId="164" fontId="3" fillId="0" borderId="42" xfId="2" applyNumberFormat="1" applyFont="1" applyFill="1" applyBorder="1" applyAlignment="1">
      <alignment horizontal="center" vertical="center"/>
    </xf>
    <xf numFmtId="4" fontId="3" fillId="0" borderId="43" xfId="2" applyNumberFormat="1" applyFont="1" applyFill="1" applyBorder="1" applyAlignment="1">
      <alignment horizontal="center" vertical="center"/>
    </xf>
    <xf numFmtId="4" fontId="3" fillId="0" borderId="44" xfId="2" applyNumberFormat="1" applyFont="1" applyFill="1" applyBorder="1" applyAlignment="1">
      <alignment horizontal="center" vertical="center"/>
    </xf>
    <xf numFmtId="164" fontId="3" fillId="0" borderId="45" xfId="2" applyNumberFormat="1" applyFont="1" applyFill="1" applyBorder="1" applyAlignment="1">
      <alignment horizontal="center" vertical="center"/>
    </xf>
    <xf numFmtId="4" fontId="3" fillId="0" borderId="46" xfId="2" applyNumberFormat="1" applyFont="1" applyFill="1" applyBorder="1" applyAlignment="1">
      <alignment horizontal="center" vertical="center"/>
    </xf>
    <xf numFmtId="4" fontId="3" fillId="0" borderId="45" xfId="2" applyNumberFormat="1" applyFont="1" applyFill="1" applyBorder="1" applyAlignment="1">
      <alignment horizontal="center" vertical="center"/>
    </xf>
    <xf numFmtId="164" fontId="3" fillId="0" borderId="47" xfId="2" applyNumberFormat="1" applyFont="1" applyFill="1" applyBorder="1" applyAlignment="1">
      <alignment horizontal="center" vertical="center"/>
    </xf>
    <xf numFmtId="4" fontId="3" fillId="0" borderId="48" xfId="2" applyNumberFormat="1" applyFont="1" applyFill="1" applyBorder="1" applyAlignment="1">
      <alignment horizontal="center" vertical="center"/>
    </xf>
    <xf numFmtId="4" fontId="3" fillId="0" borderId="47" xfId="2" applyNumberFormat="1" applyFont="1" applyFill="1" applyBorder="1" applyAlignment="1">
      <alignment horizontal="center" vertical="center"/>
    </xf>
    <xf numFmtId="164" fontId="3" fillId="0" borderId="49" xfId="2" applyNumberFormat="1" applyFont="1" applyFill="1" applyBorder="1" applyAlignment="1">
      <alignment horizontal="center" vertical="center"/>
    </xf>
    <xf numFmtId="4" fontId="3" fillId="0" borderId="6" xfId="2" applyNumberFormat="1" applyFont="1" applyFill="1" applyBorder="1" applyAlignment="1">
      <alignment horizontal="center" vertical="center"/>
    </xf>
    <xf numFmtId="4" fontId="3" fillId="0" borderId="49" xfId="2" applyNumberFormat="1" applyFont="1" applyFill="1" applyBorder="1" applyAlignment="1">
      <alignment horizontal="center" vertical="center"/>
    </xf>
    <xf numFmtId="0" fontId="17" fillId="6" borderId="18" xfId="2" applyNumberFormat="1" applyFont="1" applyFill="1" applyBorder="1" applyAlignment="1">
      <alignment horizontal="center" vertical="center"/>
    </xf>
    <xf numFmtId="164" fontId="3" fillId="0" borderId="18" xfId="2" applyNumberFormat="1" applyFont="1" applyFill="1" applyBorder="1" applyAlignment="1">
      <alignment horizontal="center" vertical="center"/>
    </xf>
    <xf numFmtId="41" fontId="3" fillId="0" borderId="6" xfId="2" applyNumberFormat="1" applyFont="1" applyFill="1" applyBorder="1" applyAlignment="1">
      <alignment horizontal="center" vertical="center"/>
    </xf>
    <xf numFmtId="41" fontId="3" fillId="0" borderId="18" xfId="2" applyNumberFormat="1" applyFont="1" applyFill="1" applyBorder="1" applyAlignment="1">
      <alignment horizontal="center" vertical="center"/>
    </xf>
    <xf numFmtId="0" fontId="17" fillId="6" borderId="12" xfId="2" applyNumberFormat="1" applyFont="1" applyFill="1" applyBorder="1" applyAlignment="1">
      <alignment horizontal="center" vertical="center"/>
    </xf>
    <xf numFmtId="164" fontId="3" fillId="0" borderId="12" xfId="2" applyNumberFormat="1" applyFont="1" applyFill="1" applyBorder="1" applyAlignment="1">
      <alignment horizontal="center" vertical="center"/>
    </xf>
    <xf numFmtId="41" fontId="3" fillId="0" borderId="12" xfId="2" applyNumberFormat="1" applyFont="1" applyFill="1" applyBorder="1" applyAlignment="1">
      <alignment horizontal="center" vertical="center"/>
    </xf>
    <xf numFmtId="39" fontId="4" fillId="0" borderId="2" xfId="2" applyNumberFormat="1" applyFont="1" applyFill="1" applyBorder="1" applyAlignment="1">
      <alignment vertical="center"/>
    </xf>
    <xf numFmtId="41" fontId="3" fillId="0" borderId="2" xfId="2" applyNumberFormat="1" applyFont="1" applyFill="1" applyBorder="1" applyAlignment="1">
      <alignment vertical="center"/>
    </xf>
    <xf numFmtId="39" fontId="3" fillId="0" borderId="2" xfId="2" applyNumberFormat="1" applyFont="1" applyFill="1" applyBorder="1" applyAlignment="1">
      <alignment vertical="center"/>
    </xf>
    <xf numFmtId="167" fontId="13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167" fontId="4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4" fontId="3" fillId="0" borderId="0" xfId="0" applyNumberFormat="1" applyFont="1" applyFill="1" applyBorder="1" applyAlignment="1">
      <alignment horizontal="right" vertical="center"/>
    </xf>
    <xf numFmtId="41" fontId="3" fillId="0" borderId="18" xfId="2" applyNumberFormat="1" applyFont="1" applyFill="1" applyBorder="1" applyAlignment="1">
      <alignment horizontal="right" vertical="center"/>
    </xf>
    <xf numFmtId="164" fontId="3" fillId="0" borderId="6" xfId="2" applyNumberFormat="1" applyFont="1" applyFill="1" applyBorder="1" applyAlignment="1">
      <alignment horizontal="center" vertical="center"/>
    </xf>
    <xf numFmtId="164" fontId="3" fillId="0" borderId="36" xfId="2" applyNumberFormat="1" applyFont="1" applyFill="1" applyBorder="1" applyAlignment="1">
      <alignment horizontal="center" vertical="center"/>
    </xf>
    <xf numFmtId="41" fontId="4" fillId="0" borderId="9" xfId="2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43" fontId="3" fillId="0" borderId="0" xfId="0" applyNumberFormat="1" applyFont="1" applyFill="1" applyAlignment="1">
      <alignment vertical="center"/>
    </xf>
    <xf numFmtId="41" fontId="3" fillId="0" borderId="0" xfId="0" applyNumberFormat="1" applyFont="1" applyFill="1" applyBorder="1" applyAlignment="1">
      <alignment vertical="center"/>
    </xf>
    <xf numFmtId="167" fontId="12" fillId="3" borderId="12" xfId="0" applyNumberFormat="1" applyFont="1" applyFill="1" applyBorder="1" applyAlignment="1">
      <alignment horizontal="center" vertical="center"/>
    </xf>
    <xf numFmtId="169" fontId="3" fillId="0" borderId="6" xfId="2" applyNumberFormat="1" applyFont="1" applyFill="1" applyBorder="1" applyAlignment="1">
      <alignment horizontal="center" vertical="center"/>
    </xf>
    <xf numFmtId="164" fontId="5" fillId="3" borderId="27" xfId="2" applyNumberFormat="1" applyFont="1" applyFill="1" applyBorder="1" applyAlignment="1">
      <alignment horizontal="center" vertical="center"/>
    </xf>
    <xf numFmtId="169" fontId="3" fillId="0" borderId="9" xfId="2" applyNumberFormat="1" applyFont="1" applyFill="1" applyBorder="1" applyAlignment="1">
      <alignment horizontal="center" vertical="center"/>
    </xf>
    <xf numFmtId="164" fontId="5" fillId="3" borderId="28" xfId="2" applyNumberFormat="1" applyFont="1" applyFill="1" applyBorder="1" applyAlignment="1">
      <alignment horizontal="center" vertical="center"/>
    </xf>
    <xf numFmtId="169" fontId="3" fillId="0" borderId="12" xfId="2" applyNumberFormat="1" applyFont="1" applyFill="1" applyBorder="1" applyAlignment="1">
      <alignment horizontal="center" vertical="center"/>
    </xf>
    <xf numFmtId="164" fontId="5" fillId="3" borderId="29" xfId="2" applyNumberFormat="1" applyFont="1" applyFill="1" applyBorder="1" applyAlignment="1">
      <alignment horizontal="center" vertical="center"/>
    </xf>
    <xf numFmtId="0" fontId="5" fillId="5" borderId="18" xfId="0" applyFont="1" applyFill="1" applyBorder="1" applyAlignment="1" applyProtection="1">
      <alignment horizontal="center" vertical="center"/>
      <protection locked="0"/>
    </xf>
    <xf numFmtId="0" fontId="18" fillId="5" borderId="18" xfId="0" applyFont="1" applyFill="1" applyBorder="1" applyAlignment="1" applyProtection="1">
      <alignment horizontal="center" vertical="center"/>
      <protection locked="0"/>
    </xf>
    <xf numFmtId="169" fontId="5" fillId="5" borderId="18" xfId="2" applyNumberFormat="1" applyFont="1" applyFill="1" applyBorder="1" applyAlignment="1">
      <alignment horizontal="center" vertical="center"/>
    </xf>
    <xf numFmtId="0" fontId="19" fillId="5" borderId="18" xfId="2" applyNumberFormat="1" applyFont="1" applyFill="1" applyBorder="1" applyAlignment="1">
      <alignment horizontal="center" vertical="center"/>
    </xf>
    <xf numFmtId="0" fontId="5" fillId="5" borderId="12" xfId="0" applyFont="1" applyFill="1" applyBorder="1" applyAlignment="1" applyProtection="1">
      <alignment horizontal="center" vertical="center"/>
      <protection locked="0"/>
    </xf>
    <xf numFmtId="0" fontId="18" fillId="5" borderId="12" xfId="0" applyFont="1" applyFill="1" applyBorder="1" applyAlignment="1" applyProtection="1">
      <alignment horizontal="center" vertical="center"/>
      <protection locked="0"/>
    </xf>
    <xf numFmtId="169" fontId="5" fillId="5" borderId="12" xfId="2" applyNumberFormat="1" applyFont="1" applyFill="1" applyBorder="1" applyAlignment="1">
      <alignment horizontal="center" vertical="center"/>
    </xf>
    <xf numFmtId="0" fontId="19" fillId="5" borderId="12" xfId="2" applyNumberFormat="1" applyFont="1" applyFill="1" applyBorder="1" applyAlignment="1">
      <alignment horizontal="center" vertical="center"/>
    </xf>
    <xf numFmtId="164" fontId="5" fillId="3" borderId="32" xfId="2" applyNumberFormat="1" applyFont="1" applyFill="1" applyBorder="1" applyAlignment="1">
      <alignment horizontal="center" vertical="center"/>
    </xf>
    <xf numFmtId="164" fontId="5" fillId="3" borderId="33" xfId="2" applyNumberFormat="1" applyFont="1" applyFill="1" applyBorder="1" applyAlignment="1">
      <alignment horizontal="center" vertical="center"/>
    </xf>
    <xf numFmtId="164" fontId="5" fillId="3" borderId="34" xfId="2" applyNumberFormat="1" applyFont="1" applyFill="1" applyBorder="1" applyAlignment="1">
      <alignment horizontal="center" vertical="center"/>
    </xf>
    <xf numFmtId="164" fontId="3" fillId="0" borderId="45" xfId="2" applyNumberFormat="1" applyFont="1" applyFill="1" applyBorder="1" applyAlignment="1">
      <alignment horizontal="center" vertical="center"/>
    </xf>
    <xf numFmtId="4" fontId="3" fillId="0" borderId="45" xfId="2" applyNumberFormat="1" applyFont="1" applyFill="1" applyBorder="1" applyAlignment="1">
      <alignment horizontal="center" vertical="center"/>
    </xf>
    <xf numFmtId="4" fontId="3" fillId="0" borderId="38" xfId="2" applyNumberFormat="1" applyFont="1" applyFill="1" applyBorder="1" applyAlignment="1">
      <alignment horizontal="center" vertical="center"/>
    </xf>
    <xf numFmtId="164" fontId="3" fillId="0" borderId="47" xfId="2" applyNumberFormat="1" applyFont="1" applyFill="1" applyBorder="1" applyAlignment="1">
      <alignment horizontal="center" vertical="center"/>
    </xf>
    <xf numFmtId="4" fontId="3" fillId="0" borderId="47" xfId="2" applyNumberFormat="1" applyFont="1" applyFill="1" applyBorder="1" applyAlignment="1">
      <alignment horizontal="center" vertical="center"/>
    </xf>
    <xf numFmtId="4" fontId="3" fillId="0" borderId="41" xfId="2" applyNumberFormat="1" applyFont="1" applyFill="1" applyBorder="1" applyAlignment="1">
      <alignment horizontal="center" vertical="center"/>
    </xf>
    <xf numFmtId="164" fontId="3" fillId="0" borderId="49" xfId="2" applyNumberFormat="1" applyFont="1" applyFill="1" applyBorder="1" applyAlignment="1">
      <alignment horizontal="center" vertical="center"/>
    </xf>
    <xf numFmtId="4" fontId="3" fillId="0" borderId="49" xfId="2" applyNumberFormat="1" applyFont="1" applyFill="1" applyBorder="1" applyAlignment="1">
      <alignment horizontal="center" vertical="center"/>
    </xf>
    <xf numFmtId="4" fontId="3" fillId="0" borderId="44" xfId="2" applyNumberFormat="1" applyFont="1" applyFill="1" applyBorder="1" applyAlignment="1">
      <alignment horizontal="center" vertical="center"/>
    </xf>
    <xf numFmtId="43" fontId="5" fillId="3" borderId="27" xfId="2" applyNumberFormat="1" applyFont="1" applyFill="1" applyBorder="1" applyAlignment="1">
      <alignment horizontal="center" vertical="center"/>
    </xf>
    <xf numFmtId="43" fontId="5" fillId="3" borderId="28" xfId="2" applyNumberFormat="1" applyFont="1" applyFill="1" applyBorder="1" applyAlignment="1">
      <alignment horizontal="center" vertical="center"/>
    </xf>
    <xf numFmtId="43" fontId="5" fillId="3" borderId="29" xfId="2" applyNumberFormat="1" applyFont="1" applyFill="1" applyBorder="1" applyAlignment="1">
      <alignment horizontal="center" vertical="center"/>
    </xf>
    <xf numFmtId="43" fontId="6" fillId="4" borderId="27" xfId="2" applyNumberFormat="1" applyFont="1" applyFill="1" applyBorder="1" applyAlignment="1">
      <alignment horizontal="center" vertical="center"/>
    </xf>
    <xf numFmtId="43" fontId="5" fillId="3" borderId="32" xfId="2" applyNumberFormat="1" applyFont="1" applyFill="1" applyBorder="1" applyAlignment="1">
      <alignment horizontal="center" vertical="center"/>
    </xf>
    <xf numFmtId="43" fontId="6" fillId="4" borderId="32" xfId="2" applyNumberFormat="1" applyFont="1" applyFill="1" applyBorder="1" applyAlignment="1">
      <alignment horizontal="center" vertical="center"/>
    </xf>
    <xf numFmtId="43" fontId="6" fillId="4" borderId="28" xfId="2" applyNumberFormat="1" applyFont="1" applyFill="1" applyBorder="1" applyAlignment="1">
      <alignment horizontal="center" vertical="center"/>
    </xf>
    <xf numFmtId="43" fontId="5" fillId="3" borderId="33" xfId="2" applyNumberFormat="1" applyFont="1" applyFill="1" applyBorder="1" applyAlignment="1">
      <alignment horizontal="center" vertical="center"/>
    </xf>
    <xf numFmtId="43" fontId="6" fillId="4" borderId="33" xfId="2" applyNumberFormat="1" applyFont="1" applyFill="1" applyBorder="1" applyAlignment="1">
      <alignment horizontal="center" vertical="center"/>
    </xf>
    <xf numFmtId="43" fontId="6" fillId="4" borderId="29" xfId="2" applyNumberFormat="1" applyFont="1" applyFill="1" applyBorder="1" applyAlignment="1">
      <alignment horizontal="center" vertical="center"/>
    </xf>
    <xf numFmtId="43" fontId="5" fillId="3" borderId="34" xfId="2" applyNumberFormat="1" applyFont="1" applyFill="1" applyBorder="1" applyAlignment="1">
      <alignment horizontal="center" vertical="center"/>
    </xf>
    <xf numFmtId="43" fontId="6" fillId="4" borderId="34" xfId="2" applyNumberFormat="1" applyFont="1" applyFill="1" applyBorder="1" applyAlignment="1">
      <alignment horizontal="center" vertical="center"/>
    </xf>
    <xf numFmtId="167" fontId="12" fillId="4" borderId="12" xfId="0" applyNumberFormat="1" applyFont="1" applyFill="1" applyBorder="1" applyAlignment="1">
      <alignment horizontal="center" vertical="center"/>
    </xf>
    <xf numFmtId="43" fontId="5" fillId="4" borderId="32" xfId="2" applyNumberFormat="1" applyFont="1" applyFill="1" applyBorder="1" applyAlignment="1">
      <alignment horizontal="center" vertical="center"/>
    </xf>
    <xf numFmtId="43" fontId="5" fillId="4" borderId="33" xfId="2" applyNumberFormat="1" applyFont="1" applyFill="1" applyBorder="1" applyAlignment="1">
      <alignment horizontal="center" vertical="center"/>
    </xf>
    <xf numFmtId="43" fontId="5" fillId="4" borderId="34" xfId="2" applyNumberFormat="1" applyFont="1" applyFill="1" applyBorder="1" applyAlignment="1">
      <alignment horizontal="center" vertical="center"/>
    </xf>
    <xf numFmtId="0" fontId="19" fillId="4" borderId="18" xfId="2" applyNumberFormat="1" applyFont="1" applyFill="1" applyBorder="1" applyAlignment="1">
      <alignment horizontal="center" vertical="center"/>
    </xf>
    <xf numFmtId="0" fontId="19" fillId="4" borderId="12" xfId="2" applyNumberFormat="1" applyFont="1" applyFill="1" applyBorder="1" applyAlignment="1">
      <alignment horizontal="center" vertical="center"/>
    </xf>
    <xf numFmtId="168" fontId="3" fillId="7" borderId="0" xfId="1" applyFont="1" applyFill="1" applyAlignment="1">
      <alignment vertical="center"/>
    </xf>
    <xf numFmtId="4" fontId="3" fillId="7" borderId="45" xfId="2" applyNumberFormat="1" applyFont="1" applyFill="1" applyBorder="1" applyAlignment="1">
      <alignment horizontal="center" vertical="center"/>
    </xf>
    <xf numFmtId="4" fontId="3" fillId="7" borderId="47" xfId="2" applyNumberFormat="1" applyFont="1" applyFill="1" applyBorder="1" applyAlignment="1">
      <alignment horizontal="center" vertical="center"/>
    </xf>
    <xf numFmtId="4" fontId="3" fillId="7" borderId="49" xfId="2" applyNumberFormat="1" applyFont="1" applyFill="1" applyBorder="1" applyAlignment="1">
      <alignment horizontal="center" vertical="center"/>
    </xf>
    <xf numFmtId="0" fontId="26" fillId="0" borderId="0" xfId="0" applyFont="1" applyFill="1" applyAlignment="1">
      <alignment vertical="center"/>
    </xf>
    <xf numFmtId="167" fontId="26" fillId="0" borderId="12" xfId="0" applyNumberFormat="1" applyFont="1" applyFill="1" applyBorder="1" applyAlignment="1">
      <alignment horizontal="center" vertical="center"/>
    </xf>
    <xf numFmtId="169" fontId="27" fillId="0" borderId="6" xfId="2" applyNumberFormat="1" applyFont="1" applyFill="1" applyBorder="1" applyAlignment="1">
      <alignment horizontal="center" vertical="center"/>
    </xf>
    <xf numFmtId="164" fontId="27" fillId="0" borderId="27" xfId="2" applyNumberFormat="1" applyFont="1" applyFill="1" applyBorder="1" applyAlignment="1">
      <alignment horizontal="center" vertical="center"/>
    </xf>
    <xf numFmtId="164" fontId="27" fillId="0" borderId="32" xfId="2" applyNumberFormat="1" applyFont="1" applyFill="1" applyBorder="1" applyAlignment="1">
      <alignment horizontal="center" vertical="center"/>
    </xf>
    <xf numFmtId="164" fontId="27" fillId="0" borderId="35" xfId="2" applyNumberFormat="1" applyFont="1" applyFill="1" applyBorder="1" applyAlignment="1">
      <alignment horizontal="center" vertical="center"/>
    </xf>
    <xf numFmtId="4" fontId="27" fillId="0" borderId="37" xfId="2" applyNumberFormat="1" applyFont="1" applyFill="1" applyBorder="1" applyAlignment="1">
      <alignment horizontal="center" vertical="center"/>
    </xf>
    <xf numFmtId="4" fontId="27" fillId="0" borderId="38" xfId="2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vertical="center"/>
    </xf>
    <xf numFmtId="169" fontId="27" fillId="0" borderId="9" xfId="2" applyNumberFormat="1" applyFont="1" applyFill="1" applyBorder="1" applyAlignment="1">
      <alignment horizontal="center" vertical="center"/>
    </xf>
    <xf numFmtId="164" fontId="27" fillId="0" borderId="28" xfId="2" applyNumberFormat="1" applyFont="1" applyFill="1" applyBorder="1" applyAlignment="1">
      <alignment horizontal="center" vertical="center"/>
    </xf>
    <xf numFmtId="164" fontId="27" fillId="0" borderId="33" xfId="2" applyNumberFormat="1" applyFont="1" applyFill="1" applyBorder="1" applyAlignment="1">
      <alignment horizontal="center" vertical="center"/>
    </xf>
    <xf numFmtId="164" fontId="27" fillId="0" borderId="39" xfId="2" applyNumberFormat="1" applyFont="1" applyFill="1" applyBorder="1" applyAlignment="1">
      <alignment horizontal="center" vertical="center"/>
    </xf>
    <xf numFmtId="4" fontId="27" fillId="0" borderId="40" xfId="2" applyNumberFormat="1" applyFont="1" applyFill="1" applyBorder="1" applyAlignment="1">
      <alignment horizontal="center" vertical="center"/>
    </xf>
    <xf numFmtId="4" fontId="27" fillId="0" borderId="41" xfId="2" applyNumberFormat="1" applyFont="1" applyFill="1" applyBorder="1" applyAlignment="1">
      <alignment horizontal="center" vertical="center"/>
    </xf>
    <xf numFmtId="169" fontId="27" fillId="0" borderId="12" xfId="2" applyNumberFormat="1" applyFont="1" applyFill="1" applyBorder="1" applyAlignment="1">
      <alignment horizontal="center" vertical="center"/>
    </xf>
    <xf numFmtId="164" fontId="27" fillId="0" borderId="29" xfId="2" applyNumberFormat="1" applyFont="1" applyFill="1" applyBorder="1" applyAlignment="1">
      <alignment horizontal="center" vertical="center"/>
    </xf>
    <xf numFmtId="164" fontId="27" fillId="0" borderId="34" xfId="2" applyNumberFormat="1" applyFont="1" applyFill="1" applyBorder="1" applyAlignment="1">
      <alignment horizontal="center" vertical="center"/>
    </xf>
    <xf numFmtId="164" fontId="27" fillId="0" borderId="42" xfId="2" applyNumberFormat="1" applyFont="1" applyFill="1" applyBorder="1" applyAlignment="1">
      <alignment horizontal="center" vertical="center"/>
    </xf>
    <xf numFmtId="4" fontId="27" fillId="0" borderId="43" xfId="2" applyNumberFormat="1" applyFont="1" applyFill="1" applyBorder="1" applyAlignment="1">
      <alignment horizontal="center" vertical="center"/>
    </xf>
    <xf numFmtId="4" fontId="27" fillId="0" borderId="44" xfId="2" applyNumberFormat="1" applyFont="1" applyFill="1" applyBorder="1" applyAlignment="1">
      <alignment horizontal="center" vertical="center"/>
    </xf>
    <xf numFmtId="164" fontId="27" fillId="0" borderId="45" xfId="2" applyNumberFormat="1" applyFont="1" applyFill="1" applyBorder="1" applyAlignment="1">
      <alignment horizontal="center" vertical="center"/>
    </xf>
    <xf numFmtId="4" fontId="27" fillId="0" borderId="45" xfId="2" applyNumberFormat="1" applyFont="1" applyFill="1" applyBorder="1" applyAlignment="1">
      <alignment horizontal="center" vertical="center"/>
    </xf>
    <xf numFmtId="164" fontId="27" fillId="0" borderId="47" xfId="2" applyNumberFormat="1" applyFont="1" applyFill="1" applyBorder="1" applyAlignment="1">
      <alignment horizontal="center" vertical="center"/>
    </xf>
    <xf numFmtId="4" fontId="27" fillId="0" borderId="47" xfId="2" applyNumberFormat="1" applyFont="1" applyFill="1" applyBorder="1" applyAlignment="1">
      <alignment horizontal="center" vertical="center"/>
    </xf>
    <xf numFmtId="164" fontId="27" fillId="0" borderId="49" xfId="2" applyNumberFormat="1" applyFont="1" applyFill="1" applyBorder="1" applyAlignment="1">
      <alignment horizontal="center" vertical="center"/>
    </xf>
    <xf numFmtId="4" fontId="27" fillId="0" borderId="49" xfId="2" applyNumberFormat="1" applyFont="1" applyFill="1" applyBorder="1" applyAlignment="1">
      <alignment horizontal="center" vertical="center"/>
    </xf>
    <xf numFmtId="0" fontId="27" fillId="5" borderId="18" xfId="0" applyFont="1" applyFill="1" applyBorder="1" applyAlignment="1" applyProtection="1">
      <alignment horizontal="center" vertical="center"/>
      <protection locked="0"/>
    </xf>
    <xf numFmtId="0" fontId="29" fillId="5" borderId="18" xfId="0" applyFont="1" applyFill="1" applyBorder="1" applyAlignment="1" applyProtection="1">
      <alignment horizontal="center" vertical="center"/>
      <protection locked="0"/>
    </xf>
    <xf numFmtId="169" fontId="27" fillId="5" borderId="18" xfId="2" applyNumberFormat="1" applyFont="1" applyFill="1" applyBorder="1" applyAlignment="1">
      <alignment horizontal="center" vertical="center"/>
    </xf>
    <xf numFmtId="0" fontId="30" fillId="5" borderId="18" xfId="2" applyNumberFormat="1" applyFont="1" applyFill="1" applyBorder="1" applyAlignment="1">
      <alignment horizontal="center" vertical="center"/>
    </xf>
    <xf numFmtId="164" fontId="27" fillId="5" borderId="18" xfId="2" applyNumberFormat="1" applyFont="1" applyFill="1" applyBorder="1" applyAlignment="1">
      <alignment horizontal="center" vertical="center"/>
    </xf>
    <xf numFmtId="41" fontId="27" fillId="5" borderId="6" xfId="2" applyNumberFormat="1" applyFont="1" applyFill="1" applyBorder="1" applyAlignment="1">
      <alignment horizontal="center" vertical="center"/>
    </xf>
    <xf numFmtId="41" fontId="27" fillId="5" borderId="18" xfId="2" applyNumberFormat="1" applyFont="1" applyFill="1" applyBorder="1" applyAlignment="1">
      <alignment horizontal="center" vertical="center"/>
    </xf>
    <xf numFmtId="41" fontId="27" fillId="5" borderId="18" xfId="2" applyNumberFormat="1" applyFont="1" applyFill="1" applyBorder="1" applyAlignment="1">
      <alignment horizontal="right" vertical="center"/>
    </xf>
    <xf numFmtId="164" fontId="27" fillId="5" borderId="6" xfId="2" applyNumberFormat="1" applyFont="1" applyFill="1" applyBorder="1" applyAlignment="1">
      <alignment horizontal="center" vertical="center"/>
    </xf>
    <xf numFmtId="0" fontId="27" fillId="5" borderId="0" xfId="0" applyFont="1" applyFill="1" applyAlignment="1">
      <alignment vertical="center"/>
    </xf>
    <xf numFmtId="0" fontId="27" fillId="5" borderId="12" xfId="0" applyFont="1" applyFill="1" applyBorder="1" applyAlignment="1" applyProtection="1">
      <alignment horizontal="center" vertical="center"/>
      <protection locked="0"/>
    </xf>
    <xf numFmtId="0" fontId="29" fillId="5" borderId="12" xfId="0" applyFont="1" applyFill="1" applyBorder="1" applyAlignment="1" applyProtection="1">
      <alignment horizontal="center" vertical="center"/>
      <protection locked="0"/>
    </xf>
    <xf numFmtId="169" fontId="27" fillId="5" borderId="12" xfId="2" applyNumberFormat="1" applyFont="1" applyFill="1" applyBorder="1" applyAlignment="1">
      <alignment horizontal="center" vertical="center"/>
    </xf>
    <xf numFmtId="0" fontId="30" fillId="5" borderId="12" xfId="2" applyNumberFormat="1" applyFont="1" applyFill="1" applyBorder="1" applyAlignment="1">
      <alignment horizontal="center" vertical="center"/>
    </xf>
    <xf numFmtId="164" fontId="27" fillId="5" borderId="12" xfId="2" applyNumberFormat="1" applyFont="1" applyFill="1" applyBorder="1" applyAlignment="1">
      <alignment horizontal="center" vertical="center"/>
    </xf>
    <xf numFmtId="41" fontId="27" fillId="5" borderId="12" xfId="2" applyNumberFormat="1" applyFont="1" applyFill="1" applyBorder="1" applyAlignment="1">
      <alignment horizontal="center" vertical="center"/>
    </xf>
    <xf numFmtId="164" fontId="27" fillId="5" borderId="36" xfId="2" applyNumberFormat="1" applyFont="1" applyFill="1" applyBorder="1" applyAlignment="1">
      <alignment horizontal="center" vertical="center"/>
    </xf>
    <xf numFmtId="167" fontId="31" fillId="0" borderId="12" xfId="0" applyNumberFormat="1" applyFont="1" applyFill="1" applyBorder="1" applyAlignment="1">
      <alignment horizontal="center" vertical="center"/>
    </xf>
    <xf numFmtId="164" fontId="32" fillId="0" borderId="27" xfId="2" applyNumberFormat="1" applyFont="1" applyFill="1" applyBorder="1" applyAlignment="1">
      <alignment horizontal="center" vertical="center"/>
    </xf>
    <xf numFmtId="164" fontId="32" fillId="0" borderId="28" xfId="2" applyNumberFormat="1" applyFont="1" applyFill="1" applyBorder="1" applyAlignment="1">
      <alignment horizontal="center" vertical="center"/>
    </xf>
    <xf numFmtId="164" fontId="32" fillId="0" borderId="29" xfId="2" applyNumberFormat="1" applyFont="1" applyFill="1" applyBorder="1" applyAlignment="1">
      <alignment horizontal="center" vertical="center"/>
    </xf>
    <xf numFmtId="0" fontId="33" fillId="5" borderId="18" xfId="2" applyNumberFormat="1" applyFont="1" applyFill="1" applyBorder="1" applyAlignment="1">
      <alignment horizontal="center" vertical="center"/>
    </xf>
    <xf numFmtId="0" fontId="33" fillId="5" borderId="12" xfId="2" applyNumberFormat="1" applyFont="1" applyFill="1" applyBorder="1" applyAlignment="1">
      <alignment horizontal="center" vertical="center"/>
    </xf>
    <xf numFmtId="167" fontId="31" fillId="4" borderId="12" xfId="0" applyNumberFormat="1" applyFont="1" applyFill="1" applyBorder="1" applyAlignment="1">
      <alignment horizontal="center" vertical="center"/>
    </xf>
    <xf numFmtId="164" fontId="32" fillId="4" borderId="27" xfId="2" applyNumberFormat="1" applyFont="1" applyFill="1" applyBorder="1" applyAlignment="1">
      <alignment horizontal="center" vertical="center"/>
    </xf>
    <xf numFmtId="164" fontId="32" fillId="4" borderId="32" xfId="2" applyNumberFormat="1" applyFont="1" applyFill="1" applyBorder="1" applyAlignment="1">
      <alignment horizontal="center" vertical="center"/>
    </xf>
    <xf numFmtId="164" fontId="32" fillId="4" borderId="28" xfId="2" applyNumberFormat="1" applyFont="1" applyFill="1" applyBorder="1" applyAlignment="1">
      <alignment horizontal="center" vertical="center"/>
    </xf>
    <xf numFmtId="164" fontId="32" fillId="4" borderId="33" xfId="2" applyNumberFormat="1" applyFont="1" applyFill="1" applyBorder="1" applyAlignment="1">
      <alignment horizontal="center" vertical="center"/>
    </xf>
    <xf numFmtId="164" fontId="32" fillId="4" borderId="29" xfId="2" applyNumberFormat="1" applyFont="1" applyFill="1" applyBorder="1" applyAlignment="1">
      <alignment horizontal="center" vertical="center"/>
    </xf>
    <xf numFmtId="164" fontId="32" fillId="4" borderId="34" xfId="2" applyNumberFormat="1" applyFont="1" applyFill="1" applyBorder="1" applyAlignment="1">
      <alignment horizontal="center" vertical="center"/>
    </xf>
    <xf numFmtId="0" fontId="33" fillId="4" borderId="18" xfId="2" applyNumberFormat="1" applyFont="1" applyFill="1" applyBorder="1" applyAlignment="1">
      <alignment horizontal="center" vertical="center"/>
    </xf>
    <xf numFmtId="0" fontId="33" fillId="4" borderId="12" xfId="2" applyNumberFormat="1" applyFont="1" applyFill="1" applyBorder="1" applyAlignment="1">
      <alignment horizontal="center" vertical="center"/>
    </xf>
    <xf numFmtId="0" fontId="34" fillId="0" borderId="0" xfId="0" applyFont="1" applyFill="1" applyAlignment="1">
      <alignment vertical="center" wrapText="1"/>
    </xf>
    <xf numFmtId="167" fontId="26" fillId="8" borderId="12" xfId="0" applyNumberFormat="1" applyFont="1" applyFill="1" applyBorder="1" applyAlignment="1">
      <alignment horizontal="center" vertical="center"/>
    </xf>
    <xf numFmtId="164" fontId="27" fillId="8" borderId="32" xfId="2" applyNumberFormat="1" applyFont="1" applyFill="1" applyBorder="1" applyAlignment="1">
      <alignment horizontal="center" vertical="center"/>
    </xf>
    <xf numFmtId="164" fontId="27" fillId="8" borderId="33" xfId="2" applyNumberFormat="1" applyFont="1" applyFill="1" applyBorder="1" applyAlignment="1">
      <alignment horizontal="center" vertical="center"/>
    </xf>
    <xf numFmtId="164" fontId="27" fillId="8" borderId="34" xfId="2" applyNumberFormat="1" applyFont="1" applyFill="1" applyBorder="1" applyAlignment="1">
      <alignment horizontal="center" vertical="center"/>
    </xf>
    <xf numFmtId="0" fontId="30" fillId="8" borderId="18" xfId="2" applyNumberFormat="1" applyFont="1" applyFill="1" applyBorder="1" applyAlignment="1">
      <alignment horizontal="center" vertical="center"/>
    </xf>
    <xf numFmtId="0" fontId="30" fillId="8" borderId="12" xfId="2" applyNumberFormat="1" applyFont="1" applyFill="1" applyBorder="1" applyAlignment="1">
      <alignment horizontal="center" vertical="center"/>
    </xf>
    <xf numFmtId="4" fontId="27" fillId="4" borderId="36" xfId="2" applyNumberFormat="1" applyFont="1" applyFill="1" applyBorder="1" applyAlignment="1">
      <alignment horizontal="center" vertical="center"/>
    </xf>
    <xf numFmtId="4" fontId="27" fillId="4" borderId="46" xfId="2" applyNumberFormat="1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4" fontId="4" fillId="7" borderId="20" xfId="0" applyNumberFormat="1" applyFont="1" applyFill="1" applyBorder="1" applyAlignment="1" applyProtection="1">
      <alignment horizontal="right" vertical="center"/>
      <protection locked="0"/>
    </xf>
    <xf numFmtId="4" fontId="4" fillId="7" borderId="50" xfId="0" applyNumberFormat="1" applyFont="1" applyFill="1" applyBorder="1" applyAlignment="1" applyProtection="1">
      <alignment horizontal="right" vertical="center"/>
      <protection locked="0"/>
    </xf>
    <xf numFmtId="4" fontId="4" fillId="7" borderId="25" xfId="0" applyNumberFormat="1" applyFont="1" applyFill="1" applyBorder="1" applyAlignment="1" applyProtection="1">
      <alignment horizontal="right" vertical="center"/>
      <protection locked="0"/>
    </xf>
    <xf numFmtId="0" fontId="4" fillId="0" borderId="36" xfId="0" applyFont="1" applyFill="1" applyBorder="1" applyAlignment="1">
      <alignment horizontal="center" vertical="center" wrapText="1"/>
    </xf>
    <xf numFmtId="3" fontId="4" fillId="0" borderId="21" xfId="0" applyNumberFormat="1" applyFont="1" applyFill="1" applyBorder="1" applyAlignment="1" applyProtection="1">
      <alignment horizontal="right" vertical="center"/>
      <protection locked="0"/>
    </xf>
    <xf numFmtId="3" fontId="4" fillId="0" borderId="7" xfId="0" applyNumberFormat="1" applyFont="1" applyFill="1" applyBorder="1" applyAlignment="1" applyProtection="1">
      <alignment horizontal="right" vertical="center"/>
      <protection locked="0"/>
    </xf>
    <xf numFmtId="3" fontId="4" fillId="0" borderId="13" xfId="0" applyNumberFormat="1" applyFont="1" applyFill="1" applyBorder="1" applyAlignment="1" applyProtection="1">
      <alignment horizontal="right" vertical="center"/>
      <protection locked="0"/>
    </xf>
    <xf numFmtId="41" fontId="3" fillId="0" borderId="21" xfId="2" applyNumberFormat="1" applyFont="1" applyFill="1" applyBorder="1" applyAlignment="1">
      <alignment horizontal="center" vertical="center"/>
    </xf>
    <xf numFmtId="41" fontId="3" fillId="0" borderId="7" xfId="2" applyNumberFormat="1" applyFont="1" applyFill="1" applyBorder="1" applyAlignment="1">
      <alignment horizontal="center" vertical="center"/>
    </xf>
    <xf numFmtId="41" fontId="3" fillId="0" borderId="13" xfId="2" applyNumberFormat="1" applyFont="1" applyFill="1" applyBorder="1" applyAlignment="1">
      <alignment horizontal="center" vertical="center"/>
    </xf>
    <xf numFmtId="167" fontId="4" fillId="0" borderId="21" xfId="0" applyNumberFormat="1" applyFont="1" applyFill="1" applyBorder="1" applyAlignment="1">
      <alignment horizontal="center" vertical="center"/>
    </xf>
    <xf numFmtId="167" fontId="4" fillId="0" borderId="7" xfId="0" applyNumberFormat="1" applyFont="1" applyFill="1" applyBorder="1" applyAlignment="1">
      <alignment horizontal="center" vertical="center"/>
    </xf>
    <xf numFmtId="41" fontId="4" fillId="0" borderId="21" xfId="2" applyNumberFormat="1" applyFont="1" applyFill="1" applyBorder="1" applyAlignment="1">
      <alignment horizontal="right" vertical="center"/>
    </xf>
    <xf numFmtId="41" fontId="4" fillId="0" borderId="7" xfId="2" applyNumberFormat="1" applyFont="1" applyFill="1" applyBorder="1" applyAlignment="1">
      <alignment horizontal="right" vertical="center"/>
    </xf>
    <xf numFmtId="41" fontId="4" fillId="0" borderId="13" xfId="2" applyNumberFormat="1" applyFont="1" applyFill="1" applyBorder="1" applyAlignment="1">
      <alignment horizontal="right" vertical="center"/>
    </xf>
    <xf numFmtId="167" fontId="4" fillId="0" borderId="21" xfId="0" applyNumberFormat="1" applyFont="1" applyFill="1" applyBorder="1" applyAlignment="1">
      <alignment horizontal="center" vertical="center" wrapText="1"/>
    </xf>
    <xf numFmtId="167" fontId="4" fillId="0" borderId="13" xfId="0" applyNumberFormat="1" applyFont="1" applyFill="1" applyBorder="1" applyAlignment="1">
      <alignment horizontal="center" vertical="center" wrapText="1"/>
    </xf>
    <xf numFmtId="167" fontId="4" fillId="0" borderId="13" xfId="0" applyNumberFormat="1" applyFont="1" applyFill="1" applyBorder="1" applyAlignment="1">
      <alignment horizontal="center" vertical="center"/>
    </xf>
    <xf numFmtId="0" fontId="4" fillId="3" borderId="21" xfId="0" applyFont="1" applyFill="1" applyBorder="1" applyAlignment="1" applyProtection="1">
      <alignment horizontal="center" vertical="center"/>
      <protection locked="0"/>
    </xf>
    <xf numFmtId="0" fontId="4" fillId="3" borderId="7" xfId="0" applyFont="1" applyFill="1" applyBorder="1" applyAlignment="1" applyProtection="1">
      <alignment horizontal="center" vertical="center"/>
      <protection locked="0"/>
    </xf>
    <xf numFmtId="0" fontId="4" fillId="3" borderId="13" xfId="0" applyFont="1" applyFill="1" applyBorder="1" applyAlignment="1" applyProtection="1">
      <alignment horizontal="center" vertical="center"/>
      <protection locked="0"/>
    </xf>
    <xf numFmtId="0" fontId="4" fillId="3" borderId="21" xfId="0" applyFont="1" applyFill="1" applyBorder="1" applyAlignment="1" applyProtection="1">
      <alignment horizontal="left" vertical="center"/>
      <protection locked="0"/>
    </xf>
    <xf numFmtId="0" fontId="4" fillId="3" borderId="7" xfId="0" applyFont="1" applyFill="1" applyBorder="1" applyAlignment="1" applyProtection="1">
      <alignment horizontal="left" vertical="center"/>
      <protection locked="0"/>
    </xf>
    <xf numFmtId="0" fontId="4" fillId="3" borderId="13" xfId="0" applyFont="1" applyFill="1" applyBorder="1" applyAlignment="1" applyProtection="1">
      <alignment horizontal="left" vertical="center"/>
      <protection locked="0"/>
    </xf>
    <xf numFmtId="0" fontId="4" fillId="0" borderId="13" xfId="0" applyFont="1" applyFill="1" applyBorder="1" applyAlignment="1">
      <alignment horizontal="center" vertical="center" wrapText="1"/>
    </xf>
    <xf numFmtId="165" fontId="4" fillId="0" borderId="21" xfId="2" applyNumberFormat="1" applyFont="1" applyBorder="1" applyAlignment="1">
      <alignment horizontal="center" vertical="center"/>
    </xf>
    <xf numFmtId="165" fontId="4" fillId="0" borderId="13" xfId="2" applyNumberFormat="1" applyFont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12" fillId="0" borderId="24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left" vertical="center"/>
    </xf>
    <xf numFmtId="14" fontId="3" fillId="0" borderId="16" xfId="0" applyNumberFormat="1" applyFont="1" applyFill="1" applyBorder="1" applyAlignment="1">
      <alignment horizontal="right" vertical="center"/>
    </xf>
    <xf numFmtId="49" fontId="12" fillId="0" borderId="22" xfId="0" applyNumberFormat="1" applyFont="1" applyFill="1" applyBorder="1" applyAlignment="1">
      <alignment horizontal="center" vertical="center"/>
    </xf>
    <xf numFmtId="0" fontId="12" fillId="0" borderId="30" xfId="0" applyFont="1" applyFill="1" applyBorder="1" applyAlignment="1">
      <alignment horizontal="center" vertical="center"/>
    </xf>
    <xf numFmtId="0" fontId="12" fillId="0" borderId="31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14" fillId="0" borderId="21" xfId="0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13" xfId="0" applyFont="1" applyFill="1" applyBorder="1" applyAlignment="1" applyProtection="1">
      <alignment horizontal="center" vertical="center"/>
      <protection locked="0"/>
    </xf>
    <xf numFmtId="0" fontId="20" fillId="3" borderId="21" xfId="3" applyFont="1" applyFill="1" applyBorder="1" applyAlignment="1" applyProtection="1">
      <alignment horizontal="left" vertical="center"/>
      <protection locked="0"/>
    </xf>
    <xf numFmtId="0" fontId="20" fillId="3" borderId="7" xfId="3" applyFont="1" applyFill="1" applyBorder="1" applyAlignment="1" applyProtection="1">
      <alignment horizontal="left" vertical="center"/>
      <protection locked="0"/>
    </xf>
    <xf numFmtId="0" fontId="20" fillId="3" borderId="13" xfId="3" applyFont="1" applyFill="1" applyBorder="1" applyAlignment="1" applyProtection="1">
      <alignment horizontal="left" vertical="center"/>
      <protection locked="0"/>
    </xf>
    <xf numFmtId="0" fontId="21" fillId="3" borderId="21" xfId="3" applyFont="1" applyFill="1" applyBorder="1" applyAlignment="1" applyProtection="1">
      <alignment horizontal="left" vertical="center"/>
      <protection locked="0"/>
    </xf>
    <xf numFmtId="0" fontId="21" fillId="3" borderId="7" xfId="3" applyFont="1" applyFill="1" applyBorder="1" applyAlignment="1" applyProtection="1">
      <alignment horizontal="left" vertical="center"/>
      <protection locked="0"/>
    </xf>
    <xf numFmtId="0" fontId="21" fillId="3" borderId="13" xfId="3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15" xfId="0" applyFont="1" applyFill="1" applyBorder="1" applyAlignment="1">
      <alignment horizontal="center" vertical="top"/>
    </xf>
    <xf numFmtId="0" fontId="9" fillId="0" borderId="15" xfId="0" quotePrefix="1" applyFont="1" applyFill="1" applyBorder="1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1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4" fontId="4" fillId="0" borderId="20" xfId="0" applyNumberFormat="1" applyFont="1" applyFill="1" applyBorder="1" applyAlignment="1" applyProtection="1">
      <alignment horizontal="right" vertical="center"/>
      <protection locked="0"/>
    </xf>
    <xf numFmtId="4" fontId="4" fillId="0" borderId="50" xfId="0" applyNumberFormat="1" applyFont="1" applyFill="1" applyBorder="1" applyAlignment="1" applyProtection="1">
      <alignment horizontal="right" vertical="center"/>
      <protection locked="0"/>
    </xf>
    <xf numFmtId="4" fontId="4" fillId="0" borderId="25" xfId="0" applyNumberFormat="1" applyFont="1" applyFill="1" applyBorder="1" applyAlignment="1" applyProtection="1">
      <alignment horizontal="right" vertical="center"/>
      <protection locked="0"/>
    </xf>
    <xf numFmtId="165" fontId="4" fillId="0" borderId="13" xfId="2" applyNumberFormat="1" applyFont="1" applyFill="1" applyBorder="1" applyAlignment="1">
      <alignment horizontal="center" vertical="center"/>
    </xf>
    <xf numFmtId="167" fontId="4" fillId="0" borderId="7" xfId="0" applyNumberFormat="1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4" fillId="0" borderId="21" xfId="0" applyFont="1" applyFill="1" applyBorder="1" applyAlignment="1" applyProtection="1">
      <alignment horizontal="left" vertical="center"/>
      <protection locked="0"/>
    </xf>
    <xf numFmtId="0" fontId="4" fillId="0" borderId="7" xfId="0" applyFont="1" applyFill="1" applyBorder="1" applyAlignment="1" applyProtection="1">
      <alignment horizontal="left" vertical="center"/>
      <protection locked="0"/>
    </xf>
    <xf numFmtId="0" fontId="4" fillId="0" borderId="13" xfId="0" applyFont="1" applyFill="1" applyBorder="1" applyAlignment="1" applyProtection="1">
      <alignment horizontal="left" vertical="center"/>
      <protection locked="0"/>
    </xf>
    <xf numFmtId="0" fontId="4" fillId="0" borderId="21" xfId="0" applyFont="1" applyFill="1" applyBorder="1" applyAlignment="1" applyProtection="1">
      <alignment horizontal="center" vertical="center"/>
      <protection locked="0"/>
    </xf>
    <xf numFmtId="0" fontId="4" fillId="0" borderId="7" xfId="0" applyFont="1" applyFill="1" applyBorder="1" applyAlignment="1" applyProtection="1">
      <alignment horizontal="center" vertical="center"/>
      <protection locked="0"/>
    </xf>
    <xf numFmtId="0" fontId="4" fillId="0" borderId="13" xfId="0" applyFont="1" applyFill="1" applyBorder="1" applyAlignment="1" applyProtection="1">
      <alignment horizontal="center" vertical="center"/>
      <protection locked="0"/>
    </xf>
    <xf numFmtId="4" fontId="26" fillId="0" borderId="20" xfId="0" applyNumberFormat="1" applyFont="1" applyFill="1" applyBorder="1" applyAlignment="1" applyProtection="1">
      <alignment horizontal="right" vertical="center"/>
      <protection locked="0"/>
    </xf>
    <xf numFmtId="4" fontId="26" fillId="0" borderId="50" xfId="0" applyNumberFormat="1" applyFont="1" applyFill="1" applyBorder="1" applyAlignment="1" applyProtection="1">
      <alignment horizontal="right" vertical="center"/>
      <protection locked="0"/>
    </xf>
    <xf numFmtId="4" fontId="26" fillId="0" borderId="25" xfId="0" applyNumberFormat="1" applyFont="1" applyFill="1" applyBorder="1" applyAlignment="1" applyProtection="1">
      <alignment horizontal="right" vertical="center"/>
      <protection locked="0"/>
    </xf>
    <xf numFmtId="3" fontId="26" fillId="0" borderId="21" xfId="0" applyNumberFormat="1" applyFont="1" applyFill="1" applyBorder="1" applyAlignment="1" applyProtection="1">
      <alignment horizontal="right" vertical="center"/>
      <protection locked="0"/>
    </xf>
    <xf numFmtId="3" fontId="26" fillId="0" borderId="7" xfId="0" applyNumberFormat="1" applyFont="1" applyFill="1" applyBorder="1" applyAlignment="1" applyProtection="1">
      <alignment horizontal="right" vertical="center"/>
      <protection locked="0"/>
    </xf>
    <xf numFmtId="3" fontId="26" fillId="0" borderId="13" xfId="0" applyNumberFormat="1" applyFont="1" applyFill="1" applyBorder="1" applyAlignment="1" applyProtection="1">
      <alignment horizontal="right" vertical="center"/>
      <protection locked="0"/>
    </xf>
    <xf numFmtId="0" fontId="27" fillId="5" borderId="26" xfId="0" applyFont="1" applyFill="1" applyBorder="1" applyAlignment="1">
      <alignment horizontal="center" vertical="center"/>
    </xf>
    <xf numFmtId="0" fontId="27" fillId="5" borderId="11" xfId="0" applyFont="1" applyFill="1" applyBorder="1" applyAlignment="1">
      <alignment horizontal="center" vertical="center"/>
    </xf>
    <xf numFmtId="0" fontId="27" fillId="0" borderId="26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0" fontId="28" fillId="0" borderId="21" xfId="0" applyFont="1" applyFill="1" applyBorder="1" applyAlignment="1" applyProtection="1">
      <alignment horizontal="center" vertical="center"/>
      <protection locked="0"/>
    </xf>
    <xf numFmtId="0" fontId="28" fillId="0" borderId="7" xfId="0" applyFont="1" applyFill="1" applyBorder="1" applyAlignment="1" applyProtection="1">
      <alignment horizontal="center" vertical="center"/>
      <protection locked="0"/>
    </xf>
    <xf numFmtId="0" fontId="28" fillId="0" borderId="13" xfId="0" applyFont="1" applyFill="1" applyBorder="1" applyAlignment="1" applyProtection="1">
      <alignment horizontal="center" vertical="center"/>
      <protection locked="0"/>
    </xf>
    <xf numFmtId="0" fontId="26" fillId="0" borderId="21" xfId="0" applyFont="1" applyFill="1" applyBorder="1" applyAlignment="1" applyProtection="1">
      <alignment horizontal="left" vertical="center"/>
      <protection locked="0"/>
    </xf>
    <xf numFmtId="0" fontId="26" fillId="0" borderId="7" xfId="0" applyFont="1" applyFill="1" applyBorder="1" applyAlignment="1" applyProtection="1">
      <alignment horizontal="left" vertical="center"/>
      <protection locked="0"/>
    </xf>
    <xf numFmtId="0" fontId="26" fillId="0" borderId="13" xfId="0" applyFont="1" applyFill="1" applyBorder="1" applyAlignment="1" applyProtection="1">
      <alignment horizontal="left" vertical="center"/>
      <protection locked="0"/>
    </xf>
    <xf numFmtId="0" fontId="26" fillId="0" borderId="21" xfId="0" applyFont="1" applyFill="1" applyBorder="1" applyAlignment="1" applyProtection="1">
      <alignment horizontal="center" vertical="center"/>
      <protection locked="0"/>
    </xf>
    <xf numFmtId="0" fontId="26" fillId="0" borderId="7" xfId="0" applyFont="1" applyFill="1" applyBorder="1" applyAlignment="1" applyProtection="1">
      <alignment horizontal="center" vertical="center"/>
      <protection locked="0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41" fontId="27" fillId="0" borderId="21" xfId="2" applyNumberFormat="1" applyFont="1" applyFill="1" applyBorder="1" applyAlignment="1">
      <alignment horizontal="center" vertical="center"/>
    </xf>
    <xf numFmtId="41" fontId="27" fillId="0" borderId="7" xfId="2" applyNumberFormat="1" applyFont="1" applyFill="1" applyBorder="1" applyAlignment="1">
      <alignment horizontal="center" vertical="center"/>
    </xf>
    <xf numFmtId="41" fontId="27" fillId="0" borderId="13" xfId="2" applyNumberFormat="1" applyFont="1" applyFill="1" applyBorder="1" applyAlignment="1">
      <alignment horizontal="center" vertical="center"/>
    </xf>
    <xf numFmtId="41" fontId="26" fillId="0" borderId="21" xfId="2" applyNumberFormat="1" applyFont="1" applyFill="1" applyBorder="1" applyAlignment="1">
      <alignment horizontal="right" vertical="center"/>
    </xf>
    <xf numFmtId="41" fontId="26" fillId="0" borderId="7" xfId="2" applyNumberFormat="1" applyFont="1" applyFill="1" applyBorder="1" applyAlignment="1">
      <alignment horizontal="right" vertical="center"/>
    </xf>
    <xf numFmtId="41" fontId="26" fillId="0" borderId="13" xfId="2" applyNumberFormat="1" applyFont="1" applyFill="1" applyBorder="1" applyAlignment="1">
      <alignment horizontal="right" vertical="center"/>
    </xf>
    <xf numFmtId="0" fontId="26" fillId="0" borderId="36" xfId="0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167" fontId="26" fillId="0" borderId="21" xfId="0" applyNumberFormat="1" applyFont="1" applyFill="1" applyBorder="1" applyAlignment="1">
      <alignment horizontal="center" vertical="center" wrapText="1"/>
    </xf>
    <xf numFmtId="167" fontId="26" fillId="0" borderId="7" xfId="0" applyNumberFormat="1" applyFont="1" applyFill="1" applyBorder="1" applyAlignment="1">
      <alignment horizontal="center" vertical="center" wrapText="1"/>
    </xf>
    <xf numFmtId="167" fontId="26" fillId="0" borderId="13" xfId="0" applyNumberFormat="1" applyFont="1" applyFill="1" applyBorder="1" applyAlignment="1">
      <alignment horizontal="center" vertical="center" wrapText="1"/>
    </xf>
    <xf numFmtId="167" fontId="26" fillId="0" borderId="21" xfId="0" applyNumberFormat="1" applyFont="1" applyFill="1" applyBorder="1" applyAlignment="1">
      <alignment horizontal="center" vertical="center"/>
    </xf>
    <xf numFmtId="167" fontId="26" fillId="0" borderId="13" xfId="0" applyNumberFormat="1" applyFont="1" applyFill="1" applyBorder="1" applyAlignment="1">
      <alignment horizontal="center" vertical="center"/>
    </xf>
    <xf numFmtId="167" fontId="26" fillId="0" borderId="7" xfId="0" applyNumberFormat="1" applyFont="1" applyFill="1" applyBorder="1" applyAlignment="1">
      <alignment horizontal="center" vertical="center"/>
    </xf>
    <xf numFmtId="0" fontId="26" fillId="0" borderId="21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26" fillId="0" borderId="23" xfId="0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26" fillId="0" borderId="19" xfId="0" applyFont="1" applyFill="1" applyBorder="1" applyAlignment="1">
      <alignment horizontal="center" vertical="center" wrapText="1"/>
    </xf>
    <xf numFmtId="0" fontId="26" fillId="0" borderId="20" xfId="0" applyFont="1" applyFill="1" applyBorder="1" applyAlignment="1">
      <alignment horizontal="center" vertical="center" wrapText="1"/>
    </xf>
    <xf numFmtId="0" fontId="26" fillId="0" borderId="24" xfId="0" applyFont="1" applyFill="1" applyBorder="1" applyAlignment="1">
      <alignment horizontal="center" vertical="center" wrapText="1"/>
    </xf>
    <xf numFmtId="0" fontId="26" fillId="0" borderId="25" xfId="0" applyFont="1" applyFill="1" applyBorder="1" applyAlignment="1">
      <alignment horizontal="center" vertical="center" wrapText="1"/>
    </xf>
    <xf numFmtId="0" fontId="26" fillId="0" borderId="13" xfId="0" applyFont="1" applyFill="1" applyBorder="1" applyAlignment="1">
      <alignment horizontal="center" vertical="center" wrapText="1"/>
    </xf>
    <xf numFmtId="49" fontId="26" fillId="0" borderId="22" xfId="0" applyNumberFormat="1" applyFont="1" applyFill="1" applyBorder="1" applyAlignment="1">
      <alignment horizontal="center" vertical="center"/>
    </xf>
    <xf numFmtId="165" fontId="26" fillId="0" borderId="21" xfId="2" applyNumberFormat="1" applyFont="1" applyFill="1" applyBorder="1" applyAlignment="1">
      <alignment horizontal="center" vertical="center"/>
    </xf>
    <xf numFmtId="165" fontId="26" fillId="0" borderId="13" xfId="2" applyNumberFormat="1" applyFont="1" applyFill="1" applyBorder="1" applyAlignment="1">
      <alignment horizontal="center" vertical="center"/>
    </xf>
    <xf numFmtId="14" fontId="27" fillId="0" borderId="16" xfId="0" applyNumberFormat="1" applyFont="1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8" xfId="0" applyFont="1" applyFill="1" applyBorder="1" applyAlignment="1">
      <alignment horizontal="center" vertical="center"/>
    </xf>
    <xf numFmtId="0" fontId="34" fillId="0" borderId="19" xfId="0" applyFont="1" applyFill="1" applyBorder="1" applyAlignment="1">
      <alignment horizontal="center" vertical="center" wrapText="1"/>
    </xf>
    <xf numFmtId="0" fontId="34" fillId="0" borderId="20" xfId="0" applyFont="1" applyFill="1" applyBorder="1" applyAlignment="1">
      <alignment horizontal="center" vertical="center" wrapText="1"/>
    </xf>
    <xf numFmtId="0" fontId="34" fillId="0" borderId="21" xfId="0" applyFont="1" applyFill="1" applyBorder="1" applyAlignment="1">
      <alignment horizontal="center" vertical="center" wrapText="1"/>
    </xf>
    <xf numFmtId="49" fontId="34" fillId="0" borderId="22" xfId="0" applyNumberFormat="1" applyFont="1" applyFill="1" applyBorder="1" applyAlignment="1">
      <alignment horizontal="center" vertical="center"/>
    </xf>
    <xf numFmtId="165" fontId="34" fillId="0" borderId="21" xfId="2" applyNumberFormat="1" applyFont="1" applyFill="1" applyBorder="1" applyAlignment="1">
      <alignment horizontal="center" vertical="center"/>
    </xf>
    <xf numFmtId="167" fontId="34" fillId="0" borderId="21" xfId="0" applyNumberFormat="1" applyFont="1" applyFill="1" applyBorder="1" applyAlignment="1">
      <alignment horizontal="center" vertical="center" wrapText="1"/>
    </xf>
    <xf numFmtId="167" fontId="34" fillId="0" borderId="21" xfId="0" applyNumberFormat="1" applyFont="1" applyFill="1" applyBorder="1" applyAlignment="1">
      <alignment horizontal="center" vertical="center"/>
    </xf>
    <xf numFmtId="0" fontId="34" fillId="0" borderId="36" xfId="0" applyFont="1" applyFill="1" applyBorder="1" applyAlignment="1">
      <alignment horizontal="center" vertical="center" wrapText="1"/>
    </xf>
    <xf numFmtId="0" fontId="34" fillId="0" borderId="0" xfId="0" applyFont="1" applyFill="1" applyAlignment="1">
      <alignment vertical="center"/>
    </xf>
    <xf numFmtId="0" fontId="34" fillId="0" borderId="23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 wrapText="1"/>
    </xf>
    <xf numFmtId="0" fontId="34" fillId="0" borderId="25" xfId="0" applyFont="1" applyFill="1" applyBorder="1" applyAlignment="1">
      <alignment horizontal="center" vertical="center" wrapText="1"/>
    </xf>
    <xf numFmtId="0" fontId="34" fillId="0" borderId="13" xfId="0" applyFont="1" applyFill="1" applyBorder="1" applyAlignment="1">
      <alignment horizontal="center" vertical="center" wrapText="1"/>
    </xf>
    <xf numFmtId="167" fontId="34" fillId="0" borderId="12" xfId="0" applyNumberFormat="1" applyFont="1" applyFill="1" applyBorder="1" applyAlignment="1">
      <alignment horizontal="center" vertical="center"/>
    </xf>
    <xf numFmtId="165" fontId="34" fillId="0" borderId="13" xfId="2" applyNumberFormat="1" applyFont="1" applyFill="1" applyBorder="1" applyAlignment="1">
      <alignment horizontal="center" vertical="center"/>
    </xf>
    <xf numFmtId="167" fontId="34" fillId="0" borderId="7" xfId="0" applyNumberFormat="1" applyFont="1" applyFill="1" applyBorder="1" applyAlignment="1">
      <alignment horizontal="center" vertical="center" wrapText="1"/>
    </xf>
    <xf numFmtId="167" fontId="34" fillId="0" borderId="13" xfId="0" applyNumberFormat="1" applyFont="1" applyFill="1" applyBorder="1" applyAlignment="1">
      <alignment horizontal="center" vertical="center" wrapText="1"/>
    </xf>
    <xf numFmtId="167" fontId="34" fillId="0" borderId="13" xfId="0" applyNumberFormat="1" applyFont="1" applyFill="1" applyBorder="1" applyAlignment="1">
      <alignment horizontal="center" vertical="center"/>
    </xf>
    <xf numFmtId="167" fontId="34" fillId="0" borderId="7" xfId="0" applyNumberFormat="1" applyFont="1" applyFill="1" applyBorder="1" applyAlignment="1">
      <alignment horizontal="center" vertical="center"/>
    </xf>
    <xf numFmtId="0" fontId="34" fillId="0" borderId="7" xfId="0" applyFont="1" applyFill="1" applyBorder="1" applyAlignment="1">
      <alignment horizontal="center" vertical="center" wrapText="1"/>
    </xf>
    <xf numFmtId="0" fontId="35" fillId="0" borderId="26" xfId="0" applyFont="1" applyFill="1" applyBorder="1" applyAlignment="1">
      <alignment horizontal="center" vertical="center"/>
    </xf>
    <xf numFmtId="0" fontId="36" fillId="0" borderId="21" xfId="0" applyFont="1" applyFill="1" applyBorder="1" applyAlignment="1" applyProtection="1">
      <alignment horizontal="center" vertical="center"/>
      <protection locked="0"/>
    </xf>
    <xf numFmtId="0" fontId="34" fillId="0" borderId="21" xfId="0" applyFont="1" applyFill="1" applyBorder="1" applyAlignment="1" applyProtection="1">
      <alignment horizontal="left" vertical="center"/>
      <protection locked="0"/>
    </xf>
    <xf numFmtId="0" fontId="34" fillId="0" borderId="21" xfId="0" applyFont="1" applyFill="1" applyBorder="1" applyAlignment="1" applyProtection="1">
      <alignment horizontal="center" vertical="center"/>
      <protection locked="0"/>
    </xf>
    <xf numFmtId="169" fontId="35" fillId="0" borderId="6" xfId="2" applyNumberFormat="1" applyFont="1" applyFill="1" applyBorder="1" applyAlignment="1">
      <alignment horizontal="center" vertical="center"/>
    </xf>
    <xf numFmtId="164" fontId="35" fillId="0" borderId="27" xfId="2" applyNumberFormat="1" applyFont="1" applyFill="1" applyBorder="1" applyAlignment="1">
      <alignment horizontal="center" vertical="center"/>
    </xf>
    <xf numFmtId="164" fontId="35" fillId="0" borderId="32" xfId="2" applyNumberFormat="1" applyFont="1" applyFill="1" applyBorder="1" applyAlignment="1">
      <alignment horizontal="center" vertical="center"/>
    </xf>
    <xf numFmtId="164" fontId="35" fillId="0" borderId="35" xfId="2" applyNumberFormat="1" applyFont="1" applyFill="1" applyBorder="1" applyAlignment="1">
      <alignment horizontal="center" vertical="center"/>
    </xf>
    <xf numFmtId="4" fontId="35" fillId="0" borderId="36" xfId="2" applyNumberFormat="1" applyFont="1" applyFill="1" applyBorder="1" applyAlignment="1">
      <alignment horizontal="center" vertical="center"/>
    </xf>
    <xf numFmtId="4" fontId="35" fillId="0" borderId="37" xfId="2" applyNumberFormat="1" applyFont="1" applyFill="1" applyBorder="1" applyAlignment="1">
      <alignment horizontal="center" vertical="center"/>
    </xf>
    <xf numFmtId="4" fontId="35" fillId="0" borderId="38" xfId="2" applyNumberFormat="1" applyFont="1" applyFill="1" applyBorder="1" applyAlignment="1">
      <alignment horizontal="center" vertical="center"/>
    </xf>
    <xf numFmtId="41" fontId="35" fillId="0" borderId="21" xfId="2" applyNumberFormat="1" applyFont="1" applyFill="1" applyBorder="1" applyAlignment="1">
      <alignment horizontal="center" vertical="center"/>
    </xf>
    <xf numFmtId="41" fontId="34" fillId="0" borderId="21" xfId="2" applyNumberFormat="1" applyFont="1" applyFill="1" applyBorder="1" applyAlignment="1">
      <alignment horizontal="right" vertical="center"/>
    </xf>
    <xf numFmtId="4" fontId="34" fillId="0" borderId="20" xfId="0" applyNumberFormat="1" applyFont="1" applyFill="1" applyBorder="1" applyAlignment="1" applyProtection="1">
      <alignment horizontal="right" vertical="center"/>
      <protection locked="0"/>
    </xf>
    <xf numFmtId="3" fontId="34" fillId="0" borderId="21" xfId="0" applyNumberFormat="1" applyFont="1" applyFill="1" applyBorder="1" applyAlignment="1" applyProtection="1">
      <alignment horizontal="right" vertical="center"/>
      <protection locked="0"/>
    </xf>
    <xf numFmtId="0" fontId="35" fillId="0" borderId="0" xfId="0" applyFont="1" applyFill="1" applyAlignment="1">
      <alignment vertical="center"/>
    </xf>
    <xf numFmtId="0" fontId="35" fillId="0" borderId="5" xfId="0" applyFont="1" applyFill="1" applyBorder="1" applyAlignment="1">
      <alignment horizontal="center" vertical="center"/>
    </xf>
    <xf numFmtId="0" fontId="36" fillId="0" borderId="7" xfId="0" applyFont="1" applyFill="1" applyBorder="1" applyAlignment="1" applyProtection="1">
      <alignment horizontal="center" vertical="center"/>
      <protection locked="0"/>
    </xf>
    <xf numFmtId="0" fontId="34" fillId="0" borderId="7" xfId="0" applyFont="1" applyFill="1" applyBorder="1" applyAlignment="1" applyProtection="1">
      <alignment horizontal="left" vertical="center"/>
      <protection locked="0"/>
    </xf>
    <xf numFmtId="0" fontId="34" fillId="0" borderId="7" xfId="0" applyFont="1" applyFill="1" applyBorder="1" applyAlignment="1" applyProtection="1">
      <alignment horizontal="center" vertical="center"/>
      <protection locked="0"/>
    </xf>
    <xf numFmtId="169" fontId="35" fillId="0" borderId="9" xfId="2" applyNumberFormat="1" applyFont="1" applyFill="1" applyBorder="1" applyAlignment="1">
      <alignment horizontal="center" vertical="center"/>
    </xf>
    <xf numFmtId="164" fontId="35" fillId="0" borderId="28" xfId="2" applyNumberFormat="1" applyFont="1" applyFill="1" applyBorder="1" applyAlignment="1">
      <alignment horizontal="center" vertical="center"/>
    </xf>
    <xf numFmtId="164" fontId="35" fillId="0" borderId="33" xfId="2" applyNumberFormat="1" applyFont="1" applyFill="1" applyBorder="1" applyAlignment="1">
      <alignment horizontal="center" vertical="center"/>
    </xf>
    <xf numFmtId="164" fontId="35" fillId="0" borderId="39" xfId="2" applyNumberFormat="1" applyFont="1" applyFill="1" applyBorder="1" applyAlignment="1">
      <alignment horizontal="center" vertical="center"/>
    </xf>
    <xf numFmtId="4" fontId="35" fillId="0" borderId="40" xfId="2" applyNumberFormat="1" applyFont="1" applyFill="1" applyBorder="1" applyAlignment="1">
      <alignment horizontal="center" vertical="center"/>
    </xf>
    <xf numFmtId="4" fontId="35" fillId="0" borderId="41" xfId="2" applyNumberFormat="1" applyFont="1" applyFill="1" applyBorder="1" applyAlignment="1">
      <alignment horizontal="center" vertical="center"/>
    </xf>
    <xf numFmtId="41" fontId="35" fillId="0" borderId="7" xfId="2" applyNumberFormat="1" applyFont="1" applyFill="1" applyBorder="1" applyAlignment="1">
      <alignment horizontal="center" vertical="center"/>
    </xf>
    <xf numFmtId="41" fontId="34" fillId="0" borderId="7" xfId="2" applyNumberFormat="1" applyFont="1" applyFill="1" applyBorder="1" applyAlignment="1">
      <alignment horizontal="right" vertical="center"/>
    </xf>
    <xf numFmtId="4" fontId="34" fillId="0" borderId="50" xfId="0" applyNumberFormat="1" applyFont="1" applyFill="1" applyBorder="1" applyAlignment="1" applyProtection="1">
      <alignment horizontal="right" vertical="center"/>
      <protection locked="0"/>
    </xf>
    <xf numFmtId="3" fontId="34" fillId="0" borderId="7" xfId="0" applyNumberFormat="1" applyFont="1" applyFill="1" applyBorder="1" applyAlignment="1" applyProtection="1">
      <alignment horizontal="right" vertical="center"/>
      <protection locked="0"/>
    </xf>
    <xf numFmtId="0" fontId="35" fillId="0" borderId="11" xfId="0" applyFont="1" applyFill="1" applyBorder="1" applyAlignment="1">
      <alignment horizontal="center" vertical="center"/>
    </xf>
    <xf numFmtId="0" fontId="36" fillId="0" borderId="13" xfId="0" applyFont="1" applyFill="1" applyBorder="1" applyAlignment="1" applyProtection="1">
      <alignment horizontal="center" vertical="center"/>
      <protection locked="0"/>
    </xf>
    <xf numFmtId="0" fontId="34" fillId="0" borderId="13" xfId="0" applyFont="1" applyFill="1" applyBorder="1" applyAlignment="1" applyProtection="1">
      <alignment horizontal="left" vertical="center"/>
      <protection locked="0"/>
    </xf>
    <xf numFmtId="0" fontId="34" fillId="0" borderId="13" xfId="0" applyFont="1" applyFill="1" applyBorder="1" applyAlignment="1" applyProtection="1">
      <alignment horizontal="center" vertical="center"/>
      <protection locked="0"/>
    </xf>
    <xf numFmtId="169" fontId="35" fillId="0" borderId="12" xfId="2" applyNumberFormat="1" applyFont="1" applyFill="1" applyBorder="1" applyAlignment="1">
      <alignment horizontal="center" vertical="center"/>
    </xf>
    <xf numFmtId="164" fontId="35" fillId="0" borderId="29" xfId="2" applyNumberFormat="1" applyFont="1" applyFill="1" applyBorder="1" applyAlignment="1">
      <alignment horizontal="center" vertical="center"/>
    </xf>
    <xf numFmtId="164" fontId="35" fillId="0" borderId="34" xfId="2" applyNumberFormat="1" applyFont="1" applyFill="1" applyBorder="1" applyAlignment="1">
      <alignment horizontal="center" vertical="center"/>
    </xf>
    <xf numFmtId="164" fontId="35" fillId="0" borderId="42" xfId="2" applyNumberFormat="1" applyFont="1" applyFill="1" applyBorder="1" applyAlignment="1">
      <alignment horizontal="center" vertical="center"/>
    </xf>
    <xf numFmtId="4" fontId="35" fillId="0" borderId="43" xfId="2" applyNumberFormat="1" applyFont="1" applyFill="1" applyBorder="1" applyAlignment="1">
      <alignment horizontal="center" vertical="center"/>
    </xf>
    <xf numFmtId="4" fontId="35" fillId="0" borderId="44" xfId="2" applyNumberFormat="1" applyFont="1" applyFill="1" applyBorder="1" applyAlignment="1">
      <alignment horizontal="center" vertical="center"/>
    </xf>
    <xf numFmtId="41" fontId="35" fillId="0" borderId="13" xfId="2" applyNumberFormat="1" applyFont="1" applyFill="1" applyBorder="1" applyAlignment="1">
      <alignment horizontal="center" vertical="center"/>
    </xf>
    <xf numFmtId="41" fontId="34" fillId="0" borderId="13" xfId="2" applyNumberFormat="1" applyFont="1" applyFill="1" applyBorder="1" applyAlignment="1">
      <alignment horizontal="right" vertical="center"/>
    </xf>
    <xf numFmtId="4" fontId="34" fillId="0" borderId="25" xfId="0" applyNumberFormat="1" applyFont="1" applyFill="1" applyBorder="1" applyAlignment="1" applyProtection="1">
      <alignment horizontal="right" vertical="center"/>
      <protection locked="0"/>
    </xf>
    <xf numFmtId="3" fontId="34" fillId="0" borderId="13" xfId="0" applyNumberFormat="1" applyFont="1" applyFill="1" applyBorder="1" applyAlignment="1" applyProtection="1">
      <alignment horizontal="right" vertical="center"/>
      <protection locked="0"/>
    </xf>
    <xf numFmtId="164" fontId="35" fillId="0" borderId="45" xfId="2" applyNumberFormat="1" applyFont="1" applyFill="1" applyBorder="1" applyAlignment="1">
      <alignment horizontal="center" vertical="center"/>
    </xf>
    <xf numFmtId="4" fontId="35" fillId="0" borderId="46" xfId="2" applyNumberFormat="1" applyFont="1" applyFill="1" applyBorder="1" applyAlignment="1">
      <alignment horizontal="center" vertical="center"/>
    </xf>
    <xf numFmtId="4" fontId="35" fillId="0" borderId="45" xfId="2" applyNumberFormat="1" applyFont="1" applyFill="1" applyBorder="1" applyAlignment="1">
      <alignment horizontal="center" vertical="center"/>
    </xf>
    <xf numFmtId="164" fontId="35" fillId="0" borderId="47" xfId="2" applyNumberFormat="1" applyFont="1" applyFill="1" applyBorder="1" applyAlignment="1">
      <alignment horizontal="center" vertical="center"/>
    </xf>
    <xf numFmtId="4" fontId="35" fillId="0" borderId="47" xfId="2" applyNumberFormat="1" applyFont="1" applyFill="1" applyBorder="1" applyAlignment="1">
      <alignment horizontal="center" vertical="center"/>
    </xf>
    <xf numFmtId="164" fontId="35" fillId="0" borderId="49" xfId="2" applyNumberFormat="1" applyFont="1" applyFill="1" applyBorder="1" applyAlignment="1">
      <alignment horizontal="center" vertical="center"/>
    </xf>
    <xf numFmtId="4" fontId="35" fillId="0" borderId="49" xfId="2" applyNumberFormat="1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18" xfId="0" applyFont="1" applyFill="1" applyBorder="1" applyAlignment="1" applyProtection="1">
      <alignment horizontal="center" vertical="center"/>
      <protection locked="0"/>
    </xf>
    <xf numFmtId="0" fontId="37" fillId="9" borderId="18" xfId="0" applyFont="1" applyFill="1" applyBorder="1" applyAlignment="1" applyProtection="1">
      <alignment horizontal="center" vertical="center"/>
      <protection locked="0"/>
    </xf>
    <xf numFmtId="169" fontId="35" fillId="9" borderId="18" xfId="2" applyNumberFormat="1" applyFont="1" applyFill="1" applyBorder="1" applyAlignment="1">
      <alignment horizontal="center" vertical="center"/>
    </xf>
    <xf numFmtId="0" fontId="38" fillId="9" borderId="18" xfId="2" applyNumberFormat="1" applyFont="1" applyFill="1" applyBorder="1" applyAlignment="1">
      <alignment horizontal="center" vertical="center"/>
    </xf>
    <xf numFmtId="164" fontId="35" fillId="9" borderId="18" xfId="2" applyNumberFormat="1" applyFont="1" applyFill="1" applyBorder="1" applyAlignment="1">
      <alignment horizontal="center" vertical="center"/>
    </xf>
    <xf numFmtId="41" fontId="35" fillId="9" borderId="6" xfId="2" applyNumberFormat="1" applyFont="1" applyFill="1" applyBorder="1" applyAlignment="1">
      <alignment horizontal="center" vertical="center"/>
    </xf>
    <xf numFmtId="41" fontId="35" fillId="9" borderId="18" xfId="2" applyNumberFormat="1" applyFont="1" applyFill="1" applyBorder="1" applyAlignment="1">
      <alignment horizontal="center" vertical="center"/>
    </xf>
    <xf numFmtId="41" fontId="35" fillId="9" borderId="18" xfId="2" applyNumberFormat="1" applyFont="1" applyFill="1" applyBorder="1" applyAlignment="1">
      <alignment horizontal="right" vertical="center"/>
    </xf>
    <xf numFmtId="164" fontId="35" fillId="9" borderId="6" xfId="2" applyNumberFormat="1" applyFont="1" applyFill="1" applyBorder="1" applyAlignment="1">
      <alignment horizontal="center" vertical="center"/>
    </xf>
    <xf numFmtId="0" fontId="35" fillId="9" borderId="0" xfId="0" applyFont="1" applyFill="1" applyAlignment="1">
      <alignment vertical="center"/>
    </xf>
    <xf numFmtId="0" fontId="35" fillId="9" borderId="11" xfId="0" applyFont="1" applyFill="1" applyBorder="1" applyAlignment="1">
      <alignment horizontal="center" vertical="center"/>
    </xf>
    <xf numFmtId="0" fontId="35" fillId="9" borderId="12" xfId="0" applyFont="1" applyFill="1" applyBorder="1" applyAlignment="1" applyProtection="1">
      <alignment horizontal="center" vertical="center"/>
      <protection locked="0"/>
    </xf>
    <xf numFmtId="0" fontId="37" fillId="9" borderId="12" xfId="0" applyFont="1" applyFill="1" applyBorder="1" applyAlignment="1" applyProtection="1">
      <alignment horizontal="center" vertical="center"/>
      <protection locked="0"/>
    </xf>
    <xf numFmtId="169" fontId="35" fillId="9" borderId="12" xfId="2" applyNumberFormat="1" applyFont="1" applyFill="1" applyBorder="1" applyAlignment="1">
      <alignment horizontal="center" vertical="center"/>
    </xf>
    <xf numFmtId="0" fontId="38" fillId="9" borderId="12" xfId="2" applyNumberFormat="1" applyFont="1" applyFill="1" applyBorder="1" applyAlignment="1">
      <alignment horizontal="center" vertical="center"/>
    </xf>
    <xf numFmtId="164" fontId="35" fillId="9" borderId="12" xfId="2" applyNumberFormat="1" applyFont="1" applyFill="1" applyBorder="1" applyAlignment="1">
      <alignment horizontal="center" vertical="center"/>
    </xf>
    <xf numFmtId="41" fontId="35" fillId="9" borderId="12" xfId="2" applyNumberFormat="1" applyFont="1" applyFill="1" applyBorder="1" applyAlignment="1">
      <alignment horizontal="center" vertical="center"/>
    </xf>
    <xf numFmtId="164" fontId="35" fillId="9" borderId="36" xfId="2" applyNumberFormat="1" applyFont="1" applyFill="1" applyBorder="1" applyAlignment="1">
      <alignment horizontal="center" vertical="center"/>
    </xf>
  </cellXfs>
  <cellStyles count="6">
    <cellStyle name="Comma" xfId="1" builtinId="3"/>
    <cellStyle name="Comma [0]" xfId="2" builtinId="6"/>
    <cellStyle name="Hyperlink" xfId="3" builtinId="8"/>
    <cellStyle name="Normal" xfId="0" builtinId="0"/>
    <cellStyle name="쉼표 [0]_Steel fence Orion-1" xfId="4"/>
    <cellStyle name="표준_BOQ-orion(1)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7"/>
  <sheetViews>
    <sheetView topLeftCell="A3" zoomScale="70" zoomScaleNormal="70" workbookViewId="0">
      <pane xSplit="4" ySplit="2" topLeftCell="AI5" activePane="bottomRight" state="frozen"/>
      <selection pane="topRight"/>
      <selection pane="bottomLeft"/>
      <selection pane="bottomRight" activeCell="C12" sqref="C12:C14"/>
    </sheetView>
  </sheetViews>
  <sheetFormatPr defaultColWidth="9.140625" defaultRowHeight="20.25" outlineLevelCol="1"/>
  <cols>
    <col min="1" max="1" width="4.5703125" style="18" customWidth="1"/>
    <col min="2" max="2" width="19" style="14" customWidth="1"/>
    <col min="3" max="3" width="35.140625" style="19" customWidth="1"/>
    <col min="4" max="4" width="24.5703125" style="19" customWidth="1"/>
    <col min="5" max="5" width="9.5703125" style="14" customWidth="1"/>
    <col min="6" max="9" width="7.7109375" style="20" customWidth="1"/>
    <col min="10" max="10" width="7" style="20" customWidth="1"/>
    <col min="11" max="11" width="7.7109375" style="20" customWidth="1"/>
    <col min="12" max="13" width="7.7109375" style="21" customWidth="1"/>
    <col min="14" max="18" width="7.7109375" style="20" customWidth="1"/>
    <col min="19" max="20" width="7.7109375" style="21" customWidth="1"/>
    <col min="21" max="22" width="7.7109375" style="20" customWidth="1"/>
    <col min="23" max="23" width="6.28515625" style="20" customWidth="1"/>
    <col min="24" max="24" width="7.7109375" style="20" customWidth="1"/>
    <col min="25" max="25" width="7.7109375" style="22" customWidth="1"/>
    <col min="26" max="27" width="7.7109375" style="23" customWidth="1"/>
    <col min="28" max="32" width="7.7109375" style="24" customWidth="1"/>
    <col min="33" max="33" width="7.7109375" style="25" customWidth="1"/>
    <col min="34" max="34" width="19" style="26" customWidth="1"/>
    <col min="35" max="35" width="16.28515625" style="27" customWidth="1" outlineLevel="1"/>
    <col min="36" max="36" width="13.85546875" style="27" customWidth="1" outlineLevel="1"/>
    <col min="37" max="37" width="20" style="27" customWidth="1" outlineLevel="1"/>
    <col min="38" max="38" width="16.42578125" style="27" customWidth="1" outlineLevel="1"/>
    <col min="39" max="39" width="14.28515625" style="27" customWidth="1" outlineLevel="1"/>
    <col min="40" max="40" width="20" style="18" customWidth="1"/>
    <col min="41" max="41" width="22.5703125" style="18" customWidth="1"/>
    <col min="42" max="16384" width="9.140625" style="14"/>
  </cols>
  <sheetData>
    <row r="1" spans="1:41" s="13" customFormat="1" ht="24.75">
      <c r="A1" s="307" t="s">
        <v>0</v>
      </c>
      <c r="B1" s="307"/>
      <c r="C1" s="301" t="s">
        <v>1</v>
      </c>
      <c r="D1" s="301"/>
      <c r="E1" s="301"/>
      <c r="F1" s="301"/>
      <c r="G1" s="301"/>
    </row>
    <row r="2" spans="1:41" s="13" customFormat="1" ht="18.75">
      <c r="A2" s="307"/>
      <c r="B2" s="307"/>
      <c r="C2" s="302" t="s">
        <v>2</v>
      </c>
      <c r="D2" s="302"/>
      <c r="E2" s="302"/>
      <c r="F2" s="302"/>
      <c r="G2" s="302"/>
    </row>
    <row r="3" spans="1:41" s="13" customFormat="1" ht="18.75">
      <c r="A3" s="303" t="s">
        <v>3</v>
      </c>
      <c r="B3" s="303"/>
      <c r="C3" s="304" t="s">
        <v>4</v>
      </c>
      <c r="D3" s="305"/>
      <c r="E3" s="305"/>
      <c r="F3" s="305"/>
      <c r="G3" s="305"/>
    </row>
    <row r="4" spans="1:41">
      <c r="A4" s="306" t="s">
        <v>5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  <c r="AI4" s="14"/>
      <c r="AJ4" s="14"/>
      <c r="AK4" s="14"/>
      <c r="AL4" s="14"/>
      <c r="AM4" s="14"/>
      <c r="AN4" s="14"/>
      <c r="AO4" s="14"/>
    </row>
    <row r="5" spans="1:41">
      <c r="B5" s="30">
        <v>43132</v>
      </c>
      <c r="Y5" s="24"/>
      <c r="Z5" s="25"/>
      <c r="AA5" s="25"/>
    </row>
    <row r="6" spans="1:41">
      <c r="A6" s="278" t="s">
        <v>6</v>
      </c>
      <c r="B6" s="278"/>
      <c r="C6" s="278"/>
      <c r="D6" s="278"/>
      <c r="Y6" s="24"/>
      <c r="Z6" s="25"/>
      <c r="AA6" s="25"/>
      <c r="AJ6" s="279" t="s">
        <v>7</v>
      </c>
      <c r="AK6" s="279"/>
      <c r="AL6" s="279"/>
      <c r="AM6" s="279"/>
      <c r="AN6" s="279"/>
      <c r="AO6" s="120"/>
    </row>
    <row r="7" spans="1:41" s="15" customFormat="1" ht="20.25" customHeight="1">
      <c r="A7" s="283" t="s">
        <v>8</v>
      </c>
      <c r="B7" s="290" t="s">
        <v>9</v>
      </c>
      <c r="C7" s="274" t="s">
        <v>10</v>
      </c>
      <c r="D7" s="275"/>
      <c r="E7" s="245" t="s">
        <v>11</v>
      </c>
      <c r="F7" s="280" t="s">
        <v>12</v>
      </c>
      <c r="G7" s="280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0"/>
      <c r="S7" s="280"/>
      <c r="T7" s="280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72" t="s">
        <v>13</v>
      </c>
      <c r="AI7" s="262" t="s">
        <v>14</v>
      </c>
      <c r="AJ7" s="262" t="s">
        <v>15</v>
      </c>
      <c r="AK7" s="257" t="s">
        <v>16</v>
      </c>
      <c r="AL7" s="257" t="s">
        <v>17</v>
      </c>
      <c r="AM7" s="257" t="s">
        <v>18</v>
      </c>
      <c r="AN7" s="245" t="s">
        <v>19</v>
      </c>
      <c r="AO7" s="250" t="s">
        <v>20</v>
      </c>
    </row>
    <row r="8" spans="1:41" s="63" customFormat="1">
      <c r="A8" s="284"/>
      <c r="B8" s="291"/>
      <c r="C8" s="276"/>
      <c r="D8" s="277"/>
      <c r="E8" s="271"/>
      <c r="F8" s="128">
        <v>1</v>
      </c>
      <c r="G8" s="128">
        <v>2</v>
      </c>
      <c r="H8" s="128">
        <v>3</v>
      </c>
      <c r="I8" s="31">
        <v>4</v>
      </c>
      <c r="J8" s="128">
        <v>5</v>
      </c>
      <c r="K8" s="128">
        <v>6</v>
      </c>
      <c r="L8" s="128">
        <v>7</v>
      </c>
      <c r="M8" s="128">
        <v>8</v>
      </c>
      <c r="N8" s="128">
        <v>9</v>
      </c>
      <c r="O8" s="128">
        <v>10</v>
      </c>
      <c r="P8" s="31">
        <v>11</v>
      </c>
      <c r="Q8" s="128">
        <v>12</v>
      </c>
      <c r="R8" s="128">
        <v>13</v>
      </c>
      <c r="S8" s="128">
        <v>14</v>
      </c>
      <c r="T8" s="128">
        <v>15</v>
      </c>
      <c r="U8" s="128">
        <v>16</v>
      </c>
      <c r="V8" s="128">
        <v>17</v>
      </c>
      <c r="W8" s="31">
        <v>18</v>
      </c>
      <c r="X8" s="128">
        <v>19</v>
      </c>
      <c r="Y8" s="128">
        <v>20</v>
      </c>
      <c r="Z8" s="128">
        <v>21</v>
      </c>
      <c r="AA8" s="128">
        <v>22</v>
      </c>
      <c r="AB8" s="128">
        <v>23</v>
      </c>
      <c r="AC8" s="128">
        <v>24</v>
      </c>
      <c r="AD8" s="167">
        <v>25</v>
      </c>
      <c r="AE8" s="128">
        <v>26</v>
      </c>
      <c r="AF8" s="128">
        <v>27</v>
      </c>
      <c r="AG8" s="128">
        <v>28</v>
      </c>
      <c r="AH8" s="273"/>
      <c r="AI8" s="263"/>
      <c r="AJ8" s="263"/>
      <c r="AK8" s="264"/>
      <c r="AL8" s="258"/>
      <c r="AM8" s="258"/>
      <c r="AN8" s="246"/>
      <c r="AO8" s="246"/>
    </row>
    <row r="9" spans="1:41" ht="23.25" customHeight="1">
      <c r="A9" s="285">
        <v>1</v>
      </c>
      <c r="B9" s="292" t="s">
        <v>21</v>
      </c>
      <c r="C9" s="295" t="s">
        <v>22</v>
      </c>
      <c r="D9" s="265" t="s">
        <v>23</v>
      </c>
      <c r="E9" s="129" t="s">
        <v>24</v>
      </c>
      <c r="F9" s="155">
        <v>0</v>
      </c>
      <c r="G9" s="155">
        <v>0</v>
      </c>
      <c r="H9" s="155">
        <v>0</v>
      </c>
      <c r="I9" s="158">
        <v>0</v>
      </c>
      <c r="J9" s="155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60">
        <v>0</v>
      </c>
      <c r="Q9" s="159">
        <v>0</v>
      </c>
      <c r="R9" s="159">
        <v>0</v>
      </c>
      <c r="S9" s="159">
        <v>0</v>
      </c>
      <c r="T9" s="159">
        <v>0</v>
      </c>
      <c r="U9" s="159">
        <v>0</v>
      </c>
      <c r="V9" s="159">
        <v>0</v>
      </c>
      <c r="W9" s="160">
        <v>0</v>
      </c>
      <c r="X9" s="159">
        <v>0</v>
      </c>
      <c r="Y9" s="159">
        <v>0</v>
      </c>
      <c r="Z9" s="159">
        <v>4</v>
      </c>
      <c r="AA9" s="159">
        <v>4</v>
      </c>
      <c r="AB9" s="159">
        <v>4</v>
      </c>
      <c r="AC9" s="159">
        <v>0</v>
      </c>
      <c r="AD9" s="168"/>
      <c r="AE9" s="159">
        <v>4</v>
      </c>
      <c r="AF9" s="159">
        <v>4</v>
      </c>
      <c r="AG9" s="159">
        <v>4</v>
      </c>
      <c r="AH9" s="146">
        <f t="shared" ref="AH9:AH13" si="0">SUM(F9:AG9)</f>
        <v>24</v>
      </c>
      <c r="AI9" s="173">
        <f>9000000/20</f>
        <v>450000</v>
      </c>
      <c r="AJ9" s="174">
        <f t="shared" ref="AJ9:AJ11" si="1">+AI9/8</f>
        <v>56250</v>
      </c>
      <c r="AK9" s="148">
        <f t="shared" ref="AK9:AK17" si="2">AJ9*AH9</f>
        <v>1350000</v>
      </c>
      <c r="AL9" s="254"/>
      <c r="AM9" s="259">
        <v>0</v>
      </c>
      <c r="AN9" s="247">
        <f>SUM(AK9:AK11)-AL9+AM9</f>
        <v>2700000</v>
      </c>
      <c r="AO9" s="251"/>
    </row>
    <row r="10" spans="1:41" ht="23.25" customHeight="1">
      <c r="A10" s="286"/>
      <c r="B10" s="293"/>
      <c r="C10" s="296"/>
      <c r="D10" s="266"/>
      <c r="E10" s="131" t="s">
        <v>25</v>
      </c>
      <c r="F10" s="156">
        <v>0</v>
      </c>
      <c r="G10" s="156">
        <v>0</v>
      </c>
      <c r="H10" s="156">
        <v>0</v>
      </c>
      <c r="I10" s="161">
        <v>0</v>
      </c>
      <c r="J10" s="156">
        <v>0</v>
      </c>
      <c r="K10" s="162">
        <v>0</v>
      </c>
      <c r="L10" s="162">
        <v>0</v>
      </c>
      <c r="M10" s="162">
        <v>0</v>
      </c>
      <c r="N10" s="162">
        <v>0</v>
      </c>
      <c r="O10" s="162">
        <v>0</v>
      </c>
      <c r="P10" s="163">
        <v>0</v>
      </c>
      <c r="Q10" s="162">
        <v>0</v>
      </c>
      <c r="R10" s="162">
        <v>0</v>
      </c>
      <c r="S10" s="162">
        <v>0</v>
      </c>
      <c r="T10" s="162">
        <v>0</v>
      </c>
      <c r="U10" s="162">
        <v>0</v>
      </c>
      <c r="V10" s="162">
        <v>0</v>
      </c>
      <c r="W10" s="163">
        <v>0</v>
      </c>
      <c r="X10" s="162">
        <v>0</v>
      </c>
      <c r="Y10" s="162">
        <v>0</v>
      </c>
      <c r="Z10" s="162">
        <v>4</v>
      </c>
      <c r="AA10" s="162">
        <v>4</v>
      </c>
      <c r="AB10" s="162">
        <v>4</v>
      </c>
      <c r="AC10" s="162">
        <v>0</v>
      </c>
      <c r="AD10" s="169"/>
      <c r="AE10" s="162">
        <v>4</v>
      </c>
      <c r="AF10" s="162">
        <v>4</v>
      </c>
      <c r="AG10" s="162">
        <v>4</v>
      </c>
      <c r="AH10" s="149">
        <f t="shared" si="0"/>
        <v>24</v>
      </c>
      <c r="AI10" s="175">
        <v>450000</v>
      </c>
      <c r="AJ10" s="175">
        <f t="shared" si="1"/>
        <v>56250</v>
      </c>
      <c r="AK10" s="151">
        <f t="shared" si="2"/>
        <v>1350000</v>
      </c>
      <c r="AL10" s="255"/>
      <c r="AM10" s="260"/>
      <c r="AN10" s="248"/>
      <c r="AO10" s="252"/>
    </row>
    <row r="11" spans="1:41" ht="23.25" customHeight="1">
      <c r="A11" s="287"/>
      <c r="B11" s="294"/>
      <c r="C11" s="297"/>
      <c r="D11" s="267"/>
      <c r="E11" s="133" t="s">
        <v>26</v>
      </c>
      <c r="F11" s="157">
        <v>0</v>
      </c>
      <c r="G11" s="157">
        <v>0</v>
      </c>
      <c r="H11" s="157">
        <v>0</v>
      </c>
      <c r="I11" s="164">
        <v>0</v>
      </c>
      <c r="J11" s="157">
        <v>0</v>
      </c>
      <c r="K11" s="165">
        <v>0</v>
      </c>
      <c r="L11" s="165">
        <v>0</v>
      </c>
      <c r="M11" s="165">
        <v>0</v>
      </c>
      <c r="N11" s="165">
        <v>0</v>
      </c>
      <c r="O11" s="165">
        <v>0</v>
      </c>
      <c r="P11" s="166">
        <v>0</v>
      </c>
      <c r="Q11" s="165">
        <v>0</v>
      </c>
      <c r="R11" s="165">
        <v>0</v>
      </c>
      <c r="S11" s="165">
        <v>0</v>
      </c>
      <c r="T11" s="165">
        <v>0</v>
      </c>
      <c r="U11" s="165">
        <v>0</v>
      </c>
      <c r="V11" s="165">
        <v>0</v>
      </c>
      <c r="W11" s="166">
        <v>0</v>
      </c>
      <c r="X11" s="165">
        <v>0</v>
      </c>
      <c r="Y11" s="165">
        <v>0</v>
      </c>
      <c r="Z11" s="165">
        <v>0</v>
      </c>
      <c r="AA11" s="165">
        <v>0</v>
      </c>
      <c r="AB11" s="165">
        <v>0</v>
      </c>
      <c r="AC11" s="165">
        <v>0</v>
      </c>
      <c r="AD11" s="170"/>
      <c r="AE11" s="165">
        <v>0</v>
      </c>
      <c r="AF11" s="165">
        <v>0</v>
      </c>
      <c r="AG11" s="165">
        <v>0</v>
      </c>
      <c r="AH11" s="152">
        <f>SUM(F11:AG11)*1.5</f>
        <v>0</v>
      </c>
      <c r="AI11" s="176">
        <v>450000</v>
      </c>
      <c r="AJ11" s="176">
        <f t="shared" si="1"/>
        <v>56250</v>
      </c>
      <c r="AK11" s="154">
        <f t="shared" si="2"/>
        <v>0</v>
      </c>
      <c r="AL11" s="256"/>
      <c r="AM11" s="261"/>
      <c r="AN11" s="249"/>
      <c r="AO11" s="253"/>
    </row>
    <row r="12" spans="1:41" ht="23.25" customHeight="1">
      <c r="A12" s="285">
        <v>2</v>
      </c>
      <c r="B12" s="292" t="s">
        <v>27</v>
      </c>
      <c r="C12" s="268" t="s">
        <v>28</v>
      </c>
      <c r="D12" s="268"/>
      <c r="E12" s="129" t="s">
        <v>24</v>
      </c>
      <c r="F12" s="155">
        <v>0</v>
      </c>
      <c r="G12" s="155">
        <v>0</v>
      </c>
      <c r="H12" s="155">
        <v>0</v>
      </c>
      <c r="I12" s="158">
        <v>0</v>
      </c>
      <c r="J12" s="155">
        <v>0</v>
      </c>
      <c r="K12" s="159">
        <v>0</v>
      </c>
      <c r="L12" s="159">
        <v>0</v>
      </c>
      <c r="M12" s="159">
        <v>0</v>
      </c>
      <c r="N12" s="159">
        <v>0</v>
      </c>
      <c r="O12" s="159">
        <v>0</v>
      </c>
      <c r="P12" s="160">
        <v>0</v>
      </c>
      <c r="Q12" s="159">
        <v>0</v>
      </c>
      <c r="R12" s="159">
        <v>0</v>
      </c>
      <c r="S12" s="159">
        <v>0</v>
      </c>
      <c r="T12" s="159">
        <v>0</v>
      </c>
      <c r="U12" s="159">
        <v>0</v>
      </c>
      <c r="V12" s="159">
        <v>0</v>
      </c>
      <c r="W12" s="160">
        <v>0</v>
      </c>
      <c r="X12" s="159">
        <v>0</v>
      </c>
      <c r="Y12" s="159">
        <v>0</v>
      </c>
      <c r="Z12" s="159">
        <v>4</v>
      </c>
      <c r="AA12" s="159">
        <v>4</v>
      </c>
      <c r="AB12" s="159">
        <v>4</v>
      </c>
      <c r="AC12" s="159">
        <v>4</v>
      </c>
      <c r="AD12" s="168"/>
      <c r="AE12" s="159">
        <v>0</v>
      </c>
      <c r="AF12" s="159">
        <v>0</v>
      </c>
      <c r="AG12" s="159">
        <v>0</v>
      </c>
      <c r="AH12" s="146">
        <f t="shared" si="0"/>
        <v>16</v>
      </c>
      <c r="AI12" s="174">
        <v>0</v>
      </c>
      <c r="AJ12" s="174">
        <f t="shared" ref="AJ12:AJ17" si="3">AI12/8</f>
        <v>0</v>
      </c>
      <c r="AK12" s="148">
        <f t="shared" si="2"/>
        <v>0</v>
      </c>
      <c r="AL12" s="254"/>
      <c r="AM12" s="259">
        <v>0</v>
      </c>
      <c r="AN12" s="247">
        <f>SUM(AK12:AK14)-AL12+AM12</f>
        <v>0</v>
      </c>
      <c r="AO12" s="251"/>
    </row>
    <row r="13" spans="1:41" ht="23.25" customHeight="1">
      <c r="A13" s="286"/>
      <c r="B13" s="293"/>
      <c r="C13" s="269"/>
      <c r="D13" s="269"/>
      <c r="E13" s="131" t="s">
        <v>25</v>
      </c>
      <c r="F13" s="156">
        <v>0</v>
      </c>
      <c r="G13" s="156">
        <v>0</v>
      </c>
      <c r="H13" s="156">
        <v>0</v>
      </c>
      <c r="I13" s="161">
        <v>0</v>
      </c>
      <c r="J13" s="156">
        <v>0</v>
      </c>
      <c r="K13" s="162">
        <v>0</v>
      </c>
      <c r="L13" s="162">
        <v>0</v>
      </c>
      <c r="M13" s="162">
        <v>0</v>
      </c>
      <c r="N13" s="162">
        <v>0</v>
      </c>
      <c r="O13" s="162">
        <v>0</v>
      </c>
      <c r="P13" s="163">
        <v>0</v>
      </c>
      <c r="Q13" s="162">
        <v>0</v>
      </c>
      <c r="R13" s="162">
        <v>0</v>
      </c>
      <c r="S13" s="162">
        <v>0</v>
      </c>
      <c r="T13" s="162">
        <v>0</v>
      </c>
      <c r="U13" s="162">
        <v>0</v>
      </c>
      <c r="V13" s="162">
        <v>0</v>
      </c>
      <c r="W13" s="163">
        <v>0</v>
      </c>
      <c r="X13" s="162">
        <v>0</v>
      </c>
      <c r="Y13" s="162">
        <v>0</v>
      </c>
      <c r="Z13" s="162">
        <v>4</v>
      </c>
      <c r="AA13" s="162">
        <v>4</v>
      </c>
      <c r="AB13" s="162">
        <v>4</v>
      </c>
      <c r="AC13" s="162">
        <v>4</v>
      </c>
      <c r="AD13" s="169"/>
      <c r="AE13" s="162">
        <v>0</v>
      </c>
      <c r="AF13" s="162">
        <v>0</v>
      </c>
      <c r="AG13" s="162">
        <v>0</v>
      </c>
      <c r="AH13" s="149">
        <f t="shared" si="0"/>
        <v>16</v>
      </c>
      <c r="AI13" s="175">
        <v>0</v>
      </c>
      <c r="AJ13" s="175">
        <f t="shared" si="3"/>
        <v>0</v>
      </c>
      <c r="AK13" s="151">
        <f t="shared" si="2"/>
        <v>0</v>
      </c>
      <c r="AL13" s="255"/>
      <c r="AM13" s="260"/>
      <c r="AN13" s="248"/>
      <c r="AO13" s="252"/>
    </row>
    <row r="14" spans="1:41" ht="23.25" customHeight="1">
      <c r="A14" s="287"/>
      <c r="B14" s="294"/>
      <c r="C14" s="270"/>
      <c r="D14" s="270"/>
      <c r="E14" s="133" t="s">
        <v>26</v>
      </c>
      <c r="F14" s="157">
        <v>0</v>
      </c>
      <c r="G14" s="157">
        <v>0</v>
      </c>
      <c r="H14" s="157">
        <v>0</v>
      </c>
      <c r="I14" s="164">
        <v>0</v>
      </c>
      <c r="J14" s="157">
        <v>0</v>
      </c>
      <c r="K14" s="165">
        <v>0</v>
      </c>
      <c r="L14" s="165">
        <v>0</v>
      </c>
      <c r="M14" s="165">
        <v>0</v>
      </c>
      <c r="N14" s="165">
        <v>0</v>
      </c>
      <c r="O14" s="165">
        <v>0</v>
      </c>
      <c r="P14" s="166">
        <v>0</v>
      </c>
      <c r="Q14" s="165">
        <v>0</v>
      </c>
      <c r="R14" s="165">
        <v>0</v>
      </c>
      <c r="S14" s="165">
        <v>0</v>
      </c>
      <c r="T14" s="165">
        <v>0</v>
      </c>
      <c r="U14" s="165">
        <v>0</v>
      </c>
      <c r="V14" s="165">
        <v>0</v>
      </c>
      <c r="W14" s="166">
        <v>0</v>
      </c>
      <c r="X14" s="165">
        <v>0</v>
      </c>
      <c r="Y14" s="165">
        <v>0</v>
      </c>
      <c r="Z14" s="165">
        <v>0</v>
      </c>
      <c r="AA14" s="165">
        <v>0</v>
      </c>
      <c r="AB14" s="165">
        <v>0</v>
      </c>
      <c r="AC14" s="165">
        <v>0</v>
      </c>
      <c r="AD14" s="170"/>
      <c r="AE14" s="165">
        <v>0</v>
      </c>
      <c r="AF14" s="165">
        <v>0</v>
      </c>
      <c r="AG14" s="165">
        <v>0</v>
      </c>
      <c r="AH14" s="152">
        <f>SUM(F14:AG14)*1.5</f>
        <v>0</v>
      </c>
      <c r="AI14" s="176">
        <v>0</v>
      </c>
      <c r="AJ14" s="176">
        <f t="shared" si="3"/>
        <v>0</v>
      </c>
      <c r="AK14" s="154">
        <f t="shared" si="2"/>
        <v>0</v>
      </c>
      <c r="AL14" s="256"/>
      <c r="AM14" s="261"/>
      <c r="AN14" s="249"/>
      <c r="AO14" s="253"/>
    </row>
    <row r="15" spans="1:41" ht="23.25" customHeight="1">
      <c r="A15" s="285">
        <v>3</v>
      </c>
      <c r="B15" s="292" t="s">
        <v>29</v>
      </c>
      <c r="C15" s="298" t="s">
        <v>30</v>
      </c>
      <c r="D15" s="268"/>
      <c r="E15" s="129" t="s">
        <v>24</v>
      </c>
      <c r="F15" s="155">
        <v>0</v>
      </c>
      <c r="G15" s="155">
        <v>0</v>
      </c>
      <c r="H15" s="155">
        <v>0</v>
      </c>
      <c r="I15" s="158">
        <v>0</v>
      </c>
      <c r="J15" s="155">
        <v>0</v>
      </c>
      <c r="K15" s="159">
        <v>0</v>
      </c>
      <c r="L15" s="159">
        <v>0</v>
      </c>
      <c r="M15" s="159">
        <v>0</v>
      </c>
      <c r="N15" s="159">
        <v>0</v>
      </c>
      <c r="O15" s="159">
        <v>0</v>
      </c>
      <c r="P15" s="160">
        <v>0</v>
      </c>
      <c r="Q15" s="159">
        <v>0</v>
      </c>
      <c r="R15" s="159">
        <v>0</v>
      </c>
      <c r="S15" s="159">
        <v>0</v>
      </c>
      <c r="T15" s="159">
        <v>0</v>
      </c>
      <c r="U15" s="159">
        <v>0</v>
      </c>
      <c r="V15" s="159">
        <v>0</v>
      </c>
      <c r="W15" s="160">
        <v>0</v>
      </c>
      <c r="X15" s="159">
        <v>0</v>
      </c>
      <c r="Y15" s="159">
        <v>0</v>
      </c>
      <c r="Z15" s="159">
        <v>0</v>
      </c>
      <c r="AA15" s="159">
        <v>0</v>
      </c>
      <c r="AB15" s="159">
        <v>0</v>
      </c>
      <c r="AC15" s="159">
        <v>0</v>
      </c>
      <c r="AD15" s="168"/>
      <c r="AE15" s="159">
        <v>0</v>
      </c>
      <c r="AF15" s="159">
        <v>0</v>
      </c>
      <c r="AG15" s="159">
        <v>0</v>
      </c>
      <c r="AH15" s="146">
        <f>SUM(F15:AG15)</f>
        <v>0</v>
      </c>
      <c r="AI15" s="174">
        <v>0</v>
      </c>
      <c r="AJ15" s="174">
        <f t="shared" si="3"/>
        <v>0</v>
      </c>
      <c r="AK15" s="148">
        <f t="shared" si="2"/>
        <v>0</v>
      </c>
      <c r="AL15" s="254"/>
      <c r="AM15" s="259">
        <v>0</v>
      </c>
      <c r="AN15" s="247">
        <v>30000000</v>
      </c>
      <c r="AO15" s="251"/>
    </row>
    <row r="16" spans="1:41" ht="23.25" customHeight="1">
      <c r="A16" s="286"/>
      <c r="B16" s="293"/>
      <c r="C16" s="299"/>
      <c r="D16" s="269"/>
      <c r="E16" s="131" t="s">
        <v>25</v>
      </c>
      <c r="F16" s="156">
        <v>0</v>
      </c>
      <c r="G16" s="156">
        <v>0</v>
      </c>
      <c r="H16" s="156">
        <v>0</v>
      </c>
      <c r="I16" s="161">
        <v>0</v>
      </c>
      <c r="J16" s="156">
        <v>0</v>
      </c>
      <c r="K16" s="162">
        <v>0</v>
      </c>
      <c r="L16" s="162">
        <v>0</v>
      </c>
      <c r="M16" s="162">
        <v>0</v>
      </c>
      <c r="N16" s="162">
        <v>0</v>
      </c>
      <c r="O16" s="162">
        <v>0</v>
      </c>
      <c r="P16" s="163">
        <v>0</v>
      </c>
      <c r="Q16" s="162">
        <v>0</v>
      </c>
      <c r="R16" s="162">
        <v>0</v>
      </c>
      <c r="S16" s="162">
        <v>0</v>
      </c>
      <c r="T16" s="162">
        <v>0</v>
      </c>
      <c r="U16" s="162">
        <v>0</v>
      </c>
      <c r="V16" s="162">
        <v>0</v>
      </c>
      <c r="W16" s="163">
        <v>0</v>
      </c>
      <c r="X16" s="162">
        <v>0</v>
      </c>
      <c r="Y16" s="162">
        <v>0</v>
      </c>
      <c r="Z16" s="162">
        <v>0</v>
      </c>
      <c r="AA16" s="162">
        <v>0</v>
      </c>
      <c r="AB16" s="162">
        <v>0</v>
      </c>
      <c r="AC16" s="162">
        <v>0</v>
      </c>
      <c r="AD16" s="169"/>
      <c r="AE16" s="162">
        <v>0</v>
      </c>
      <c r="AF16" s="162">
        <v>0</v>
      </c>
      <c r="AG16" s="162">
        <v>0</v>
      </c>
      <c r="AH16" s="149">
        <f>SUM(F16:AG16)</f>
        <v>0</v>
      </c>
      <c r="AI16" s="175">
        <v>0</v>
      </c>
      <c r="AJ16" s="175">
        <f t="shared" si="3"/>
        <v>0</v>
      </c>
      <c r="AK16" s="151">
        <f t="shared" si="2"/>
        <v>0</v>
      </c>
      <c r="AL16" s="255"/>
      <c r="AM16" s="260"/>
      <c r="AN16" s="248"/>
      <c r="AO16" s="252"/>
    </row>
    <row r="17" spans="1:41" ht="23.25" customHeight="1">
      <c r="A17" s="287"/>
      <c r="B17" s="294"/>
      <c r="C17" s="300"/>
      <c r="D17" s="270"/>
      <c r="E17" s="133" t="s">
        <v>26</v>
      </c>
      <c r="F17" s="157">
        <v>0</v>
      </c>
      <c r="G17" s="157">
        <v>0</v>
      </c>
      <c r="H17" s="157">
        <v>0</v>
      </c>
      <c r="I17" s="164">
        <v>0</v>
      </c>
      <c r="J17" s="157">
        <v>0</v>
      </c>
      <c r="K17" s="165">
        <v>0</v>
      </c>
      <c r="L17" s="165">
        <v>0</v>
      </c>
      <c r="M17" s="165">
        <v>0</v>
      </c>
      <c r="N17" s="165">
        <v>0</v>
      </c>
      <c r="O17" s="165">
        <v>0</v>
      </c>
      <c r="P17" s="166">
        <v>0</v>
      </c>
      <c r="Q17" s="165">
        <v>0</v>
      </c>
      <c r="R17" s="165">
        <v>0</v>
      </c>
      <c r="S17" s="165">
        <v>0</v>
      </c>
      <c r="T17" s="165">
        <v>0</v>
      </c>
      <c r="U17" s="165">
        <v>0</v>
      </c>
      <c r="V17" s="165">
        <v>0</v>
      </c>
      <c r="W17" s="166">
        <v>0</v>
      </c>
      <c r="X17" s="165">
        <v>0</v>
      </c>
      <c r="Y17" s="165">
        <v>0</v>
      </c>
      <c r="Z17" s="165">
        <v>0</v>
      </c>
      <c r="AA17" s="165">
        <v>0</v>
      </c>
      <c r="AB17" s="165">
        <v>0</v>
      </c>
      <c r="AC17" s="165">
        <v>0</v>
      </c>
      <c r="AD17" s="170"/>
      <c r="AE17" s="165">
        <v>0</v>
      </c>
      <c r="AF17" s="165">
        <v>0</v>
      </c>
      <c r="AG17" s="165">
        <v>0</v>
      </c>
      <c r="AH17" s="152">
        <f>SUM(F17:AG17)*1.5</f>
        <v>0</v>
      </c>
      <c r="AI17" s="176">
        <v>0</v>
      </c>
      <c r="AJ17" s="176">
        <f t="shared" si="3"/>
        <v>0</v>
      </c>
      <c r="AK17" s="154">
        <f t="shared" si="2"/>
        <v>0</v>
      </c>
      <c r="AL17" s="256"/>
      <c r="AM17" s="261"/>
      <c r="AN17" s="249"/>
      <c r="AO17" s="253"/>
    </row>
    <row r="18" spans="1:41" ht="20.25" customHeight="1">
      <c r="A18" s="288"/>
      <c r="B18" s="135"/>
      <c r="C18" s="136"/>
      <c r="D18" s="136" t="s">
        <v>31</v>
      </c>
      <c r="E18" s="137"/>
      <c r="F18" s="138">
        <v>0</v>
      </c>
      <c r="G18" s="138">
        <v>0</v>
      </c>
      <c r="H18" s="138">
        <v>0</v>
      </c>
      <c r="I18" s="45">
        <v>0</v>
      </c>
      <c r="J18" s="138">
        <v>0</v>
      </c>
      <c r="K18" s="138">
        <v>0</v>
      </c>
      <c r="L18" s="138">
        <v>0</v>
      </c>
      <c r="M18" s="138">
        <v>0</v>
      </c>
      <c r="N18" s="138">
        <v>0</v>
      </c>
      <c r="O18" s="138">
        <v>0</v>
      </c>
      <c r="P18" s="45">
        <v>0</v>
      </c>
      <c r="Q18" s="138">
        <v>0</v>
      </c>
      <c r="R18" s="138">
        <v>0</v>
      </c>
      <c r="S18" s="138">
        <v>0</v>
      </c>
      <c r="T18" s="138">
        <v>0</v>
      </c>
      <c r="U18" s="138">
        <v>0</v>
      </c>
      <c r="V18" s="138">
        <v>0</v>
      </c>
      <c r="W18" s="45">
        <v>0</v>
      </c>
      <c r="X18" s="138">
        <v>0</v>
      </c>
      <c r="Y18" s="138">
        <v>0</v>
      </c>
      <c r="Z18" s="138">
        <v>2</v>
      </c>
      <c r="AA18" s="138">
        <v>2</v>
      </c>
      <c r="AB18" s="138">
        <v>2</v>
      </c>
      <c r="AC18" s="138">
        <v>1</v>
      </c>
      <c r="AD18" s="171"/>
      <c r="AE18" s="138">
        <v>1</v>
      </c>
      <c r="AF18" s="138">
        <v>1</v>
      </c>
      <c r="AG18" s="138">
        <v>1</v>
      </c>
      <c r="AH18" s="107"/>
      <c r="AI18" s="109"/>
      <c r="AJ18" s="109"/>
      <c r="AK18" s="109"/>
      <c r="AL18" s="109"/>
      <c r="AM18" s="121"/>
      <c r="AN18" s="107"/>
      <c r="AO18" s="122"/>
    </row>
    <row r="19" spans="1:41" ht="20.25" customHeight="1">
      <c r="A19" s="289"/>
      <c r="B19" s="139"/>
      <c r="C19" s="140"/>
      <c r="D19" s="140" t="s">
        <v>32</v>
      </c>
      <c r="E19" s="141"/>
      <c r="F19" s="142">
        <v>0</v>
      </c>
      <c r="G19" s="142">
        <v>0</v>
      </c>
      <c r="H19" s="142">
        <v>0</v>
      </c>
      <c r="I19" s="50">
        <v>0</v>
      </c>
      <c r="J19" s="142">
        <v>0</v>
      </c>
      <c r="K19" s="142">
        <v>0</v>
      </c>
      <c r="L19" s="142">
        <v>0</v>
      </c>
      <c r="M19" s="142">
        <v>0</v>
      </c>
      <c r="N19" s="142">
        <v>0</v>
      </c>
      <c r="O19" s="142">
        <v>0</v>
      </c>
      <c r="P19" s="50">
        <v>0</v>
      </c>
      <c r="Q19" s="142">
        <v>0</v>
      </c>
      <c r="R19" s="142">
        <v>0</v>
      </c>
      <c r="S19" s="142">
        <v>0</v>
      </c>
      <c r="T19" s="142">
        <v>0</v>
      </c>
      <c r="U19" s="142">
        <v>0</v>
      </c>
      <c r="V19" s="142">
        <v>0</v>
      </c>
      <c r="W19" s="50">
        <v>0</v>
      </c>
      <c r="X19" s="142">
        <v>0</v>
      </c>
      <c r="Y19" s="142">
        <v>0</v>
      </c>
      <c r="Z19" s="142">
        <v>2</v>
      </c>
      <c r="AA19" s="142">
        <v>2</v>
      </c>
      <c r="AB19" s="142">
        <v>2</v>
      </c>
      <c r="AC19" s="142">
        <v>0</v>
      </c>
      <c r="AD19" s="172"/>
      <c r="AE19" s="142">
        <v>1</v>
      </c>
      <c r="AF19" s="142">
        <v>1</v>
      </c>
      <c r="AG19" s="142">
        <v>1</v>
      </c>
      <c r="AH19" s="111"/>
      <c r="AI19" s="112"/>
      <c r="AJ19" s="112"/>
      <c r="AK19" s="112"/>
      <c r="AL19" s="112"/>
      <c r="AM19" s="112"/>
      <c r="AN19" s="111"/>
      <c r="AO19" s="123"/>
    </row>
    <row r="20" spans="1:41" ht="27" customHeight="1">
      <c r="A20" s="281"/>
      <c r="B20" s="282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2"/>
      <c r="N20" s="282"/>
      <c r="O20" s="282"/>
      <c r="P20" s="282"/>
      <c r="Q20" s="282"/>
      <c r="R20" s="282"/>
      <c r="S20" s="282"/>
      <c r="T20" s="282"/>
      <c r="U20" s="282"/>
      <c r="V20" s="282"/>
      <c r="W20" s="282"/>
      <c r="X20" s="282"/>
      <c r="Y20" s="282"/>
      <c r="Z20" s="282"/>
      <c r="AA20" s="282"/>
      <c r="AB20" s="282"/>
      <c r="AC20" s="282"/>
      <c r="AD20" s="282"/>
      <c r="AE20" s="282"/>
      <c r="AF20" s="282"/>
      <c r="AG20" s="282"/>
      <c r="AH20" s="113">
        <f>SUM(AH9:AH17)</f>
        <v>80</v>
      </c>
      <c r="AI20" s="114"/>
      <c r="AJ20" s="114"/>
      <c r="AK20" s="115">
        <f>SUM(AK9:AK17)</f>
        <v>2700000</v>
      </c>
      <c r="AL20" s="114">
        <f>SUM(AL9:AL14)</f>
        <v>0</v>
      </c>
      <c r="AM20" s="114"/>
      <c r="AN20" s="113">
        <f>SUM(AN9:AN17)</f>
        <v>32700000</v>
      </c>
      <c r="AO20" s="124">
        <f>SUM(AO9:AO14)</f>
        <v>0</v>
      </c>
    </row>
    <row r="21" spans="1:41" s="15" customFormat="1" ht="24" customHeight="1">
      <c r="A21" s="52"/>
      <c r="C21" s="53"/>
      <c r="D21" s="53"/>
      <c r="F21" s="54"/>
      <c r="G21" s="54"/>
      <c r="H21" s="54"/>
      <c r="I21" s="54"/>
      <c r="J21" s="54"/>
      <c r="K21" s="54"/>
      <c r="L21" s="62"/>
      <c r="M21" s="62"/>
      <c r="N21" s="54"/>
      <c r="O21" s="54"/>
      <c r="P21" s="54"/>
      <c r="Q21" s="54"/>
      <c r="R21" s="54"/>
      <c r="S21" s="62"/>
      <c r="T21" s="62"/>
      <c r="U21" s="54"/>
      <c r="V21" s="54"/>
      <c r="W21" s="54"/>
      <c r="X21" s="54"/>
      <c r="Y21" s="77"/>
      <c r="Z21" s="78"/>
      <c r="AA21" s="78"/>
      <c r="AB21" s="79"/>
      <c r="AC21" s="79"/>
      <c r="AD21" s="79"/>
      <c r="AE21" s="79"/>
      <c r="AF21" s="79"/>
      <c r="AG21" s="116"/>
      <c r="AH21" s="117"/>
      <c r="AI21" s="14"/>
      <c r="AJ21" s="14"/>
      <c r="AK21" s="14"/>
      <c r="AL21" s="14"/>
      <c r="AM21" s="14"/>
      <c r="AN21" s="14"/>
      <c r="AO21" s="125"/>
    </row>
    <row r="22" spans="1:41" s="15" customFormat="1" ht="24" customHeight="1">
      <c r="A22" s="52"/>
      <c r="C22" s="53"/>
      <c r="D22" s="53"/>
      <c r="F22" s="54"/>
      <c r="G22" s="54"/>
      <c r="H22" s="54"/>
      <c r="I22" s="54"/>
      <c r="J22" s="54"/>
      <c r="K22" s="54"/>
      <c r="L22" s="62"/>
      <c r="M22" s="62"/>
      <c r="N22" s="54"/>
      <c r="O22" s="54"/>
      <c r="P22" s="54"/>
      <c r="Q22" s="54"/>
      <c r="R22" s="54" t="s">
        <v>33</v>
      </c>
      <c r="S22" s="62" t="s">
        <v>33</v>
      </c>
      <c r="T22" s="62"/>
      <c r="U22" s="54"/>
      <c r="V22" s="54"/>
      <c r="W22" s="54"/>
      <c r="X22" s="54"/>
      <c r="Y22" s="77"/>
      <c r="Z22" s="78"/>
      <c r="AA22" s="78"/>
      <c r="AB22" s="79"/>
      <c r="AC22" s="79"/>
      <c r="AD22" s="79"/>
      <c r="AE22" s="79"/>
      <c r="AF22" s="79"/>
      <c r="AG22" s="116"/>
      <c r="AH22" s="117"/>
      <c r="AI22" s="14"/>
      <c r="AJ22" s="14"/>
      <c r="AK22" s="14"/>
      <c r="AL22" s="14"/>
      <c r="AM22" s="14"/>
      <c r="AN22" s="14"/>
      <c r="AO22" s="125"/>
    </row>
    <row r="23" spans="1:41" s="15" customFormat="1" ht="24" customHeight="1">
      <c r="A23" s="52"/>
      <c r="C23" s="53"/>
      <c r="D23" s="53"/>
      <c r="F23" s="54"/>
      <c r="G23" s="54"/>
      <c r="H23" s="54"/>
      <c r="I23" s="54"/>
      <c r="J23" s="54"/>
      <c r="K23" s="54"/>
      <c r="L23" s="62"/>
      <c r="M23" s="62"/>
      <c r="N23" s="54"/>
      <c r="O23" s="54"/>
      <c r="P23" s="54"/>
      <c r="Q23" s="54"/>
      <c r="R23" s="54"/>
      <c r="S23" s="62"/>
      <c r="T23" s="62"/>
      <c r="U23" s="54"/>
      <c r="V23" s="54"/>
      <c r="W23" s="54"/>
      <c r="X23" s="54"/>
      <c r="Y23" s="77"/>
      <c r="Z23" s="78"/>
      <c r="AA23" s="78"/>
      <c r="AB23" s="79"/>
      <c r="AC23" s="79"/>
      <c r="AD23" s="79"/>
      <c r="AE23" s="79"/>
      <c r="AF23" s="79"/>
      <c r="AG23" s="116"/>
      <c r="AH23" s="117"/>
      <c r="AI23" s="14"/>
      <c r="AJ23" s="14"/>
      <c r="AK23" s="14"/>
      <c r="AL23" s="14"/>
      <c r="AM23" s="14"/>
      <c r="AN23" s="126"/>
      <c r="AO23" s="127"/>
    </row>
    <row r="24" spans="1:41" s="15" customFormat="1">
      <c r="A24" s="52"/>
      <c r="C24" s="53"/>
      <c r="D24" s="53"/>
      <c r="F24" s="54"/>
      <c r="G24" s="54"/>
      <c r="H24" s="54"/>
      <c r="I24" s="63"/>
      <c r="J24" s="54"/>
      <c r="K24" s="54"/>
      <c r="L24" s="62"/>
      <c r="M24" s="62"/>
      <c r="N24" s="54"/>
      <c r="O24" s="54"/>
      <c r="P24" s="54"/>
      <c r="Q24" s="54"/>
      <c r="R24" s="54"/>
      <c r="S24" s="62"/>
      <c r="T24" s="62"/>
      <c r="U24" s="54"/>
      <c r="V24" s="54"/>
      <c r="W24" s="54"/>
      <c r="X24" s="54"/>
      <c r="Y24" s="77"/>
      <c r="Z24" s="78"/>
      <c r="AA24" s="78"/>
      <c r="AB24" s="79"/>
      <c r="AC24" s="79"/>
      <c r="AD24" s="79"/>
      <c r="AE24" s="79"/>
      <c r="AF24" s="79"/>
      <c r="AG24" s="116"/>
      <c r="AH24" s="117"/>
      <c r="AI24" s="14"/>
      <c r="AJ24" s="14"/>
      <c r="AK24" s="14"/>
      <c r="AL24" s="14"/>
      <c r="AM24" s="14"/>
      <c r="AN24" s="14"/>
      <c r="AO24" s="14"/>
    </row>
    <row r="25" spans="1:41" s="15" customFormat="1" ht="18" customHeight="1">
      <c r="A25" s="52"/>
      <c r="C25" s="53"/>
      <c r="D25" s="53"/>
      <c r="F25" s="54"/>
      <c r="G25" s="54"/>
      <c r="H25" s="54"/>
      <c r="I25" s="54"/>
      <c r="J25" s="54"/>
      <c r="K25" s="54"/>
      <c r="L25" s="62"/>
      <c r="M25" s="62"/>
      <c r="N25" s="54"/>
      <c r="O25" s="54"/>
      <c r="P25" s="54"/>
      <c r="Q25" s="54"/>
      <c r="R25" s="54"/>
      <c r="S25" s="62"/>
      <c r="T25" s="62"/>
      <c r="U25" s="54"/>
      <c r="V25" s="54"/>
      <c r="W25" s="54"/>
      <c r="X25" s="54"/>
      <c r="Y25" s="77"/>
      <c r="Z25" s="78"/>
      <c r="AA25" s="78"/>
      <c r="AB25" s="79"/>
      <c r="AC25" s="79"/>
      <c r="AD25" s="79"/>
      <c r="AE25" s="79"/>
      <c r="AF25" s="79"/>
      <c r="AG25" s="116"/>
      <c r="AH25" s="117"/>
      <c r="AI25" s="14"/>
      <c r="AJ25" s="14"/>
      <c r="AK25" s="14"/>
      <c r="AL25" s="14"/>
      <c r="AM25" s="14"/>
      <c r="AN25" s="14"/>
      <c r="AO25" s="14"/>
    </row>
    <row r="26" spans="1:41" s="15" customFormat="1" hidden="1">
      <c r="A26" s="52"/>
      <c r="C26" s="53"/>
      <c r="D26" s="53"/>
      <c r="F26" s="54"/>
      <c r="G26" s="54"/>
      <c r="H26" s="54"/>
      <c r="I26" s="54"/>
      <c r="J26" s="54"/>
      <c r="K26" s="54"/>
      <c r="L26" s="62"/>
      <c r="M26" s="62"/>
      <c r="N26" s="54"/>
      <c r="O26" s="54"/>
      <c r="P26" s="54"/>
      <c r="Q26" s="54"/>
      <c r="R26" s="54"/>
      <c r="S26" s="62"/>
      <c r="T26" s="62"/>
      <c r="U26" s="54"/>
      <c r="V26" s="54"/>
      <c r="W26" s="54"/>
      <c r="X26" s="54"/>
      <c r="Y26" s="77"/>
      <c r="Z26" s="78"/>
      <c r="AA26" s="78"/>
      <c r="AB26" s="79"/>
      <c r="AC26" s="79"/>
      <c r="AD26" s="79"/>
      <c r="AE26" s="79"/>
      <c r="AF26" s="79"/>
      <c r="AG26" s="116"/>
      <c r="AH26" s="117"/>
      <c r="AI26" s="14"/>
      <c r="AJ26" s="14"/>
      <c r="AK26" s="14"/>
      <c r="AL26" s="14"/>
      <c r="AM26" s="14"/>
      <c r="AN26" s="14"/>
      <c r="AO26" s="14"/>
    </row>
    <row r="27" spans="1:41" s="15" customFormat="1" hidden="1">
      <c r="A27" s="52"/>
      <c r="B27" s="15" t="s">
        <v>34</v>
      </c>
      <c r="C27" s="53"/>
      <c r="D27" s="53"/>
      <c r="F27" s="54"/>
      <c r="G27" s="54"/>
      <c r="H27" s="54"/>
      <c r="I27" s="54" t="s">
        <v>35</v>
      </c>
      <c r="J27" s="54"/>
      <c r="K27" s="54"/>
      <c r="L27" s="62"/>
      <c r="M27" s="62"/>
      <c r="N27" s="54"/>
      <c r="O27" s="54"/>
      <c r="P27" s="54"/>
      <c r="Q27" s="54"/>
      <c r="R27" s="54"/>
      <c r="S27" s="62"/>
      <c r="T27" s="62"/>
      <c r="U27" s="54"/>
      <c r="V27" s="54"/>
      <c r="W27" s="54"/>
      <c r="X27" s="54"/>
      <c r="Y27" s="77"/>
      <c r="Z27" s="78"/>
      <c r="AA27" s="78"/>
      <c r="AB27" s="79"/>
      <c r="AC27" s="79"/>
      <c r="AD27" s="79"/>
      <c r="AE27" s="79"/>
      <c r="AF27" s="79"/>
      <c r="AG27" s="116"/>
      <c r="AH27" s="117"/>
      <c r="AI27" s="14"/>
      <c r="AJ27" s="14"/>
      <c r="AK27" s="14"/>
      <c r="AL27" s="14"/>
      <c r="AM27" s="14"/>
      <c r="AN27" s="14"/>
      <c r="AO27" s="14"/>
    </row>
    <row r="28" spans="1:41">
      <c r="AI28" s="14"/>
      <c r="AJ28" s="14"/>
      <c r="AK28" s="14"/>
      <c r="AL28" s="14"/>
      <c r="AM28" s="14"/>
      <c r="AN28" s="14"/>
      <c r="AO28" s="14"/>
    </row>
    <row r="29" spans="1:41">
      <c r="AI29" s="14"/>
      <c r="AJ29" s="14"/>
      <c r="AK29" s="14"/>
      <c r="AL29" s="14"/>
      <c r="AM29" s="14"/>
      <c r="AN29" s="14"/>
      <c r="AO29" s="14"/>
    </row>
    <row r="31" spans="1:41">
      <c r="AI31" s="118"/>
      <c r="AJ31" s="118"/>
      <c r="AK31" s="118"/>
      <c r="AL31" s="118"/>
      <c r="AM31" s="118"/>
      <c r="AN31" s="52"/>
      <c r="AO31" s="52"/>
    </row>
    <row r="32" spans="1:41">
      <c r="A32" s="14"/>
      <c r="C32" s="14"/>
      <c r="D32" s="14"/>
      <c r="F32" s="55"/>
      <c r="G32" s="55"/>
      <c r="H32" s="55"/>
      <c r="I32" s="55"/>
      <c r="J32" s="55"/>
      <c r="K32" s="55"/>
      <c r="L32" s="64"/>
      <c r="M32" s="64"/>
      <c r="N32" s="55"/>
      <c r="O32" s="55"/>
      <c r="P32" s="55"/>
      <c r="Q32" s="55"/>
      <c r="R32" s="55"/>
      <c r="S32" s="64"/>
      <c r="T32" s="64"/>
      <c r="U32" s="55"/>
      <c r="V32" s="55"/>
      <c r="W32" s="55"/>
      <c r="X32" s="55"/>
      <c r="Y32" s="80"/>
      <c r="Z32" s="81"/>
      <c r="AA32" s="81"/>
      <c r="AB32" s="82"/>
      <c r="AC32" s="82"/>
      <c r="AD32" s="82"/>
      <c r="AE32" s="82"/>
      <c r="AF32" s="82"/>
      <c r="AG32" s="119"/>
      <c r="AH32" s="14"/>
      <c r="AI32" s="118"/>
      <c r="AJ32" s="118"/>
      <c r="AK32" s="118"/>
      <c r="AL32" s="118"/>
      <c r="AM32" s="118"/>
      <c r="AN32" s="52"/>
      <c r="AO32" s="52"/>
    </row>
    <row r="33" spans="6:41" s="14" customFormat="1">
      <c r="F33" s="55"/>
      <c r="G33" s="55"/>
      <c r="H33" s="55"/>
      <c r="I33" s="55"/>
      <c r="J33" s="55"/>
      <c r="K33" s="55"/>
      <c r="L33" s="64"/>
      <c r="M33" s="64"/>
      <c r="N33" s="55"/>
      <c r="O33" s="55"/>
      <c r="P33" s="55"/>
      <c r="Q33" s="55"/>
      <c r="R33" s="55"/>
      <c r="S33" s="64"/>
      <c r="T33" s="64"/>
      <c r="U33" s="55"/>
      <c r="V33" s="55"/>
      <c r="W33" s="55"/>
      <c r="X33" s="55"/>
      <c r="Y33" s="80"/>
      <c r="Z33" s="81"/>
      <c r="AA33" s="81"/>
      <c r="AB33" s="82"/>
      <c r="AC33" s="82"/>
      <c r="AD33" s="82"/>
      <c r="AE33" s="82"/>
      <c r="AF33" s="82"/>
      <c r="AG33" s="119"/>
      <c r="AI33" s="118"/>
      <c r="AJ33" s="118"/>
      <c r="AK33" s="118"/>
      <c r="AL33" s="118"/>
      <c r="AM33" s="118"/>
      <c r="AN33" s="52"/>
      <c r="AO33" s="52"/>
    </row>
    <row r="34" spans="6:41" s="14" customFormat="1">
      <c r="F34" s="55"/>
      <c r="G34" s="55"/>
      <c r="H34" s="55"/>
      <c r="I34" s="55"/>
      <c r="J34" s="55"/>
      <c r="K34" s="55"/>
      <c r="L34" s="64"/>
      <c r="M34" s="64"/>
      <c r="N34" s="55"/>
      <c r="O34" s="55"/>
      <c r="P34" s="55"/>
      <c r="Q34" s="55"/>
      <c r="R34" s="55"/>
      <c r="S34" s="64"/>
      <c r="T34" s="64"/>
      <c r="U34" s="55"/>
      <c r="V34" s="55"/>
      <c r="W34" s="55"/>
      <c r="X34" s="55"/>
      <c r="Y34" s="80"/>
      <c r="Z34" s="81"/>
      <c r="AA34" s="81"/>
      <c r="AB34" s="82"/>
      <c r="AC34" s="82"/>
      <c r="AD34" s="82"/>
      <c r="AE34" s="82"/>
      <c r="AF34" s="82"/>
      <c r="AG34" s="119"/>
      <c r="AI34" s="118"/>
      <c r="AJ34" s="118"/>
      <c r="AK34" s="118"/>
      <c r="AL34" s="118"/>
      <c r="AM34" s="118"/>
      <c r="AN34" s="52"/>
      <c r="AO34" s="52"/>
    </row>
    <row r="35" spans="6:41" s="14" customFormat="1">
      <c r="F35" s="55"/>
      <c r="G35" s="55"/>
      <c r="H35" s="55"/>
      <c r="I35" s="55"/>
      <c r="J35" s="55"/>
      <c r="K35" s="55"/>
      <c r="L35" s="64"/>
      <c r="M35" s="64"/>
      <c r="N35" s="55"/>
      <c r="O35" s="55"/>
      <c r="P35" s="55"/>
      <c r="Q35" s="55"/>
      <c r="R35" s="55"/>
      <c r="S35" s="64"/>
      <c r="T35" s="64"/>
      <c r="U35" s="55"/>
      <c r="V35" s="55"/>
      <c r="W35" s="55"/>
      <c r="X35" s="55"/>
      <c r="Y35" s="80"/>
      <c r="Z35" s="81"/>
      <c r="AA35" s="81"/>
      <c r="AB35" s="82"/>
      <c r="AC35" s="82"/>
      <c r="AD35" s="82"/>
      <c r="AE35" s="82"/>
      <c r="AF35" s="82"/>
      <c r="AG35" s="119"/>
      <c r="AI35" s="118"/>
      <c r="AJ35" s="118"/>
      <c r="AK35" s="118"/>
      <c r="AL35" s="118"/>
      <c r="AM35" s="118"/>
      <c r="AN35" s="52"/>
      <c r="AO35" s="52"/>
    </row>
    <row r="36" spans="6:41" s="14" customFormat="1">
      <c r="F36" s="55"/>
      <c r="G36" s="55"/>
      <c r="H36" s="55"/>
      <c r="I36" s="55"/>
      <c r="J36" s="55"/>
      <c r="K36" s="55"/>
      <c r="L36" s="64"/>
      <c r="M36" s="64"/>
      <c r="N36" s="55"/>
      <c r="O36" s="55"/>
      <c r="P36" s="55"/>
      <c r="Q36" s="55"/>
      <c r="R36" s="55"/>
      <c r="S36" s="64"/>
      <c r="T36" s="64"/>
      <c r="U36" s="55"/>
      <c r="V36" s="55"/>
      <c r="W36" s="55"/>
      <c r="X36" s="55"/>
      <c r="Y36" s="80"/>
      <c r="Z36" s="81"/>
      <c r="AA36" s="81"/>
      <c r="AB36" s="82"/>
      <c r="AC36" s="82"/>
      <c r="AD36" s="82"/>
      <c r="AE36" s="82"/>
      <c r="AF36" s="82"/>
      <c r="AG36" s="119"/>
      <c r="AI36" s="118"/>
      <c r="AJ36" s="118"/>
      <c r="AK36" s="118"/>
      <c r="AL36" s="118"/>
      <c r="AM36" s="118"/>
      <c r="AN36" s="52"/>
      <c r="AO36" s="52"/>
    </row>
    <row r="37" spans="6:41" s="14" customFormat="1">
      <c r="F37" s="55"/>
      <c r="G37" s="55"/>
      <c r="H37" s="55"/>
      <c r="I37" s="55"/>
      <c r="J37" s="55"/>
      <c r="K37" s="55"/>
      <c r="L37" s="64"/>
      <c r="M37" s="64"/>
      <c r="N37" s="55"/>
      <c r="O37" s="55"/>
      <c r="P37" s="55"/>
      <c r="Q37" s="55"/>
      <c r="R37" s="55"/>
      <c r="S37" s="64"/>
      <c r="T37" s="64"/>
      <c r="U37" s="55"/>
      <c r="V37" s="55"/>
      <c r="W37" s="55"/>
      <c r="X37" s="55"/>
      <c r="Y37" s="80"/>
      <c r="Z37" s="81"/>
      <c r="AA37" s="81"/>
      <c r="AB37" s="82"/>
      <c r="AC37" s="82"/>
      <c r="AD37" s="82"/>
      <c r="AE37" s="82"/>
      <c r="AF37" s="82"/>
      <c r="AG37" s="119"/>
      <c r="AI37" s="118"/>
      <c r="AJ37" s="118"/>
      <c r="AK37" s="118"/>
      <c r="AL37" s="118"/>
      <c r="AM37" s="118"/>
      <c r="AN37" s="52"/>
      <c r="AO37" s="52"/>
    </row>
  </sheetData>
  <mergeCells count="47">
    <mergeCell ref="C1:G1"/>
    <mergeCell ref="C2:G2"/>
    <mergeCell ref="A3:B3"/>
    <mergeCell ref="C3:G3"/>
    <mergeCell ref="A4:AH4"/>
    <mergeCell ref="A1:B2"/>
    <mergeCell ref="A6:D6"/>
    <mergeCell ref="AJ6:AN6"/>
    <mergeCell ref="F7:AG7"/>
    <mergeCell ref="A20:AG20"/>
    <mergeCell ref="A7:A8"/>
    <mergeCell ref="A9:A11"/>
    <mergeCell ref="A12:A14"/>
    <mergeCell ref="A15:A17"/>
    <mergeCell ref="A18:A19"/>
    <mergeCell ref="B7:B8"/>
    <mergeCell ref="B9:B11"/>
    <mergeCell ref="B12:B14"/>
    <mergeCell ref="B15:B17"/>
    <mergeCell ref="C9:C11"/>
    <mergeCell ref="C12:C14"/>
    <mergeCell ref="C15:C17"/>
    <mergeCell ref="D9:D11"/>
    <mergeCell ref="D12:D14"/>
    <mergeCell ref="D15:D17"/>
    <mergeCell ref="E7:E8"/>
    <mergeCell ref="AH7:AH8"/>
    <mergeCell ref="C7:D8"/>
    <mergeCell ref="AI7:AI8"/>
    <mergeCell ref="AJ7:AJ8"/>
    <mergeCell ref="AK7:AK8"/>
    <mergeCell ref="AL7:AL8"/>
    <mergeCell ref="AL9:AL11"/>
    <mergeCell ref="AL12:AL14"/>
    <mergeCell ref="AL15:AL17"/>
    <mergeCell ref="AM7:AM8"/>
    <mergeCell ref="AM9:AM11"/>
    <mergeCell ref="AM12:AM14"/>
    <mergeCell ref="AM15:AM17"/>
    <mergeCell ref="AN7:AN8"/>
    <mergeCell ref="AN9:AN11"/>
    <mergeCell ref="AN12:AN14"/>
    <mergeCell ref="AN15:AN17"/>
    <mergeCell ref="AO7:AO8"/>
    <mergeCell ref="AO9:AO11"/>
    <mergeCell ref="AO12:AO14"/>
    <mergeCell ref="AO15:AO17"/>
  </mergeCells>
  <hyperlinks>
    <hyperlink ref="C9:C11" location="'BANK INFOR'!c5" display="Nguyễn Thị Ngọc Quyên"/>
    <hyperlink ref="C15:C17" location="'BANK INFOR'!c9" display="Phạm Thị Thu Hiền"/>
  </hyperlink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7"/>
  <sheetViews>
    <sheetView zoomScale="60" zoomScaleNormal="60" workbookViewId="0">
      <pane xSplit="4" topLeftCell="AD1" activePane="topRight" state="frozen"/>
      <selection pane="topRight" activeCell="AQ9" sqref="AQ9:AQ11"/>
    </sheetView>
  </sheetViews>
  <sheetFormatPr defaultColWidth="9.140625" defaultRowHeight="20.25"/>
  <cols>
    <col min="1" max="1" width="4.5703125" style="18" customWidth="1"/>
    <col min="2" max="2" width="26.28515625" style="14" customWidth="1"/>
    <col min="3" max="3" width="32.140625" style="19" customWidth="1"/>
    <col min="4" max="4" width="24.5703125" style="19" customWidth="1"/>
    <col min="5" max="5" width="9.5703125" style="14" customWidth="1"/>
    <col min="6" max="9" width="7.7109375" style="20" customWidth="1"/>
    <col min="10" max="10" width="7" style="20" customWidth="1"/>
    <col min="11" max="11" width="7.7109375" style="20" customWidth="1"/>
    <col min="12" max="13" width="7.7109375" style="21" customWidth="1"/>
    <col min="14" max="18" width="7.7109375" style="20" customWidth="1"/>
    <col min="19" max="20" width="7.7109375" style="21" customWidth="1"/>
    <col min="21" max="22" width="7.7109375" style="20" customWidth="1"/>
    <col min="23" max="23" width="6.28515625" style="20" customWidth="1"/>
    <col min="24" max="24" width="7.7109375" style="20" customWidth="1"/>
    <col min="25" max="25" width="7.7109375" style="22" customWidth="1"/>
    <col min="26" max="27" width="7.7109375" style="23" customWidth="1"/>
    <col min="28" max="35" width="7.7109375" style="24" customWidth="1"/>
    <col min="36" max="36" width="7.7109375" style="25" customWidth="1"/>
    <col min="37" max="37" width="19" style="26" customWidth="1"/>
    <col min="38" max="38" width="16.28515625" style="27" customWidth="1"/>
    <col min="39" max="39" width="13.85546875" style="27" customWidth="1"/>
    <col min="40" max="40" width="20" style="27" customWidth="1"/>
    <col min="41" max="41" width="16.42578125" style="27" customWidth="1"/>
    <col min="42" max="42" width="14.28515625" style="27" customWidth="1"/>
    <col min="43" max="43" width="20" style="18" customWidth="1"/>
    <col min="44" max="44" width="22.5703125" style="18" customWidth="1"/>
    <col min="45" max="16384" width="9.140625" style="14"/>
  </cols>
  <sheetData>
    <row r="1" spans="1:44" s="13" customFormat="1" ht="24.75">
      <c r="A1" s="307" t="s">
        <v>0</v>
      </c>
      <c r="B1" s="307"/>
      <c r="C1" s="28" t="s">
        <v>1</v>
      </c>
      <c r="D1" s="28"/>
      <c r="E1" s="28"/>
      <c r="F1" s="28"/>
      <c r="G1" s="28"/>
    </row>
    <row r="2" spans="1:44" s="13" customFormat="1" ht="18.75">
      <c r="A2" s="307"/>
      <c r="B2" s="307"/>
      <c r="C2" s="29" t="s">
        <v>2</v>
      </c>
      <c r="D2" s="29"/>
      <c r="E2" s="29"/>
      <c r="F2" s="29"/>
      <c r="G2" s="29"/>
    </row>
    <row r="3" spans="1:44" s="13" customFormat="1" ht="18.75">
      <c r="A3" s="303" t="s">
        <v>36</v>
      </c>
      <c r="B3" s="303"/>
      <c r="C3" s="304" t="s">
        <v>4</v>
      </c>
      <c r="D3" s="305"/>
      <c r="E3" s="305"/>
      <c r="F3" s="305"/>
      <c r="G3" s="305"/>
    </row>
    <row r="4" spans="1:44">
      <c r="A4" s="306" t="s">
        <v>5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  <c r="AI4" s="306"/>
      <c r="AJ4" s="306"/>
      <c r="AK4" s="306"/>
      <c r="AL4" s="14"/>
      <c r="AM4" s="14"/>
      <c r="AN4" s="14"/>
      <c r="AO4" s="14"/>
      <c r="AP4" s="14"/>
      <c r="AQ4" s="14"/>
      <c r="AR4" s="14"/>
    </row>
    <row r="5" spans="1:44">
      <c r="B5" s="30">
        <v>43160</v>
      </c>
    </row>
    <row r="6" spans="1:44">
      <c r="A6" s="278" t="s">
        <v>6</v>
      </c>
      <c r="B6" s="278"/>
      <c r="C6" s="278"/>
      <c r="D6" s="278"/>
      <c r="AM6" s="279" t="s">
        <v>37</v>
      </c>
      <c r="AN6" s="279"/>
      <c r="AO6" s="279"/>
      <c r="AP6" s="279"/>
      <c r="AQ6" s="279"/>
      <c r="AR6" s="120"/>
    </row>
    <row r="7" spans="1:44" s="15" customFormat="1" ht="20.25" customHeight="1">
      <c r="A7" s="283" t="s">
        <v>8</v>
      </c>
      <c r="B7" s="290" t="s">
        <v>9</v>
      </c>
      <c r="C7" s="274" t="s">
        <v>10</v>
      </c>
      <c r="D7" s="275"/>
      <c r="E7" s="245" t="s">
        <v>11</v>
      </c>
      <c r="F7" s="280" t="s">
        <v>38</v>
      </c>
      <c r="G7" s="280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0"/>
      <c r="S7" s="280"/>
      <c r="T7" s="280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72" t="s">
        <v>13</v>
      </c>
      <c r="AL7" s="262" t="s">
        <v>14</v>
      </c>
      <c r="AM7" s="262" t="s">
        <v>15</v>
      </c>
      <c r="AN7" s="257" t="s">
        <v>16</v>
      </c>
      <c r="AO7" s="257" t="s">
        <v>17</v>
      </c>
      <c r="AP7" s="257" t="s">
        <v>18</v>
      </c>
      <c r="AQ7" s="245" t="s">
        <v>19</v>
      </c>
      <c r="AR7" s="250" t="s">
        <v>20</v>
      </c>
    </row>
    <row r="8" spans="1:44" s="63" customFormat="1">
      <c r="A8" s="284"/>
      <c r="B8" s="291"/>
      <c r="C8" s="276"/>
      <c r="D8" s="277"/>
      <c r="E8" s="271"/>
      <c r="F8" s="128">
        <v>1</v>
      </c>
      <c r="G8" s="128">
        <v>2</v>
      </c>
      <c r="H8" s="31">
        <v>3</v>
      </c>
      <c r="I8" s="31">
        <v>4</v>
      </c>
      <c r="J8" s="128">
        <v>5</v>
      </c>
      <c r="K8" s="128">
        <v>6</v>
      </c>
      <c r="L8" s="128">
        <v>7</v>
      </c>
      <c r="M8" s="128">
        <v>8</v>
      </c>
      <c r="N8" s="128">
        <v>9</v>
      </c>
      <c r="O8" s="31">
        <v>10</v>
      </c>
      <c r="P8" s="31">
        <v>11</v>
      </c>
      <c r="Q8" s="128">
        <v>12</v>
      </c>
      <c r="R8" s="128">
        <v>13</v>
      </c>
      <c r="S8" s="128">
        <v>14</v>
      </c>
      <c r="T8" s="128">
        <v>15</v>
      </c>
      <c r="U8" s="128">
        <v>16</v>
      </c>
      <c r="V8" s="31">
        <v>17</v>
      </c>
      <c r="W8" s="31">
        <v>18</v>
      </c>
      <c r="X8" s="128">
        <v>19</v>
      </c>
      <c r="Y8" s="128">
        <v>20</v>
      </c>
      <c r="Z8" s="128">
        <v>21</v>
      </c>
      <c r="AA8" s="128">
        <v>22</v>
      </c>
      <c r="AB8" s="128">
        <v>23</v>
      </c>
      <c r="AC8" s="31">
        <v>24</v>
      </c>
      <c r="AD8" s="31">
        <v>25</v>
      </c>
      <c r="AE8" s="128">
        <v>26</v>
      </c>
      <c r="AF8" s="128">
        <v>27</v>
      </c>
      <c r="AG8" s="128">
        <v>28</v>
      </c>
      <c r="AH8" s="128">
        <v>29</v>
      </c>
      <c r="AI8" s="128">
        <v>30</v>
      </c>
      <c r="AJ8" s="31">
        <v>31</v>
      </c>
      <c r="AK8" s="273"/>
      <c r="AL8" s="263"/>
      <c r="AM8" s="263"/>
      <c r="AN8" s="264"/>
      <c r="AO8" s="258"/>
      <c r="AP8" s="258"/>
      <c r="AQ8" s="246"/>
      <c r="AR8" s="246"/>
    </row>
    <row r="9" spans="1:44" ht="23.25" customHeight="1">
      <c r="A9" s="285">
        <v>1</v>
      </c>
      <c r="B9" s="292" t="s">
        <v>21</v>
      </c>
      <c r="C9" s="268" t="s">
        <v>22</v>
      </c>
      <c r="D9" s="265" t="s">
        <v>23</v>
      </c>
      <c r="E9" s="129" t="s">
        <v>24</v>
      </c>
      <c r="F9" s="130">
        <v>4</v>
      </c>
      <c r="G9" s="130">
        <v>4</v>
      </c>
      <c r="H9" s="34">
        <v>0</v>
      </c>
      <c r="I9" s="34">
        <v>0</v>
      </c>
      <c r="J9" s="130">
        <v>4</v>
      </c>
      <c r="K9" s="143">
        <v>4</v>
      </c>
      <c r="L9" s="143">
        <v>4</v>
      </c>
      <c r="M9" s="143">
        <v>4</v>
      </c>
      <c r="N9" s="143">
        <v>4</v>
      </c>
      <c r="O9" s="57">
        <v>0</v>
      </c>
      <c r="P9" s="57">
        <v>0</v>
      </c>
      <c r="Q9" s="143">
        <v>4</v>
      </c>
      <c r="R9" s="143">
        <v>4</v>
      </c>
      <c r="S9" s="143">
        <v>4</v>
      </c>
      <c r="T9" s="143">
        <v>4</v>
      </c>
      <c r="U9" s="143">
        <v>4</v>
      </c>
      <c r="V9" s="57">
        <v>0</v>
      </c>
      <c r="W9" s="57">
        <v>0</v>
      </c>
      <c r="X9" s="143">
        <v>4</v>
      </c>
      <c r="Y9" s="143">
        <v>4</v>
      </c>
      <c r="Z9" s="143">
        <v>4</v>
      </c>
      <c r="AA9" s="143">
        <v>4</v>
      </c>
      <c r="AB9" s="143">
        <v>4</v>
      </c>
      <c r="AC9" s="57">
        <v>0</v>
      </c>
      <c r="AD9" s="57">
        <v>0</v>
      </c>
      <c r="AE9" s="143">
        <v>4</v>
      </c>
      <c r="AF9" s="143">
        <v>4</v>
      </c>
      <c r="AG9" s="143">
        <v>4</v>
      </c>
      <c r="AH9" s="143">
        <v>4</v>
      </c>
      <c r="AI9" s="143">
        <v>4</v>
      </c>
      <c r="AJ9" s="57">
        <v>0</v>
      </c>
      <c r="AK9" s="146">
        <f t="shared" ref="AK9:AK13" si="0">SUM(F9:AJ9)</f>
        <v>88</v>
      </c>
      <c r="AL9" s="147">
        <f t="shared" ref="AL9:AL11" si="1">9000000/22</f>
        <v>409090.909090909</v>
      </c>
      <c r="AM9" s="147">
        <f t="shared" ref="AM9:AM17" si="2">+AL9/8</f>
        <v>51136.363636363603</v>
      </c>
      <c r="AN9" s="148">
        <f t="shared" ref="AN9:AN17" si="3">AM9*AK9</f>
        <v>4500000</v>
      </c>
      <c r="AO9" s="254"/>
      <c r="AP9" s="259">
        <v>0</v>
      </c>
      <c r="AQ9" s="247">
        <f>SUM(AN9:AN11)-AO9+AP9</f>
        <v>8999999.9999999907</v>
      </c>
      <c r="AR9" s="251"/>
    </row>
    <row r="10" spans="1:44" ht="23.25" customHeight="1">
      <c r="A10" s="286"/>
      <c r="B10" s="293"/>
      <c r="C10" s="269"/>
      <c r="D10" s="266"/>
      <c r="E10" s="131" t="s">
        <v>25</v>
      </c>
      <c r="F10" s="132">
        <v>4</v>
      </c>
      <c r="G10" s="132">
        <v>4</v>
      </c>
      <c r="H10" s="37">
        <v>0</v>
      </c>
      <c r="I10" s="37">
        <v>0</v>
      </c>
      <c r="J10" s="132">
        <v>4</v>
      </c>
      <c r="K10" s="144">
        <v>4</v>
      </c>
      <c r="L10" s="144">
        <v>4</v>
      </c>
      <c r="M10" s="144">
        <v>4</v>
      </c>
      <c r="N10" s="144">
        <v>4</v>
      </c>
      <c r="O10" s="59">
        <v>0</v>
      </c>
      <c r="P10" s="59">
        <v>0</v>
      </c>
      <c r="Q10" s="144">
        <v>4</v>
      </c>
      <c r="R10" s="144">
        <v>4</v>
      </c>
      <c r="S10" s="144">
        <v>4</v>
      </c>
      <c r="T10" s="144">
        <v>4</v>
      </c>
      <c r="U10" s="144">
        <v>4</v>
      </c>
      <c r="V10" s="59">
        <v>0</v>
      </c>
      <c r="W10" s="59">
        <v>0</v>
      </c>
      <c r="X10" s="144">
        <v>4</v>
      </c>
      <c r="Y10" s="144">
        <v>4</v>
      </c>
      <c r="Z10" s="144">
        <v>4</v>
      </c>
      <c r="AA10" s="144">
        <v>4</v>
      </c>
      <c r="AB10" s="144">
        <v>4</v>
      </c>
      <c r="AC10" s="59">
        <v>0</v>
      </c>
      <c r="AD10" s="59">
        <v>0</v>
      </c>
      <c r="AE10" s="144">
        <v>4</v>
      </c>
      <c r="AF10" s="144">
        <v>4</v>
      </c>
      <c r="AG10" s="144">
        <v>4</v>
      </c>
      <c r="AH10" s="144">
        <v>4</v>
      </c>
      <c r="AI10" s="144">
        <v>4</v>
      </c>
      <c r="AJ10" s="59">
        <v>0</v>
      </c>
      <c r="AK10" s="149">
        <f t="shared" si="0"/>
        <v>88</v>
      </c>
      <c r="AL10" s="150">
        <f t="shared" si="1"/>
        <v>409090.909090909</v>
      </c>
      <c r="AM10" s="150">
        <f t="shared" si="2"/>
        <v>51136.363636363603</v>
      </c>
      <c r="AN10" s="151">
        <f t="shared" si="3"/>
        <v>4500000</v>
      </c>
      <c r="AO10" s="255"/>
      <c r="AP10" s="260"/>
      <c r="AQ10" s="248"/>
      <c r="AR10" s="252"/>
    </row>
    <row r="11" spans="1:44" ht="23.25" customHeight="1">
      <c r="A11" s="287"/>
      <c r="B11" s="294"/>
      <c r="C11" s="270"/>
      <c r="D11" s="267"/>
      <c r="E11" s="133" t="s">
        <v>26</v>
      </c>
      <c r="F11" s="134">
        <v>0</v>
      </c>
      <c r="G11" s="134">
        <v>0</v>
      </c>
      <c r="H11" s="40">
        <v>0</v>
      </c>
      <c r="I11" s="40">
        <v>0</v>
      </c>
      <c r="J11" s="134">
        <v>0</v>
      </c>
      <c r="K11" s="145">
        <v>0</v>
      </c>
      <c r="L11" s="145">
        <v>0</v>
      </c>
      <c r="M11" s="145">
        <v>0</v>
      </c>
      <c r="N11" s="145">
        <v>0</v>
      </c>
      <c r="O11" s="61">
        <v>0</v>
      </c>
      <c r="P11" s="61">
        <v>0</v>
      </c>
      <c r="Q11" s="145">
        <v>0</v>
      </c>
      <c r="R11" s="145">
        <v>0</v>
      </c>
      <c r="S11" s="145">
        <v>0</v>
      </c>
      <c r="T11" s="145">
        <v>0</v>
      </c>
      <c r="U11" s="145">
        <v>0</v>
      </c>
      <c r="V11" s="61">
        <v>0</v>
      </c>
      <c r="W11" s="61">
        <v>0</v>
      </c>
      <c r="X11" s="145">
        <v>0</v>
      </c>
      <c r="Y11" s="145">
        <v>0</v>
      </c>
      <c r="Z11" s="145">
        <v>0</v>
      </c>
      <c r="AA11" s="145">
        <v>0</v>
      </c>
      <c r="AB11" s="145">
        <v>0</v>
      </c>
      <c r="AC11" s="61">
        <v>0</v>
      </c>
      <c r="AD11" s="61">
        <v>0</v>
      </c>
      <c r="AE11" s="145">
        <v>0</v>
      </c>
      <c r="AF11" s="145">
        <v>0</v>
      </c>
      <c r="AG11" s="145">
        <v>0</v>
      </c>
      <c r="AH11" s="145">
        <v>0</v>
      </c>
      <c r="AI11" s="145">
        <v>0</v>
      </c>
      <c r="AJ11" s="61">
        <v>0</v>
      </c>
      <c r="AK11" s="152">
        <f>SUM(F11:AJ11)*1.5</f>
        <v>0</v>
      </c>
      <c r="AL11" s="153">
        <f t="shared" si="1"/>
        <v>409090.909090909</v>
      </c>
      <c r="AM11" s="153">
        <f t="shared" si="2"/>
        <v>51136.363636363603</v>
      </c>
      <c r="AN11" s="154">
        <f t="shared" si="3"/>
        <v>0</v>
      </c>
      <c r="AO11" s="256"/>
      <c r="AP11" s="261"/>
      <c r="AQ11" s="249"/>
      <c r="AR11" s="253"/>
    </row>
    <row r="12" spans="1:44" ht="23.25" customHeight="1">
      <c r="A12" s="285">
        <v>2</v>
      </c>
      <c r="B12" s="292" t="s">
        <v>39</v>
      </c>
      <c r="C12" s="268" t="s">
        <v>40</v>
      </c>
      <c r="D12" s="265"/>
      <c r="E12" s="129" t="s">
        <v>24</v>
      </c>
      <c r="F12" s="130">
        <v>0</v>
      </c>
      <c r="G12" s="130">
        <v>0</v>
      </c>
      <c r="H12" s="34">
        <v>0</v>
      </c>
      <c r="I12" s="34">
        <v>0</v>
      </c>
      <c r="J12" s="130">
        <v>0</v>
      </c>
      <c r="K12" s="143">
        <v>0</v>
      </c>
      <c r="L12" s="143">
        <v>0</v>
      </c>
      <c r="M12" s="143">
        <v>0</v>
      </c>
      <c r="N12" s="143">
        <v>0</v>
      </c>
      <c r="O12" s="57">
        <v>0</v>
      </c>
      <c r="P12" s="57">
        <v>0</v>
      </c>
      <c r="Q12" s="143">
        <v>0</v>
      </c>
      <c r="R12" s="143">
        <v>0</v>
      </c>
      <c r="S12" s="143">
        <v>0</v>
      </c>
      <c r="T12" s="143">
        <v>0</v>
      </c>
      <c r="U12" s="143">
        <v>0</v>
      </c>
      <c r="V12" s="57">
        <v>0</v>
      </c>
      <c r="W12" s="57">
        <v>0</v>
      </c>
      <c r="X12" s="143">
        <v>0</v>
      </c>
      <c r="Y12" s="143">
        <v>0</v>
      </c>
      <c r="Z12" s="143">
        <v>4</v>
      </c>
      <c r="AA12" s="143">
        <v>4</v>
      </c>
      <c r="AB12" s="143">
        <v>4</v>
      </c>
      <c r="AC12" s="57">
        <v>0</v>
      </c>
      <c r="AD12" s="57">
        <v>0</v>
      </c>
      <c r="AE12" s="143">
        <v>0</v>
      </c>
      <c r="AF12" s="143">
        <v>0</v>
      </c>
      <c r="AG12" s="143">
        <v>0</v>
      </c>
      <c r="AH12" s="143">
        <v>0</v>
      </c>
      <c r="AI12" s="143">
        <v>0</v>
      </c>
      <c r="AJ12" s="57">
        <v>0</v>
      </c>
      <c r="AK12" s="146">
        <f t="shared" si="0"/>
        <v>12</v>
      </c>
      <c r="AL12" s="147"/>
      <c r="AM12" s="147">
        <f t="shared" si="2"/>
        <v>0</v>
      </c>
      <c r="AN12" s="148">
        <f t="shared" si="3"/>
        <v>0</v>
      </c>
      <c r="AO12" s="254"/>
      <c r="AP12" s="259">
        <v>0</v>
      </c>
      <c r="AQ12" s="247">
        <f>SUM(AN12:AN14)-AO12+AP12</f>
        <v>0</v>
      </c>
      <c r="AR12" s="251"/>
    </row>
    <row r="13" spans="1:44" ht="23.25" customHeight="1">
      <c r="A13" s="286"/>
      <c r="B13" s="293"/>
      <c r="C13" s="269"/>
      <c r="D13" s="266"/>
      <c r="E13" s="131" t="s">
        <v>25</v>
      </c>
      <c r="F13" s="132">
        <v>0</v>
      </c>
      <c r="G13" s="132">
        <v>0</v>
      </c>
      <c r="H13" s="37">
        <v>0</v>
      </c>
      <c r="I13" s="37">
        <v>0</v>
      </c>
      <c r="J13" s="132">
        <v>0</v>
      </c>
      <c r="K13" s="144">
        <v>0</v>
      </c>
      <c r="L13" s="144">
        <v>0</v>
      </c>
      <c r="M13" s="144">
        <v>0</v>
      </c>
      <c r="N13" s="144">
        <v>0</v>
      </c>
      <c r="O13" s="59">
        <v>0</v>
      </c>
      <c r="P13" s="59">
        <v>0</v>
      </c>
      <c r="Q13" s="144">
        <v>0</v>
      </c>
      <c r="R13" s="144">
        <v>0</v>
      </c>
      <c r="S13" s="144">
        <v>0</v>
      </c>
      <c r="T13" s="144">
        <v>0</v>
      </c>
      <c r="U13" s="144">
        <v>0</v>
      </c>
      <c r="V13" s="59">
        <v>0</v>
      </c>
      <c r="W13" s="59">
        <v>0</v>
      </c>
      <c r="X13" s="144">
        <v>0</v>
      </c>
      <c r="Y13" s="144">
        <v>0</v>
      </c>
      <c r="Z13" s="144">
        <v>4</v>
      </c>
      <c r="AA13" s="144">
        <v>4</v>
      </c>
      <c r="AB13" s="144">
        <v>4</v>
      </c>
      <c r="AC13" s="59">
        <v>0</v>
      </c>
      <c r="AD13" s="59">
        <v>0</v>
      </c>
      <c r="AE13" s="144">
        <v>0</v>
      </c>
      <c r="AF13" s="144">
        <v>0</v>
      </c>
      <c r="AG13" s="144">
        <v>0</v>
      </c>
      <c r="AH13" s="144">
        <v>0</v>
      </c>
      <c r="AI13" s="144">
        <v>0</v>
      </c>
      <c r="AJ13" s="59">
        <v>0</v>
      </c>
      <c r="AK13" s="149">
        <f t="shared" si="0"/>
        <v>12</v>
      </c>
      <c r="AL13" s="150"/>
      <c r="AM13" s="150">
        <f t="shared" si="2"/>
        <v>0</v>
      </c>
      <c r="AN13" s="151">
        <f t="shared" si="3"/>
        <v>0</v>
      </c>
      <c r="AO13" s="255"/>
      <c r="AP13" s="260"/>
      <c r="AQ13" s="248"/>
      <c r="AR13" s="252"/>
    </row>
    <row r="14" spans="1:44" ht="23.25" customHeight="1">
      <c r="A14" s="287"/>
      <c r="B14" s="294"/>
      <c r="C14" s="270"/>
      <c r="D14" s="267"/>
      <c r="E14" s="133" t="s">
        <v>26</v>
      </c>
      <c r="F14" s="134">
        <v>0</v>
      </c>
      <c r="G14" s="134">
        <v>0</v>
      </c>
      <c r="H14" s="40">
        <v>0</v>
      </c>
      <c r="I14" s="40">
        <v>0</v>
      </c>
      <c r="J14" s="134">
        <v>0</v>
      </c>
      <c r="K14" s="145">
        <v>0</v>
      </c>
      <c r="L14" s="145">
        <v>0</v>
      </c>
      <c r="M14" s="145">
        <v>0</v>
      </c>
      <c r="N14" s="145">
        <v>0</v>
      </c>
      <c r="O14" s="61">
        <v>0</v>
      </c>
      <c r="P14" s="61">
        <v>0</v>
      </c>
      <c r="Q14" s="145">
        <v>0</v>
      </c>
      <c r="R14" s="145">
        <v>0</v>
      </c>
      <c r="S14" s="145">
        <v>0</v>
      </c>
      <c r="T14" s="145">
        <v>0</v>
      </c>
      <c r="U14" s="145">
        <v>0</v>
      </c>
      <c r="V14" s="61">
        <v>0</v>
      </c>
      <c r="W14" s="61">
        <v>0</v>
      </c>
      <c r="X14" s="145">
        <v>0</v>
      </c>
      <c r="Y14" s="145">
        <v>0</v>
      </c>
      <c r="Z14" s="145">
        <v>0</v>
      </c>
      <c r="AA14" s="145">
        <v>0</v>
      </c>
      <c r="AB14" s="145">
        <v>0</v>
      </c>
      <c r="AC14" s="61">
        <v>0</v>
      </c>
      <c r="AD14" s="61">
        <v>0</v>
      </c>
      <c r="AE14" s="145">
        <v>0</v>
      </c>
      <c r="AF14" s="145">
        <v>0</v>
      </c>
      <c r="AG14" s="145">
        <v>0</v>
      </c>
      <c r="AH14" s="145">
        <v>0</v>
      </c>
      <c r="AI14" s="145">
        <v>0</v>
      </c>
      <c r="AJ14" s="61">
        <v>0</v>
      </c>
      <c r="AK14" s="152">
        <f>SUM(F14:AJ14)*1.5</f>
        <v>0</v>
      </c>
      <c r="AL14" s="153"/>
      <c r="AM14" s="153">
        <f t="shared" si="2"/>
        <v>0</v>
      </c>
      <c r="AN14" s="154">
        <f t="shared" si="3"/>
        <v>0</v>
      </c>
      <c r="AO14" s="256"/>
      <c r="AP14" s="261"/>
      <c r="AQ14" s="249"/>
      <c r="AR14" s="253"/>
    </row>
    <row r="15" spans="1:44" ht="23.25" customHeight="1">
      <c r="A15" s="285">
        <v>3</v>
      </c>
      <c r="B15" s="292" t="s">
        <v>27</v>
      </c>
      <c r="C15" s="268" t="s">
        <v>28</v>
      </c>
      <c r="D15" s="265"/>
      <c r="E15" s="129" t="s">
        <v>24</v>
      </c>
      <c r="F15" s="130">
        <v>0</v>
      </c>
      <c r="G15" s="130">
        <v>0</v>
      </c>
      <c r="H15" s="34">
        <v>0</v>
      </c>
      <c r="I15" s="34">
        <v>0</v>
      </c>
      <c r="J15" s="130">
        <v>0</v>
      </c>
      <c r="K15" s="143">
        <v>0</v>
      </c>
      <c r="L15" s="143">
        <v>0</v>
      </c>
      <c r="M15" s="143">
        <v>0</v>
      </c>
      <c r="N15" s="143">
        <v>0</v>
      </c>
      <c r="O15" s="57">
        <v>0</v>
      </c>
      <c r="P15" s="57">
        <v>0</v>
      </c>
      <c r="Q15" s="143">
        <v>0</v>
      </c>
      <c r="R15" s="143">
        <v>0</v>
      </c>
      <c r="S15" s="143">
        <v>0</v>
      </c>
      <c r="T15" s="143">
        <v>0</v>
      </c>
      <c r="U15" s="143">
        <v>0</v>
      </c>
      <c r="V15" s="57">
        <v>0</v>
      </c>
      <c r="W15" s="57">
        <v>0</v>
      </c>
      <c r="X15" s="143">
        <v>0</v>
      </c>
      <c r="Y15" s="143">
        <v>0</v>
      </c>
      <c r="Z15" s="143">
        <v>0</v>
      </c>
      <c r="AA15" s="143">
        <v>0</v>
      </c>
      <c r="AB15" s="143">
        <v>0</v>
      </c>
      <c r="AC15" s="57">
        <v>0</v>
      </c>
      <c r="AD15" s="57">
        <v>0</v>
      </c>
      <c r="AE15" s="143">
        <v>0</v>
      </c>
      <c r="AF15" s="143">
        <v>0</v>
      </c>
      <c r="AG15" s="143">
        <v>4</v>
      </c>
      <c r="AH15" s="143">
        <v>4</v>
      </c>
      <c r="AI15" s="143">
        <v>4</v>
      </c>
      <c r="AJ15" s="57">
        <v>0</v>
      </c>
      <c r="AK15" s="146">
        <f>SUM(F15:AJ15)</f>
        <v>12</v>
      </c>
      <c r="AL15" s="147">
        <f>12000000/22</f>
        <v>545454.54545454495</v>
      </c>
      <c r="AM15" s="147">
        <f t="shared" si="2"/>
        <v>68181.818181818206</v>
      </c>
      <c r="AN15" s="148">
        <f t="shared" si="3"/>
        <v>818181.818181818</v>
      </c>
      <c r="AO15" s="254"/>
      <c r="AP15" s="259">
        <v>0</v>
      </c>
      <c r="AQ15" s="247">
        <f>SUM(AN15:AN17)-AO15+AP15</f>
        <v>1636363.63636364</v>
      </c>
      <c r="AR15" s="251"/>
    </row>
    <row r="16" spans="1:44" ht="23.25" customHeight="1">
      <c r="A16" s="286"/>
      <c r="B16" s="293"/>
      <c r="C16" s="269"/>
      <c r="D16" s="266"/>
      <c r="E16" s="131" t="s">
        <v>25</v>
      </c>
      <c r="F16" s="132">
        <v>0</v>
      </c>
      <c r="G16" s="132">
        <v>0</v>
      </c>
      <c r="H16" s="37">
        <v>0</v>
      </c>
      <c r="I16" s="37">
        <v>0</v>
      </c>
      <c r="J16" s="132">
        <v>0</v>
      </c>
      <c r="K16" s="144">
        <v>0</v>
      </c>
      <c r="L16" s="144">
        <v>0</v>
      </c>
      <c r="M16" s="144">
        <v>0</v>
      </c>
      <c r="N16" s="144">
        <v>0</v>
      </c>
      <c r="O16" s="59">
        <v>0</v>
      </c>
      <c r="P16" s="59">
        <v>0</v>
      </c>
      <c r="Q16" s="144">
        <v>0</v>
      </c>
      <c r="R16" s="144">
        <v>0</v>
      </c>
      <c r="S16" s="144">
        <v>0</v>
      </c>
      <c r="T16" s="144">
        <v>0</v>
      </c>
      <c r="U16" s="144">
        <v>0</v>
      </c>
      <c r="V16" s="59">
        <v>0</v>
      </c>
      <c r="W16" s="59">
        <v>0</v>
      </c>
      <c r="X16" s="144">
        <v>0</v>
      </c>
      <c r="Y16" s="144">
        <v>0</v>
      </c>
      <c r="Z16" s="144">
        <v>0</v>
      </c>
      <c r="AA16" s="144">
        <v>0</v>
      </c>
      <c r="AB16" s="144">
        <v>0</v>
      </c>
      <c r="AC16" s="59">
        <v>0</v>
      </c>
      <c r="AD16" s="59">
        <v>0</v>
      </c>
      <c r="AE16" s="144">
        <v>0</v>
      </c>
      <c r="AF16" s="144">
        <v>0</v>
      </c>
      <c r="AG16" s="144">
        <v>4</v>
      </c>
      <c r="AH16" s="144">
        <v>4</v>
      </c>
      <c r="AI16" s="144">
        <v>4</v>
      </c>
      <c r="AJ16" s="59">
        <v>0</v>
      </c>
      <c r="AK16" s="149">
        <f>SUM(F16:AJ16)</f>
        <v>12</v>
      </c>
      <c r="AL16" s="150">
        <f>12000000/22</f>
        <v>545454.54545454495</v>
      </c>
      <c r="AM16" s="150">
        <f t="shared" si="2"/>
        <v>68181.818181818206</v>
      </c>
      <c r="AN16" s="151">
        <f t="shared" si="3"/>
        <v>818181.818181818</v>
      </c>
      <c r="AO16" s="255"/>
      <c r="AP16" s="260"/>
      <c r="AQ16" s="248"/>
      <c r="AR16" s="252"/>
    </row>
    <row r="17" spans="1:44" ht="23.25" customHeight="1">
      <c r="A17" s="287"/>
      <c r="B17" s="294"/>
      <c r="C17" s="270"/>
      <c r="D17" s="267"/>
      <c r="E17" s="133" t="s">
        <v>26</v>
      </c>
      <c r="F17" s="134">
        <v>0</v>
      </c>
      <c r="G17" s="134">
        <v>0</v>
      </c>
      <c r="H17" s="40">
        <v>0</v>
      </c>
      <c r="I17" s="40">
        <v>0</v>
      </c>
      <c r="J17" s="134">
        <v>0</v>
      </c>
      <c r="K17" s="145">
        <v>0</v>
      </c>
      <c r="L17" s="145">
        <v>0</v>
      </c>
      <c r="M17" s="145">
        <v>0</v>
      </c>
      <c r="N17" s="145">
        <v>0</v>
      </c>
      <c r="O17" s="61">
        <v>0</v>
      </c>
      <c r="P17" s="61">
        <v>0</v>
      </c>
      <c r="Q17" s="145">
        <v>0</v>
      </c>
      <c r="R17" s="145">
        <v>0</v>
      </c>
      <c r="S17" s="145">
        <v>0</v>
      </c>
      <c r="T17" s="145">
        <v>0</v>
      </c>
      <c r="U17" s="145">
        <v>0</v>
      </c>
      <c r="V17" s="61">
        <v>0</v>
      </c>
      <c r="W17" s="61">
        <v>0</v>
      </c>
      <c r="X17" s="145">
        <v>0</v>
      </c>
      <c r="Y17" s="145">
        <v>0</v>
      </c>
      <c r="Z17" s="145">
        <v>0</v>
      </c>
      <c r="AA17" s="145">
        <v>0</v>
      </c>
      <c r="AB17" s="145">
        <v>0</v>
      </c>
      <c r="AC17" s="61">
        <v>0</v>
      </c>
      <c r="AD17" s="61">
        <v>0</v>
      </c>
      <c r="AE17" s="145">
        <v>0</v>
      </c>
      <c r="AF17" s="145">
        <v>0</v>
      </c>
      <c r="AG17" s="145">
        <v>0</v>
      </c>
      <c r="AH17" s="145">
        <v>0</v>
      </c>
      <c r="AI17" s="145">
        <v>0</v>
      </c>
      <c r="AJ17" s="61">
        <v>0</v>
      </c>
      <c r="AK17" s="152">
        <f>SUM(F17:AJ17)*1.5</f>
        <v>0</v>
      </c>
      <c r="AL17" s="153">
        <f>12000000/22</f>
        <v>545454.54545454495</v>
      </c>
      <c r="AM17" s="153">
        <f t="shared" si="2"/>
        <v>68181.818181818206</v>
      </c>
      <c r="AN17" s="154">
        <f t="shared" si="3"/>
        <v>0</v>
      </c>
      <c r="AO17" s="256"/>
      <c r="AP17" s="261"/>
      <c r="AQ17" s="249"/>
      <c r="AR17" s="253"/>
    </row>
    <row r="18" spans="1:44" ht="20.25" customHeight="1">
      <c r="A18" s="288"/>
      <c r="B18" s="135"/>
      <c r="C18" s="136"/>
      <c r="D18" s="136" t="s">
        <v>31</v>
      </c>
      <c r="E18" s="137"/>
      <c r="F18" s="138">
        <v>1</v>
      </c>
      <c r="G18" s="138">
        <v>1</v>
      </c>
      <c r="H18" s="45">
        <v>0</v>
      </c>
      <c r="I18" s="45">
        <v>0</v>
      </c>
      <c r="J18" s="138">
        <v>1</v>
      </c>
      <c r="K18" s="138">
        <v>1</v>
      </c>
      <c r="L18" s="138">
        <v>1</v>
      </c>
      <c r="M18" s="138">
        <v>1</v>
      </c>
      <c r="N18" s="138">
        <v>1</v>
      </c>
      <c r="O18" s="45">
        <v>0</v>
      </c>
      <c r="P18" s="45">
        <v>0</v>
      </c>
      <c r="Q18" s="138">
        <v>1</v>
      </c>
      <c r="R18" s="138">
        <v>0</v>
      </c>
      <c r="S18" s="138">
        <v>0</v>
      </c>
      <c r="T18" s="138">
        <v>0</v>
      </c>
      <c r="U18" s="138">
        <v>0</v>
      </c>
      <c r="V18" s="45">
        <v>0</v>
      </c>
      <c r="W18" s="45">
        <v>0</v>
      </c>
      <c r="X18" s="138">
        <v>1</v>
      </c>
      <c r="Y18" s="138">
        <v>1</v>
      </c>
      <c r="Z18" s="138">
        <v>2</v>
      </c>
      <c r="AA18" s="138">
        <v>2</v>
      </c>
      <c r="AB18" s="138">
        <v>2</v>
      </c>
      <c r="AC18" s="45">
        <v>0</v>
      </c>
      <c r="AD18" s="45">
        <v>0</v>
      </c>
      <c r="AE18" s="138">
        <v>1</v>
      </c>
      <c r="AF18" s="138">
        <v>1</v>
      </c>
      <c r="AG18" s="138">
        <v>2</v>
      </c>
      <c r="AH18" s="138">
        <v>2</v>
      </c>
      <c r="AI18" s="138">
        <v>2</v>
      </c>
      <c r="AJ18" s="45">
        <v>0</v>
      </c>
      <c r="AK18" s="107"/>
      <c r="AL18" s="109"/>
      <c r="AM18" s="109"/>
      <c r="AN18" s="109"/>
      <c r="AO18" s="109"/>
      <c r="AP18" s="121"/>
      <c r="AQ18" s="107"/>
      <c r="AR18" s="122"/>
    </row>
    <row r="19" spans="1:44" ht="20.25" customHeight="1">
      <c r="A19" s="289"/>
      <c r="B19" s="139"/>
      <c r="C19" s="140"/>
      <c r="D19" s="140" t="s">
        <v>32</v>
      </c>
      <c r="E19" s="141"/>
      <c r="F19" s="142">
        <v>1</v>
      </c>
      <c r="G19" s="142">
        <v>1</v>
      </c>
      <c r="H19" s="50">
        <v>0</v>
      </c>
      <c r="I19" s="50">
        <v>0</v>
      </c>
      <c r="J19" s="142">
        <v>1</v>
      </c>
      <c r="K19" s="142">
        <v>1</v>
      </c>
      <c r="L19" s="142">
        <v>1</v>
      </c>
      <c r="M19" s="142">
        <v>1</v>
      </c>
      <c r="N19" s="142">
        <v>1</v>
      </c>
      <c r="O19" s="50">
        <v>0</v>
      </c>
      <c r="P19" s="50">
        <v>0</v>
      </c>
      <c r="Q19" s="142">
        <v>1</v>
      </c>
      <c r="R19" s="142">
        <v>0</v>
      </c>
      <c r="S19" s="142">
        <v>0</v>
      </c>
      <c r="T19" s="142">
        <v>0</v>
      </c>
      <c r="U19" s="142">
        <v>0</v>
      </c>
      <c r="V19" s="50">
        <v>0</v>
      </c>
      <c r="W19" s="50">
        <v>0</v>
      </c>
      <c r="X19" s="142">
        <v>1</v>
      </c>
      <c r="Y19" s="142">
        <v>1</v>
      </c>
      <c r="Z19" s="142">
        <v>2</v>
      </c>
      <c r="AA19" s="142">
        <v>2</v>
      </c>
      <c r="AB19" s="142">
        <v>2</v>
      </c>
      <c r="AC19" s="50">
        <v>0</v>
      </c>
      <c r="AD19" s="50">
        <v>0</v>
      </c>
      <c r="AE19" s="142">
        <v>1</v>
      </c>
      <c r="AF19" s="142">
        <v>1</v>
      </c>
      <c r="AG19" s="142">
        <v>2</v>
      </c>
      <c r="AH19" s="142">
        <v>2</v>
      </c>
      <c r="AI19" s="142">
        <v>2</v>
      </c>
      <c r="AJ19" s="50">
        <v>0</v>
      </c>
      <c r="AK19" s="111"/>
      <c r="AL19" s="112"/>
      <c r="AM19" s="112"/>
      <c r="AN19" s="112"/>
      <c r="AO19" s="112"/>
      <c r="AP19" s="112"/>
      <c r="AQ19" s="111"/>
      <c r="AR19" s="123"/>
    </row>
    <row r="20" spans="1:44" ht="27" customHeight="1">
      <c r="A20" s="281"/>
      <c r="B20" s="282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2"/>
      <c r="N20" s="282"/>
      <c r="O20" s="282"/>
      <c r="P20" s="282"/>
      <c r="Q20" s="282"/>
      <c r="R20" s="282"/>
      <c r="S20" s="282"/>
      <c r="T20" s="282"/>
      <c r="U20" s="282"/>
      <c r="V20" s="282"/>
      <c r="W20" s="282"/>
      <c r="X20" s="282"/>
      <c r="Y20" s="282"/>
      <c r="Z20" s="282"/>
      <c r="AA20" s="282"/>
      <c r="AB20" s="282"/>
      <c r="AC20" s="282"/>
      <c r="AD20" s="282"/>
      <c r="AE20" s="282"/>
      <c r="AF20" s="282"/>
      <c r="AG20" s="282"/>
      <c r="AH20" s="282"/>
      <c r="AI20" s="282"/>
      <c r="AJ20" s="282"/>
      <c r="AK20" s="113">
        <f>SUM(AK9:AK11)</f>
        <v>176</v>
      </c>
      <c r="AL20" s="114"/>
      <c r="AM20" s="114"/>
      <c r="AN20" s="115">
        <f>SUM(AN9:AN17)</f>
        <v>10636363.636363599</v>
      </c>
      <c r="AO20" s="114">
        <f>SUM(AO9:AO11)</f>
        <v>0</v>
      </c>
      <c r="AP20" s="114"/>
      <c r="AQ20" s="113">
        <f>SUM(AQ9:AQ17)</f>
        <v>10636363.636363599</v>
      </c>
      <c r="AR20" s="124">
        <f>SUM(AR9:AR11)</f>
        <v>0</v>
      </c>
    </row>
    <row r="21" spans="1:44" s="15" customFormat="1" ht="24" customHeight="1">
      <c r="A21" s="52"/>
      <c r="C21" s="53"/>
      <c r="D21" s="53"/>
      <c r="F21" s="54"/>
      <c r="G21" s="54"/>
      <c r="H21" s="54"/>
      <c r="I21" s="54"/>
      <c r="J21" s="54"/>
      <c r="K21" s="54"/>
      <c r="L21" s="62"/>
      <c r="M21" s="62"/>
      <c r="N21" s="54"/>
      <c r="O21" s="54"/>
      <c r="P21" s="54"/>
      <c r="Q21" s="54"/>
      <c r="R21" s="54"/>
      <c r="S21" s="62"/>
      <c r="T21" s="62"/>
      <c r="U21" s="54"/>
      <c r="V21" s="54"/>
      <c r="W21" s="54"/>
      <c r="X21" s="54"/>
      <c r="Y21" s="77"/>
      <c r="Z21" s="78"/>
      <c r="AA21" s="78"/>
      <c r="AB21" s="79"/>
      <c r="AC21" s="79"/>
      <c r="AD21" s="79"/>
      <c r="AE21" s="79"/>
      <c r="AF21" s="79"/>
      <c r="AG21" s="79"/>
      <c r="AH21" s="79"/>
      <c r="AI21" s="79"/>
      <c r="AJ21" s="116"/>
      <c r="AK21" s="117"/>
      <c r="AL21" s="14"/>
      <c r="AM21" s="14"/>
      <c r="AN21" s="14"/>
      <c r="AO21" s="14"/>
      <c r="AP21" s="14"/>
      <c r="AQ21" s="14"/>
      <c r="AR21" s="125"/>
    </row>
    <row r="22" spans="1:44" s="15" customFormat="1" ht="24" customHeight="1">
      <c r="A22" s="52"/>
      <c r="C22" s="53"/>
      <c r="D22" s="53"/>
      <c r="F22" s="54"/>
      <c r="G22" s="54"/>
      <c r="H22" s="54"/>
      <c r="I22" s="54"/>
      <c r="J22" s="54"/>
      <c r="K22" s="54"/>
      <c r="L22" s="62"/>
      <c r="M22" s="62"/>
      <c r="N22" s="54"/>
      <c r="O22" s="54"/>
      <c r="P22" s="54"/>
      <c r="Q22" s="54"/>
      <c r="R22" s="54" t="s">
        <v>33</v>
      </c>
      <c r="S22" s="62" t="s">
        <v>33</v>
      </c>
      <c r="T22" s="62"/>
      <c r="U22" s="54"/>
      <c r="V22" s="54"/>
      <c r="W22" s="54"/>
      <c r="X22" s="54"/>
      <c r="Y22" s="77"/>
      <c r="Z22" s="78"/>
      <c r="AA22" s="78"/>
      <c r="AB22" s="79"/>
      <c r="AC22" s="79"/>
      <c r="AD22" s="79"/>
      <c r="AE22" s="79"/>
      <c r="AF22" s="79"/>
      <c r="AG22" s="79"/>
      <c r="AH22" s="79"/>
      <c r="AI22" s="79"/>
      <c r="AJ22" s="116"/>
      <c r="AK22" s="117"/>
      <c r="AL22" s="14"/>
      <c r="AM22" s="14"/>
      <c r="AN22" s="14"/>
      <c r="AO22" s="14"/>
      <c r="AP22" s="14"/>
      <c r="AQ22" s="14"/>
      <c r="AR22" s="125"/>
    </row>
    <row r="23" spans="1:44" s="15" customFormat="1" ht="24" customHeight="1">
      <c r="A23" s="52"/>
      <c r="C23" s="53"/>
      <c r="D23" s="53"/>
      <c r="F23" s="54"/>
      <c r="G23" s="54"/>
      <c r="H23" s="54"/>
      <c r="I23" s="54"/>
      <c r="J23" s="54"/>
      <c r="K23" s="54"/>
      <c r="L23" s="62"/>
      <c r="M23" s="62"/>
      <c r="N23" s="54"/>
      <c r="O23" s="54"/>
      <c r="P23" s="54"/>
      <c r="Q23" s="54"/>
      <c r="R23" s="54"/>
      <c r="S23" s="62"/>
      <c r="T23" s="62"/>
      <c r="U23" s="54"/>
      <c r="V23" s="54"/>
      <c r="W23" s="54"/>
      <c r="X23" s="54"/>
      <c r="Y23" s="77"/>
      <c r="Z23" s="78"/>
      <c r="AA23" s="78"/>
      <c r="AB23" s="79"/>
      <c r="AC23" s="79"/>
      <c r="AD23" s="79"/>
      <c r="AE23" s="79"/>
      <c r="AF23" s="79"/>
      <c r="AG23" s="79"/>
      <c r="AH23" s="79"/>
      <c r="AI23" s="79"/>
      <c r="AJ23" s="116"/>
      <c r="AK23" s="117"/>
      <c r="AL23" s="14"/>
      <c r="AM23" s="14"/>
      <c r="AN23" s="14"/>
      <c r="AO23" s="14"/>
      <c r="AP23" s="14"/>
      <c r="AQ23" s="126"/>
      <c r="AR23" s="127"/>
    </row>
    <row r="24" spans="1:44" s="15" customFormat="1">
      <c r="A24" s="52"/>
      <c r="C24" s="53"/>
      <c r="D24" s="53"/>
      <c r="F24" s="54"/>
      <c r="G24" s="54"/>
      <c r="H24" s="54"/>
      <c r="I24" s="63"/>
      <c r="J24" s="54"/>
      <c r="K24" s="54"/>
      <c r="L24" s="62"/>
      <c r="M24" s="62"/>
      <c r="N24" s="54"/>
      <c r="O24" s="54"/>
      <c r="P24" s="54"/>
      <c r="Q24" s="54"/>
      <c r="R24" s="54"/>
      <c r="S24" s="62"/>
      <c r="T24" s="62"/>
      <c r="U24" s="54"/>
      <c r="V24" s="54"/>
      <c r="W24" s="54"/>
      <c r="X24" s="54"/>
      <c r="Y24" s="77"/>
      <c r="Z24" s="78"/>
      <c r="AA24" s="78"/>
      <c r="AB24" s="79"/>
      <c r="AC24" s="79"/>
      <c r="AD24" s="79"/>
      <c r="AE24" s="79"/>
      <c r="AF24" s="79"/>
      <c r="AG24" s="79"/>
      <c r="AH24" s="79"/>
      <c r="AI24" s="79"/>
      <c r="AJ24" s="116"/>
      <c r="AK24" s="117"/>
      <c r="AL24" s="14"/>
      <c r="AM24" s="14"/>
      <c r="AN24" s="14"/>
      <c r="AO24" s="14"/>
      <c r="AP24" s="14"/>
      <c r="AQ24" s="14"/>
      <c r="AR24" s="14"/>
    </row>
    <row r="25" spans="1:44" s="15" customFormat="1" ht="18" customHeight="1">
      <c r="A25" s="52"/>
      <c r="C25" s="53"/>
      <c r="D25" s="53"/>
      <c r="F25" s="54"/>
      <c r="G25" s="54"/>
      <c r="H25" s="54"/>
      <c r="I25" s="54"/>
      <c r="J25" s="54"/>
      <c r="K25" s="54"/>
      <c r="L25" s="62"/>
      <c r="M25" s="62"/>
      <c r="N25" s="54"/>
      <c r="O25" s="54"/>
      <c r="P25" s="54"/>
      <c r="Q25" s="54"/>
      <c r="R25" s="54"/>
      <c r="S25" s="62"/>
      <c r="T25" s="62"/>
      <c r="U25" s="54"/>
      <c r="V25" s="54"/>
      <c r="W25" s="54"/>
      <c r="X25" s="54"/>
      <c r="Y25" s="77"/>
      <c r="Z25" s="78"/>
      <c r="AA25" s="78"/>
      <c r="AB25" s="79"/>
      <c r="AC25" s="79"/>
      <c r="AD25" s="79"/>
      <c r="AE25" s="79"/>
      <c r="AF25" s="79"/>
      <c r="AG25" s="79"/>
      <c r="AH25" s="79"/>
      <c r="AI25" s="79"/>
      <c r="AJ25" s="116"/>
      <c r="AK25" s="117"/>
      <c r="AL25" s="14"/>
      <c r="AM25" s="14"/>
      <c r="AN25" s="14"/>
      <c r="AO25" s="14"/>
      <c r="AP25" s="14"/>
      <c r="AQ25" s="14"/>
      <c r="AR25" s="14"/>
    </row>
    <row r="26" spans="1:44" s="15" customFormat="1" hidden="1">
      <c r="A26" s="52"/>
      <c r="C26" s="53"/>
      <c r="D26" s="53"/>
      <c r="F26" s="54"/>
      <c r="G26" s="54"/>
      <c r="H26" s="54"/>
      <c r="I26" s="54"/>
      <c r="J26" s="54"/>
      <c r="K26" s="54"/>
      <c r="L26" s="62"/>
      <c r="M26" s="62"/>
      <c r="N26" s="54"/>
      <c r="O26" s="54"/>
      <c r="P26" s="54"/>
      <c r="Q26" s="54"/>
      <c r="R26" s="54"/>
      <c r="S26" s="62"/>
      <c r="T26" s="62"/>
      <c r="U26" s="54"/>
      <c r="V26" s="54"/>
      <c r="W26" s="54"/>
      <c r="X26" s="54"/>
      <c r="Y26" s="77"/>
      <c r="Z26" s="78"/>
      <c r="AA26" s="78"/>
      <c r="AB26" s="79"/>
      <c r="AC26" s="79"/>
      <c r="AD26" s="79"/>
      <c r="AE26" s="79"/>
      <c r="AF26" s="79"/>
      <c r="AG26" s="79"/>
      <c r="AH26" s="79"/>
      <c r="AI26" s="79"/>
      <c r="AJ26" s="116"/>
      <c r="AK26" s="117"/>
      <c r="AL26" s="14"/>
      <c r="AM26" s="14"/>
      <c r="AN26" s="14"/>
      <c r="AO26" s="14"/>
      <c r="AP26" s="14"/>
      <c r="AQ26" s="14"/>
      <c r="AR26" s="14"/>
    </row>
    <row r="27" spans="1:44" s="15" customFormat="1" hidden="1">
      <c r="A27" s="52"/>
      <c r="B27" s="15" t="s">
        <v>34</v>
      </c>
      <c r="C27" s="53"/>
      <c r="D27" s="53"/>
      <c r="F27" s="54"/>
      <c r="G27" s="54"/>
      <c r="H27" s="54"/>
      <c r="I27" s="54" t="s">
        <v>35</v>
      </c>
      <c r="J27" s="54"/>
      <c r="K27" s="54"/>
      <c r="L27" s="62"/>
      <c r="M27" s="62"/>
      <c r="N27" s="54"/>
      <c r="O27" s="54"/>
      <c r="P27" s="54"/>
      <c r="Q27" s="54"/>
      <c r="R27" s="54"/>
      <c r="S27" s="62"/>
      <c r="T27" s="62"/>
      <c r="U27" s="54"/>
      <c r="V27" s="54"/>
      <c r="W27" s="54"/>
      <c r="X27" s="54"/>
      <c r="Y27" s="77"/>
      <c r="Z27" s="78"/>
      <c r="AA27" s="78"/>
      <c r="AB27" s="79"/>
      <c r="AC27" s="79"/>
      <c r="AD27" s="79"/>
      <c r="AE27" s="79"/>
      <c r="AF27" s="79"/>
      <c r="AG27" s="79"/>
      <c r="AH27" s="79"/>
      <c r="AI27" s="79"/>
      <c r="AJ27" s="116"/>
      <c r="AK27" s="117"/>
      <c r="AL27" s="14"/>
      <c r="AM27" s="14"/>
      <c r="AN27" s="14"/>
      <c r="AO27" s="14"/>
      <c r="AP27" s="14"/>
      <c r="AQ27" s="14"/>
      <c r="AR27" s="14"/>
    </row>
    <row r="28" spans="1:44">
      <c r="AL28" s="14"/>
      <c r="AM28" s="14"/>
      <c r="AN28" s="14"/>
      <c r="AO28" s="14"/>
      <c r="AP28" s="14"/>
      <c r="AQ28" s="14"/>
      <c r="AR28" s="14"/>
    </row>
    <row r="29" spans="1:44">
      <c r="AL29" s="14"/>
      <c r="AM29" s="14"/>
      <c r="AN29" s="14"/>
      <c r="AO29" s="14"/>
      <c r="AP29" s="14"/>
      <c r="AQ29" s="14"/>
      <c r="AR29" s="14"/>
    </row>
    <row r="31" spans="1:44">
      <c r="AL31" s="118"/>
      <c r="AM31" s="118"/>
      <c r="AN31" s="118"/>
      <c r="AO31" s="118"/>
      <c r="AP31" s="118"/>
      <c r="AQ31" s="52"/>
      <c r="AR31" s="52"/>
    </row>
    <row r="32" spans="1:44">
      <c r="A32" s="14"/>
      <c r="C32" s="14"/>
      <c r="D32" s="14"/>
      <c r="F32" s="55"/>
      <c r="G32" s="55"/>
      <c r="H32" s="55"/>
      <c r="I32" s="55"/>
      <c r="J32" s="55"/>
      <c r="K32" s="55"/>
      <c r="L32" s="64"/>
      <c r="M32" s="64"/>
      <c r="N32" s="55"/>
      <c r="O32" s="55"/>
      <c r="P32" s="55"/>
      <c r="Q32" s="55"/>
      <c r="R32" s="55"/>
      <c r="S32" s="64"/>
      <c r="T32" s="64"/>
      <c r="U32" s="55"/>
      <c r="V32" s="55"/>
      <c r="W32" s="55"/>
      <c r="X32" s="55"/>
      <c r="Y32" s="80"/>
      <c r="Z32" s="81"/>
      <c r="AA32" s="81"/>
      <c r="AB32" s="82"/>
      <c r="AC32" s="82"/>
      <c r="AD32" s="82"/>
      <c r="AE32" s="82"/>
      <c r="AF32" s="82"/>
      <c r="AG32" s="82"/>
      <c r="AH32" s="82"/>
      <c r="AI32" s="82"/>
      <c r="AJ32" s="119"/>
      <c r="AK32" s="14"/>
      <c r="AL32" s="118"/>
      <c r="AM32" s="118"/>
      <c r="AN32" s="118"/>
      <c r="AO32" s="118"/>
      <c r="AP32" s="118"/>
      <c r="AQ32" s="52"/>
      <c r="AR32" s="52"/>
    </row>
    <row r="33" spans="6:44" s="14" customFormat="1">
      <c r="F33" s="55"/>
      <c r="G33" s="55"/>
      <c r="H33" s="55"/>
      <c r="I33" s="55"/>
      <c r="J33" s="55"/>
      <c r="K33" s="55"/>
      <c r="L33" s="64"/>
      <c r="M33" s="64"/>
      <c r="N33" s="55"/>
      <c r="O33" s="55"/>
      <c r="P33" s="55"/>
      <c r="Q33" s="55"/>
      <c r="R33" s="55"/>
      <c r="S33" s="64"/>
      <c r="T33" s="64"/>
      <c r="U33" s="55"/>
      <c r="V33" s="55"/>
      <c r="W33" s="55"/>
      <c r="X33" s="55"/>
      <c r="Y33" s="80"/>
      <c r="Z33" s="81"/>
      <c r="AA33" s="81"/>
      <c r="AB33" s="82"/>
      <c r="AC33" s="82"/>
      <c r="AD33" s="82"/>
      <c r="AE33" s="82"/>
      <c r="AF33" s="82"/>
      <c r="AG33" s="82"/>
      <c r="AH33" s="82"/>
      <c r="AI33" s="82"/>
      <c r="AJ33" s="119"/>
      <c r="AL33" s="118"/>
      <c r="AM33" s="118"/>
      <c r="AN33" s="118"/>
      <c r="AO33" s="118"/>
      <c r="AP33" s="118"/>
      <c r="AQ33" s="52"/>
      <c r="AR33" s="52"/>
    </row>
    <row r="34" spans="6:44" s="14" customFormat="1">
      <c r="F34" s="55"/>
      <c r="G34" s="55"/>
      <c r="H34" s="55"/>
      <c r="I34" s="55"/>
      <c r="J34" s="55"/>
      <c r="K34" s="55"/>
      <c r="L34" s="64"/>
      <c r="M34" s="64"/>
      <c r="N34" s="55"/>
      <c r="O34" s="55"/>
      <c r="P34" s="55"/>
      <c r="Q34" s="55"/>
      <c r="R34" s="55"/>
      <c r="S34" s="64"/>
      <c r="T34" s="64"/>
      <c r="U34" s="55"/>
      <c r="V34" s="55"/>
      <c r="W34" s="55"/>
      <c r="X34" s="55"/>
      <c r="Y34" s="80"/>
      <c r="Z34" s="81"/>
      <c r="AA34" s="81"/>
      <c r="AB34" s="82"/>
      <c r="AC34" s="82"/>
      <c r="AD34" s="82"/>
      <c r="AE34" s="82"/>
      <c r="AF34" s="82"/>
      <c r="AG34" s="82"/>
      <c r="AH34" s="82"/>
      <c r="AI34" s="82"/>
      <c r="AJ34" s="119"/>
      <c r="AL34" s="118"/>
      <c r="AM34" s="118"/>
      <c r="AN34" s="118"/>
      <c r="AO34" s="118"/>
      <c r="AP34" s="118"/>
      <c r="AQ34" s="52"/>
      <c r="AR34" s="52"/>
    </row>
    <row r="35" spans="6:44" s="14" customFormat="1">
      <c r="F35" s="55"/>
      <c r="G35" s="55"/>
      <c r="H35" s="55"/>
      <c r="I35" s="55"/>
      <c r="J35" s="55"/>
      <c r="K35" s="55"/>
      <c r="L35" s="64"/>
      <c r="M35" s="64"/>
      <c r="N35" s="55"/>
      <c r="O35" s="55"/>
      <c r="P35" s="55"/>
      <c r="Q35" s="55"/>
      <c r="R35" s="55"/>
      <c r="S35" s="64"/>
      <c r="T35" s="64"/>
      <c r="U35" s="55"/>
      <c r="V35" s="55"/>
      <c r="W35" s="55"/>
      <c r="X35" s="55"/>
      <c r="Y35" s="80"/>
      <c r="Z35" s="81"/>
      <c r="AA35" s="81"/>
      <c r="AB35" s="82"/>
      <c r="AC35" s="82"/>
      <c r="AD35" s="82"/>
      <c r="AE35" s="82"/>
      <c r="AF35" s="82"/>
      <c r="AG35" s="82"/>
      <c r="AH35" s="82"/>
      <c r="AI35" s="82"/>
      <c r="AJ35" s="119"/>
      <c r="AL35" s="118"/>
      <c r="AM35" s="118"/>
      <c r="AN35" s="118"/>
      <c r="AO35" s="118"/>
      <c r="AP35" s="118"/>
      <c r="AQ35" s="52"/>
      <c r="AR35" s="52"/>
    </row>
    <row r="36" spans="6:44" s="14" customFormat="1">
      <c r="F36" s="55"/>
      <c r="G36" s="55"/>
      <c r="H36" s="55"/>
      <c r="I36" s="55"/>
      <c r="J36" s="55"/>
      <c r="K36" s="55"/>
      <c r="L36" s="64"/>
      <c r="M36" s="64"/>
      <c r="N36" s="55"/>
      <c r="O36" s="55"/>
      <c r="P36" s="55"/>
      <c r="Q36" s="55"/>
      <c r="R36" s="55"/>
      <c r="S36" s="64"/>
      <c r="T36" s="64"/>
      <c r="U36" s="55"/>
      <c r="V36" s="55"/>
      <c r="W36" s="55"/>
      <c r="X36" s="55"/>
      <c r="Y36" s="80"/>
      <c r="Z36" s="81"/>
      <c r="AA36" s="81"/>
      <c r="AB36" s="82"/>
      <c r="AC36" s="82"/>
      <c r="AD36" s="82"/>
      <c r="AE36" s="82"/>
      <c r="AF36" s="82"/>
      <c r="AG36" s="82"/>
      <c r="AH36" s="82"/>
      <c r="AI36" s="82"/>
      <c r="AJ36" s="119"/>
      <c r="AL36" s="118"/>
      <c r="AM36" s="118"/>
      <c r="AN36" s="118"/>
      <c r="AO36" s="118"/>
      <c r="AP36" s="118"/>
      <c r="AQ36" s="52"/>
      <c r="AR36" s="52"/>
    </row>
    <row r="37" spans="6:44" s="14" customFormat="1">
      <c r="F37" s="55"/>
      <c r="G37" s="55"/>
      <c r="H37" s="55"/>
      <c r="I37" s="55"/>
      <c r="J37" s="55"/>
      <c r="K37" s="55"/>
      <c r="L37" s="64"/>
      <c r="M37" s="64"/>
      <c r="N37" s="55"/>
      <c r="O37" s="55"/>
      <c r="P37" s="55"/>
      <c r="Q37" s="55"/>
      <c r="R37" s="55"/>
      <c r="S37" s="64"/>
      <c r="T37" s="64"/>
      <c r="U37" s="55"/>
      <c r="V37" s="55"/>
      <c r="W37" s="55"/>
      <c r="X37" s="55"/>
      <c r="Y37" s="80"/>
      <c r="Z37" s="81"/>
      <c r="AA37" s="81"/>
      <c r="AB37" s="82"/>
      <c r="AC37" s="82"/>
      <c r="AD37" s="82"/>
      <c r="AE37" s="82"/>
      <c r="AF37" s="82"/>
      <c r="AG37" s="82"/>
      <c r="AH37" s="82"/>
      <c r="AI37" s="82"/>
      <c r="AJ37" s="119"/>
      <c r="AL37" s="118"/>
      <c r="AM37" s="118"/>
      <c r="AN37" s="118"/>
      <c r="AO37" s="118"/>
      <c r="AP37" s="118"/>
      <c r="AQ37" s="52"/>
      <c r="AR37" s="52"/>
    </row>
  </sheetData>
  <mergeCells count="45">
    <mergeCell ref="A3:B3"/>
    <mergeCell ref="C3:G3"/>
    <mergeCell ref="A4:AK4"/>
    <mergeCell ref="A6:D6"/>
    <mergeCell ref="AM6:AQ6"/>
    <mergeCell ref="A20:AJ20"/>
    <mergeCell ref="A7:A8"/>
    <mergeCell ref="A9:A11"/>
    <mergeCell ref="A12:A14"/>
    <mergeCell ref="A15:A17"/>
    <mergeCell ref="A18:A19"/>
    <mergeCell ref="B7:B8"/>
    <mergeCell ref="B9:B11"/>
    <mergeCell ref="B12:B14"/>
    <mergeCell ref="B15:B17"/>
    <mergeCell ref="C9:C11"/>
    <mergeCell ref="C12:C14"/>
    <mergeCell ref="C15:C17"/>
    <mergeCell ref="D9:D11"/>
    <mergeCell ref="D12:D14"/>
    <mergeCell ref="AO9:AO11"/>
    <mergeCell ref="AO12:AO14"/>
    <mergeCell ref="AO15:AO17"/>
    <mergeCell ref="D15:D17"/>
    <mergeCell ref="E7:E8"/>
    <mergeCell ref="AK7:AK8"/>
    <mergeCell ref="AL7:AL8"/>
    <mergeCell ref="AM7:AM8"/>
    <mergeCell ref="F7:AJ7"/>
    <mergeCell ref="AR7:AR8"/>
    <mergeCell ref="AR9:AR11"/>
    <mergeCell ref="AR12:AR14"/>
    <mergeCell ref="AR15:AR17"/>
    <mergeCell ref="A1:B2"/>
    <mergeCell ref="C7:D8"/>
    <mergeCell ref="AP7:AP8"/>
    <mergeCell ref="AP9:AP11"/>
    <mergeCell ref="AP12:AP14"/>
    <mergeCell ref="AP15:AP17"/>
    <mergeCell ref="AQ7:AQ8"/>
    <mergeCell ref="AQ9:AQ11"/>
    <mergeCell ref="AQ12:AQ14"/>
    <mergeCell ref="AQ15:AQ17"/>
    <mergeCell ref="AN7:AN8"/>
    <mergeCell ref="AO7:AO8"/>
  </mergeCell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4"/>
  <sheetViews>
    <sheetView zoomScale="70" zoomScaleNormal="70" workbookViewId="0">
      <pane xSplit="5" topLeftCell="F1" activePane="topRight" state="frozen"/>
      <selection pane="topRight" activeCell="K21" sqref="K21"/>
    </sheetView>
  </sheetViews>
  <sheetFormatPr defaultColWidth="9.140625" defaultRowHeight="20.25"/>
  <cols>
    <col min="1" max="1" width="4.5703125" style="18" customWidth="1"/>
    <col min="2" max="2" width="26.28515625" style="14" customWidth="1"/>
    <col min="3" max="3" width="32.140625" style="19" customWidth="1"/>
    <col min="4" max="4" width="24.5703125" style="19" customWidth="1"/>
    <col min="5" max="5" width="9.5703125" style="14" customWidth="1"/>
    <col min="6" max="9" width="7.7109375" style="20" customWidth="1"/>
    <col min="10" max="10" width="7" style="20" customWidth="1"/>
    <col min="11" max="11" width="7.7109375" style="20" customWidth="1"/>
    <col min="12" max="13" width="7.7109375" style="21" customWidth="1"/>
    <col min="14" max="18" width="7.7109375" style="20" customWidth="1"/>
    <col min="19" max="20" width="7.7109375" style="21" customWidth="1"/>
    <col min="21" max="22" width="7.7109375" style="20" customWidth="1"/>
    <col min="23" max="23" width="6.28515625" style="20" customWidth="1"/>
    <col min="24" max="24" width="7.7109375" style="20" customWidth="1"/>
    <col min="25" max="25" width="7.7109375" style="22" customWidth="1"/>
    <col min="26" max="27" width="7.7109375" style="23" customWidth="1"/>
    <col min="28" max="35" width="7.7109375" style="24" customWidth="1"/>
    <col min="36" max="36" width="7.7109375" style="25" customWidth="1"/>
    <col min="37" max="37" width="19" style="26" customWidth="1"/>
    <col min="38" max="38" width="16.28515625" style="27" customWidth="1"/>
    <col min="39" max="39" width="13.85546875" style="27" customWidth="1"/>
    <col min="40" max="40" width="20" style="27" customWidth="1"/>
    <col min="41" max="41" width="16.42578125" style="27" customWidth="1"/>
    <col min="42" max="42" width="14.28515625" style="27" customWidth="1"/>
    <col min="43" max="43" width="20" style="18" customWidth="1"/>
    <col min="44" max="44" width="22.5703125" style="18" customWidth="1"/>
    <col min="45" max="16384" width="9.140625" style="14"/>
  </cols>
  <sheetData>
    <row r="1" spans="1:44" s="13" customFormat="1" ht="24.75">
      <c r="A1" s="307" t="s">
        <v>0</v>
      </c>
      <c r="B1" s="307"/>
      <c r="C1" s="28" t="s">
        <v>1</v>
      </c>
      <c r="D1" s="28"/>
      <c r="E1" s="28"/>
      <c r="F1" s="28"/>
      <c r="G1" s="28"/>
    </row>
    <row r="2" spans="1:44" s="13" customFormat="1" ht="18.75">
      <c r="A2" s="307"/>
      <c r="B2" s="307"/>
      <c r="C2" s="29" t="s">
        <v>2</v>
      </c>
      <c r="D2" s="29"/>
      <c r="E2" s="29"/>
      <c r="F2" s="29"/>
      <c r="G2" s="29"/>
    </row>
    <row r="3" spans="1:44" s="13" customFormat="1" ht="18.75">
      <c r="A3" s="303" t="s">
        <v>36</v>
      </c>
      <c r="B3" s="303"/>
      <c r="C3" s="304" t="s">
        <v>4</v>
      </c>
      <c r="D3" s="305"/>
      <c r="E3" s="305"/>
      <c r="F3" s="305"/>
      <c r="G3" s="305"/>
    </row>
    <row r="4" spans="1:44">
      <c r="A4" s="306" t="s">
        <v>5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  <c r="AI4" s="306"/>
      <c r="AJ4" s="306"/>
      <c r="AK4" s="306"/>
      <c r="AL4" s="14"/>
      <c r="AM4" s="14"/>
      <c r="AN4" s="14"/>
      <c r="AO4" s="14"/>
      <c r="AP4" s="14"/>
      <c r="AQ4" s="14"/>
      <c r="AR4" s="14"/>
    </row>
    <row r="5" spans="1:44">
      <c r="B5" s="30">
        <v>43191</v>
      </c>
    </row>
    <row r="6" spans="1:44">
      <c r="A6" s="278" t="s">
        <v>6</v>
      </c>
      <c r="B6" s="278"/>
      <c r="C6" s="278"/>
      <c r="D6" s="278"/>
      <c r="AM6" s="279" t="s">
        <v>41</v>
      </c>
      <c r="AN6" s="279"/>
      <c r="AO6" s="279"/>
      <c r="AP6" s="279"/>
      <c r="AQ6" s="279"/>
      <c r="AR6" s="120"/>
    </row>
    <row r="7" spans="1:44" s="15" customFormat="1" ht="20.25" customHeight="1">
      <c r="A7" s="283" t="s">
        <v>8</v>
      </c>
      <c r="B7" s="290" t="s">
        <v>9</v>
      </c>
      <c r="C7" s="274" t="s">
        <v>10</v>
      </c>
      <c r="D7" s="275"/>
      <c r="E7" s="245" t="s">
        <v>11</v>
      </c>
      <c r="F7" s="280" t="s">
        <v>42</v>
      </c>
      <c r="G7" s="280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0"/>
      <c r="S7" s="280"/>
      <c r="T7" s="280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72" t="s">
        <v>13</v>
      </c>
      <c r="AL7" s="262" t="s">
        <v>14</v>
      </c>
      <c r="AM7" s="262" t="s">
        <v>15</v>
      </c>
      <c r="AN7" s="257" t="s">
        <v>16</v>
      </c>
      <c r="AO7" s="257" t="s">
        <v>17</v>
      </c>
      <c r="AP7" s="257" t="s">
        <v>18</v>
      </c>
      <c r="AQ7" s="245" t="s">
        <v>19</v>
      </c>
      <c r="AR7" s="250" t="s">
        <v>20</v>
      </c>
    </row>
    <row r="8" spans="1:44" s="16" customFormat="1">
      <c r="A8" s="284"/>
      <c r="B8" s="291"/>
      <c r="C8" s="308"/>
      <c r="D8" s="309"/>
      <c r="E8" s="271"/>
      <c r="F8" s="31">
        <v>1</v>
      </c>
      <c r="G8" s="32">
        <v>2</v>
      </c>
      <c r="H8" s="32">
        <v>3</v>
      </c>
      <c r="I8" s="32">
        <v>4</v>
      </c>
      <c r="J8" s="32">
        <v>5</v>
      </c>
      <c r="K8" s="32">
        <v>6</v>
      </c>
      <c r="L8" s="31">
        <v>7</v>
      </c>
      <c r="M8" s="31">
        <v>8</v>
      </c>
      <c r="N8" s="32">
        <v>9</v>
      </c>
      <c r="O8" s="32">
        <v>10</v>
      </c>
      <c r="P8" s="32">
        <v>11</v>
      </c>
      <c r="Q8" s="32">
        <v>12</v>
      </c>
      <c r="R8" s="32">
        <v>13</v>
      </c>
      <c r="S8" s="31">
        <v>14</v>
      </c>
      <c r="T8" s="31">
        <v>15</v>
      </c>
      <c r="U8" s="32">
        <v>16</v>
      </c>
      <c r="V8" s="32">
        <v>17</v>
      </c>
      <c r="W8" s="32">
        <v>18</v>
      </c>
      <c r="X8" s="32">
        <v>19</v>
      </c>
      <c r="Y8" s="32">
        <v>20</v>
      </c>
      <c r="Z8" s="65">
        <v>21</v>
      </c>
      <c r="AA8" s="65">
        <v>22</v>
      </c>
      <c r="AB8" s="32">
        <v>23</v>
      </c>
      <c r="AC8" s="32">
        <v>24</v>
      </c>
      <c r="AD8" s="66">
        <v>25</v>
      </c>
      <c r="AE8" s="66">
        <v>26</v>
      </c>
      <c r="AF8" s="66">
        <v>27</v>
      </c>
      <c r="AG8" s="31">
        <v>28</v>
      </c>
      <c r="AH8" s="31">
        <v>29</v>
      </c>
      <c r="AI8" s="32">
        <v>30</v>
      </c>
      <c r="AJ8" s="83">
        <v>31</v>
      </c>
      <c r="AK8" s="313"/>
      <c r="AL8" s="314"/>
      <c r="AM8" s="263"/>
      <c r="AN8" s="264"/>
      <c r="AO8" s="258"/>
      <c r="AP8" s="258"/>
      <c r="AQ8" s="246"/>
      <c r="AR8" s="246"/>
    </row>
    <row r="9" spans="1:44" s="17" customFormat="1" ht="23.25" customHeight="1">
      <c r="A9" s="315">
        <v>1</v>
      </c>
      <c r="B9" s="292" t="s">
        <v>21</v>
      </c>
      <c r="C9" s="320" t="s">
        <v>22</v>
      </c>
      <c r="D9" s="323" t="s">
        <v>23</v>
      </c>
      <c r="E9" s="33" t="s">
        <v>24</v>
      </c>
      <c r="F9" s="34">
        <v>0</v>
      </c>
      <c r="G9" s="35">
        <v>4</v>
      </c>
      <c r="H9" s="35">
        <v>4</v>
      </c>
      <c r="I9" s="35">
        <v>4</v>
      </c>
      <c r="J9" s="35">
        <v>4</v>
      </c>
      <c r="K9" s="56">
        <v>4</v>
      </c>
      <c r="L9" s="57">
        <v>0</v>
      </c>
      <c r="M9" s="57">
        <v>0</v>
      </c>
      <c r="N9" s="56">
        <v>4</v>
      </c>
      <c r="O9" s="56">
        <v>4</v>
      </c>
      <c r="P9" s="56">
        <v>4</v>
      </c>
      <c r="Q9" s="56">
        <v>4</v>
      </c>
      <c r="R9" s="56">
        <v>4</v>
      </c>
      <c r="S9" s="57">
        <v>0</v>
      </c>
      <c r="T9" s="57">
        <v>0</v>
      </c>
      <c r="U9" s="56">
        <v>4</v>
      </c>
      <c r="V9" s="56">
        <v>4</v>
      </c>
      <c r="W9" s="56">
        <v>4</v>
      </c>
      <c r="X9" s="56">
        <v>4</v>
      </c>
      <c r="Y9" s="56">
        <v>4</v>
      </c>
      <c r="Z9" s="67">
        <v>0</v>
      </c>
      <c r="AA9" s="67">
        <v>0</v>
      </c>
      <c r="AB9" s="56">
        <v>4</v>
      </c>
      <c r="AC9" s="56">
        <v>4</v>
      </c>
      <c r="AD9" s="68">
        <v>0</v>
      </c>
      <c r="AE9" s="68">
        <v>0</v>
      </c>
      <c r="AF9" s="68">
        <v>0</v>
      </c>
      <c r="AG9" s="57">
        <v>0</v>
      </c>
      <c r="AH9" s="57">
        <v>0</v>
      </c>
      <c r="AI9" s="56">
        <v>4</v>
      </c>
      <c r="AJ9" s="84">
        <v>0</v>
      </c>
      <c r="AK9" s="85">
        <f>SUM(F9:AJ9)</f>
        <v>72</v>
      </c>
      <c r="AL9" s="86">
        <f>9000000/18</f>
        <v>500000</v>
      </c>
      <c r="AM9" s="87">
        <f t="shared" ref="AM9:AM14" si="0">+AL9/8</f>
        <v>62500</v>
      </c>
      <c r="AN9" s="88">
        <f t="shared" ref="AN9:AN14" si="1">AM9*AK9</f>
        <v>4500000</v>
      </c>
      <c r="AO9" s="254"/>
      <c r="AP9" s="259">
        <v>0</v>
      </c>
      <c r="AQ9" s="310">
        <f>SUM(AN9:AN11)-AO9+AP9</f>
        <v>9000000</v>
      </c>
      <c r="AR9" s="251"/>
    </row>
    <row r="10" spans="1:44" s="17" customFormat="1" ht="23.25" customHeight="1">
      <c r="A10" s="316"/>
      <c r="B10" s="293"/>
      <c r="C10" s="321"/>
      <c r="D10" s="324"/>
      <c r="E10" s="36" t="s">
        <v>25</v>
      </c>
      <c r="F10" s="37">
        <v>0</v>
      </c>
      <c r="G10" s="38">
        <v>4</v>
      </c>
      <c r="H10" s="38">
        <v>4</v>
      </c>
      <c r="I10" s="38">
        <v>4</v>
      </c>
      <c r="J10" s="38">
        <v>4</v>
      </c>
      <c r="K10" s="58">
        <v>4</v>
      </c>
      <c r="L10" s="59">
        <v>0</v>
      </c>
      <c r="M10" s="59">
        <v>0</v>
      </c>
      <c r="N10" s="58">
        <v>4</v>
      </c>
      <c r="O10" s="58">
        <v>4</v>
      </c>
      <c r="P10" s="58">
        <v>4</v>
      </c>
      <c r="Q10" s="58">
        <v>4</v>
      </c>
      <c r="R10" s="58">
        <v>4</v>
      </c>
      <c r="S10" s="59">
        <v>0</v>
      </c>
      <c r="T10" s="59">
        <v>0</v>
      </c>
      <c r="U10" s="58">
        <v>4</v>
      </c>
      <c r="V10" s="58">
        <v>4</v>
      </c>
      <c r="W10" s="58">
        <v>4</v>
      </c>
      <c r="X10" s="58">
        <v>4</v>
      </c>
      <c r="Y10" s="58">
        <v>4</v>
      </c>
      <c r="Z10" s="69">
        <v>0</v>
      </c>
      <c r="AA10" s="69">
        <v>0</v>
      </c>
      <c r="AB10" s="58">
        <v>4</v>
      </c>
      <c r="AC10" s="58">
        <v>4</v>
      </c>
      <c r="AD10" s="70">
        <v>0</v>
      </c>
      <c r="AE10" s="70">
        <v>0</v>
      </c>
      <c r="AF10" s="70">
        <v>0</v>
      </c>
      <c r="AG10" s="59">
        <v>0</v>
      </c>
      <c r="AH10" s="59">
        <v>0</v>
      </c>
      <c r="AI10" s="58">
        <v>4</v>
      </c>
      <c r="AJ10" s="89">
        <v>0</v>
      </c>
      <c r="AK10" s="90">
        <f>SUM(F10:AJ10)</f>
        <v>72</v>
      </c>
      <c r="AL10" s="86">
        <f>9000000/18</f>
        <v>500000</v>
      </c>
      <c r="AM10" s="91">
        <f t="shared" si="0"/>
        <v>62500</v>
      </c>
      <c r="AN10" s="92">
        <f t="shared" si="1"/>
        <v>4500000</v>
      </c>
      <c r="AO10" s="255"/>
      <c r="AP10" s="260"/>
      <c r="AQ10" s="311"/>
      <c r="AR10" s="252"/>
    </row>
    <row r="11" spans="1:44" s="17" customFormat="1" ht="23.25" customHeight="1">
      <c r="A11" s="317"/>
      <c r="B11" s="294"/>
      <c r="C11" s="322"/>
      <c r="D11" s="325"/>
      <c r="E11" s="39" t="s">
        <v>26</v>
      </c>
      <c r="F11" s="40">
        <v>0</v>
      </c>
      <c r="G11" s="41">
        <v>0</v>
      </c>
      <c r="H11" s="41">
        <v>0</v>
      </c>
      <c r="I11" s="41">
        <v>0</v>
      </c>
      <c r="J11" s="41">
        <v>0</v>
      </c>
      <c r="K11" s="60">
        <v>0</v>
      </c>
      <c r="L11" s="61">
        <v>0</v>
      </c>
      <c r="M11" s="61">
        <v>0</v>
      </c>
      <c r="N11" s="60">
        <v>0</v>
      </c>
      <c r="O11" s="60">
        <v>0</v>
      </c>
      <c r="P11" s="60">
        <v>0</v>
      </c>
      <c r="Q11" s="60">
        <v>0</v>
      </c>
      <c r="R11" s="60">
        <v>0</v>
      </c>
      <c r="S11" s="61">
        <v>0</v>
      </c>
      <c r="T11" s="61">
        <v>0</v>
      </c>
      <c r="U11" s="60">
        <v>0</v>
      </c>
      <c r="V11" s="60">
        <v>0</v>
      </c>
      <c r="W11" s="60">
        <v>0</v>
      </c>
      <c r="X11" s="60">
        <v>0</v>
      </c>
      <c r="Y11" s="60">
        <v>0</v>
      </c>
      <c r="Z11" s="71">
        <v>0</v>
      </c>
      <c r="AA11" s="71">
        <v>0</v>
      </c>
      <c r="AB11" s="60">
        <v>0</v>
      </c>
      <c r="AC11" s="60">
        <v>0</v>
      </c>
      <c r="AD11" s="72">
        <v>0</v>
      </c>
      <c r="AE11" s="72">
        <v>0</v>
      </c>
      <c r="AF11" s="72">
        <v>0</v>
      </c>
      <c r="AG11" s="61">
        <v>0</v>
      </c>
      <c r="AH11" s="61">
        <v>0</v>
      </c>
      <c r="AI11" s="60">
        <v>0</v>
      </c>
      <c r="AJ11" s="93">
        <v>0</v>
      </c>
      <c r="AK11" s="94">
        <f>SUM(F11:AJ11)*1.5</f>
        <v>0</v>
      </c>
      <c r="AL11" s="86">
        <f>9000000/18</f>
        <v>500000</v>
      </c>
      <c r="AM11" s="95">
        <f t="shared" si="0"/>
        <v>62500</v>
      </c>
      <c r="AN11" s="96">
        <f t="shared" si="1"/>
        <v>0</v>
      </c>
      <c r="AO11" s="256"/>
      <c r="AP11" s="261"/>
      <c r="AQ11" s="312"/>
      <c r="AR11" s="253"/>
    </row>
    <row r="12" spans="1:44" s="17" customFormat="1" ht="23.25" customHeight="1">
      <c r="A12" s="315">
        <v>2</v>
      </c>
      <c r="B12" s="292" t="s">
        <v>27</v>
      </c>
      <c r="C12" s="320" t="s">
        <v>28</v>
      </c>
      <c r="D12" s="323"/>
      <c r="E12" s="33" t="s">
        <v>24</v>
      </c>
      <c r="F12" s="34">
        <v>0</v>
      </c>
      <c r="G12" s="35">
        <v>4</v>
      </c>
      <c r="H12" s="35">
        <v>4</v>
      </c>
      <c r="I12" s="35">
        <v>4</v>
      </c>
      <c r="J12" s="35">
        <v>4</v>
      </c>
      <c r="K12" s="56">
        <v>4</v>
      </c>
      <c r="L12" s="57">
        <v>0</v>
      </c>
      <c r="M12" s="57">
        <v>0</v>
      </c>
      <c r="N12" s="56">
        <v>4</v>
      </c>
      <c r="O12" s="56">
        <v>4</v>
      </c>
      <c r="P12" s="56">
        <v>4</v>
      </c>
      <c r="Q12" s="56">
        <v>4</v>
      </c>
      <c r="R12" s="56">
        <v>4</v>
      </c>
      <c r="S12" s="57">
        <v>0</v>
      </c>
      <c r="T12" s="57">
        <v>0</v>
      </c>
      <c r="U12" s="56">
        <v>4</v>
      </c>
      <c r="V12" s="56">
        <v>4</v>
      </c>
      <c r="W12" s="56">
        <v>4</v>
      </c>
      <c r="X12" s="56">
        <v>4</v>
      </c>
      <c r="Y12" s="56">
        <v>4</v>
      </c>
      <c r="Z12" s="67">
        <v>0</v>
      </c>
      <c r="AA12" s="67">
        <v>0</v>
      </c>
      <c r="AB12" s="56">
        <v>4</v>
      </c>
      <c r="AC12" s="56">
        <v>4</v>
      </c>
      <c r="AD12" s="68">
        <v>0</v>
      </c>
      <c r="AE12" s="68">
        <v>0</v>
      </c>
      <c r="AF12" s="68">
        <v>0</v>
      </c>
      <c r="AG12" s="57">
        <v>0</v>
      </c>
      <c r="AH12" s="57">
        <v>0</v>
      </c>
      <c r="AI12" s="56">
        <v>4</v>
      </c>
      <c r="AJ12" s="84">
        <v>0</v>
      </c>
      <c r="AK12" s="97">
        <f>SUM(F12:AJ12)</f>
        <v>72</v>
      </c>
      <c r="AL12" s="98">
        <f>12000000/18</f>
        <v>666666.66666666698</v>
      </c>
      <c r="AM12" s="99">
        <f t="shared" si="0"/>
        <v>83333.333333333299</v>
      </c>
      <c r="AN12" s="88">
        <f t="shared" si="1"/>
        <v>6000000</v>
      </c>
      <c r="AO12" s="254"/>
      <c r="AP12" s="259">
        <v>0</v>
      </c>
      <c r="AQ12" s="310">
        <f>SUM(AN12:AN14)-AO12+AP12</f>
        <v>12000000</v>
      </c>
      <c r="AR12" s="251"/>
    </row>
    <row r="13" spans="1:44" s="17" customFormat="1" ht="23.25" customHeight="1">
      <c r="A13" s="316"/>
      <c r="B13" s="293"/>
      <c r="C13" s="321"/>
      <c r="D13" s="324"/>
      <c r="E13" s="36" t="s">
        <v>25</v>
      </c>
      <c r="F13" s="37">
        <v>0</v>
      </c>
      <c r="G13" s="38">
        <v>4</v>
      </c>
      <c r="H13" s="38">
        <v>4</v>
      </c>
      <c r="I13" s="38">
        <v>4</v>
      </c>
      <c r="J13" s="38">
        <v>4</v>
      </c>
      <c r="K13" s="58">
        <v>4</v>
      </c>
      <c r="L13" s="59">
        <v>0</v>
      </c>
      <c r="M13" s="59">
        <v>0</v>
      </c>
      <c r="N13" s="58">
        <v>4</v>
      </c>
      <c r="O13" s="58">
        <v>4</v>
      </c>
      <c r="P13" s="58">
        <v>4</v>
      </c>
      <c r="Q13" s="58">
        <v>4</v>
      </c>
      <c r="R13" s="58">
        <v>4</v>
      </c>
      <c r="S13" s="59">
        <v>0</v>
      </c>
      <c r="T13" s="59">
        <v>0</v>
      </c>
      <c r="U13" s="58">
        <v>4</v>
      </c>
      <c r="V13" s="58">
        <v>4</v>
      </c>
      <c r="W13" s="58">
        <v>4</v>
      </c>
      <c r="X13" s="58">
        <v>4</v>
      </c>
      <c r="Y13" s="58">
        <v>4</v>
      </c>
      <c r="Z13" s="69">
        <v>0</v>
      </c>
      <c r="AA13" s="69">
        <v>0</v>
      </c>
      <c r="AB13" s="58">
        <v>4</v>
      </c>
      <c r="AC13" s="58">
        <v>4</v>
      </c>
      <c r="AD13" s="70">
        <v>0</v>
      </c>
      <c r="AE13" s="70">
        <v>0</v>
      </c>
      <c r="AF13" s="70">
        <v>0</v>
      </c>
      <c r="AG13" s="59">
        <v>0</v>
      </c>
      <c r="AH13" s="59">
        <v>0</v>
      </c>
      <c r="AI13" s="58">
        <v>4</v>
      </c>
      <c r="AJ13" s="89">
        <v>0</v>
      </c>
      <c r="AK13" s="100">
        <f>SUM(F13:AJ13)</f>
        <v>72</v>
      </c>
      <c r="AL13" s="101">
        <f>12000000/18</f>
        <v>666666.66666666698</v>
      </c>
      <c r="AM13" s="102">
        <f t="shared" si="0"/>
        <v>83333.333333333299</v>
      </c>
      <c r="AN13" s="92">
        <f t="shared" si="1"/>
        <v>6000000</v>
      </c>
      <c r="AO13" s="255"/>
      <c r="AP13" s="260"/>
      <c r="AQ13" s="311"/>
      <c r="AR13" s="252"/>
    </row>
    <row r="14" spans="1:44" s="17" customFormat="1" ht="23.25" customHeight="1">
      <c r="A14" s="317"/>
      <c r="B14" s="294"/>
      <c r="C14" s="322"/>
      <c r="D14" s="325"/>
      <c r="E14" s="39" t="s">
        <v>26</v>
      </c>
      <c r="F14" s="40">
        <v>0</v>
      </c>
      <c r="G14" s="41">
        <v>0</v>
      </c>
      <c r="H14" s="41">
        <v>0</v>
      </c>
      <c r="I14" s="41">
        <v>0</v>
      </c>
      <c r="J14" s="41">
        <v>0</v>
      </c>
      <c r="K14" s="60">
        <v>0</v>
      </c>
      <c r="L14" s="61">
        <v>0</v>
      </c>
      <c r="M14" s="61">
        <v>0</v>
      </c>
      <c r="N14" s="60">
        <v>0</v>
      </c>
      <c r="O14" s="60">
        <v>0</v>
      </c>
      <c r="P14" s="60">
        <v>0</v>
      </c>
      <c r="Q14" s="60">
        <v>0</v>
      </c>
      <c r="R14" s="60">
        <v>0</v>
      </c>
      <c r="S14" s="61">
        <v>0</v>
      </c>
      <c r="T14" s="61">
        <v>0</v>
      </c>
      <c r="U14" s="60">
        <v>0</v>
      </c>
      <c r="V14" s="60">
        <v>0</v>
      </c>
      <c r="W14" s="60">
        <v>0</v>
      </c>
      <c r="X14" s="60">
        <v>0</v>
      </c>
      <c r="Y14" s="60">
        <v>0</v>
      </c>
      <c r="Z14" s="71">
        <v>0</v>
      </c>
      <c r="AA14" s="71">
        <v>0</v>
      </c>
      <c r="AB14" s="60">
        <v>0</v>
      </c>
      <c r="AC14" s="60">
        <v>0</v>
      </c>
      <c r="AD14" s="72">
        <v>0</v>
      </c>
      <c r="AE14" s="72">
        <v>0</v>
      </c>
      <c r="AF14" s="72">
        <v>0</v>
      </c>
      <c r="AG14" s="61">
        <v>0</v>
      </c>
      <c r="AH14" s="61">
        <v>0</v>
      </c>
      <c r="AI14" s="60">
        <v>0</v>
      </c>
      <c r="AJ14" s="93">
        <v>0</v>
      </c>
      <c r="AK14" s="103">
        <f>SUM(F14:AJ14)*1.5</f>
        <v>0</v>
      </c>
      <c r="AL14" s="104">
        <f>12000000/18</f>
        <v>666666.66666666698</v>
      </c>
      <c r="AM14" s="105">
        <f t="shared" si="0"/>
        <v>83333.333333333299</v>
      </c>
      <c r="AN14" s="96">
        <f t="shared" si="1"/>
        <v>0</v>
      </c>
      <c r="AO14" s="256"/>
      <c r="AP14" s="261"/>
      <c r="AQ14" s="312"/>
      <c r="AR14" s="253"/>
    </row>
    <row r="15" spans="1:44" ht="20.25" customHeight="1">
      <c r="A15" s="318"/>
      <c r="B15" s="42"/>
      <c r="C15" s="43"/>
      <c r="D15" s="43" t="s">
        <v>31</v>
      </c>
      <c r="E15" s="44"/>
      <c r="F15" s="45">
        <v>0</v>
      </c>
      <c r="G15" s="46">
        <v>2</v>
      </c>
      <c r="H15" s="46">
        <v>2</v>
      </c>
      <c r="I15" s="46">
        <v>2</v>
      </c>
      <c r="J15" s="46">
        <v>2</v>
      </c>
      <c r="K15" s="46">
        <v>2</v>
      </c>
      <c r="L15" s="45">
        <v>0</v>
      </c>
      <c r="M15" s="45">
        <v>0</v>
      </c>
      <c r="N15" s="46">
        <v>2</v>
      </c>
      <c r="O15" s="46">
        <v>2</v>
      </c>
      <c r="P15" s="46">
        <v>2</v>
      </c>
      <c r="Q15" s="46">
        <v>2</v>
      </c>
      <c r="R15" s="46">
        <v>2</v>
      </c>
      <c r="S15" s="45">
        <v>0</v>
      </c>
      <c r="T15" s="45">
        <v>0</v>
      </c>
      <c r="U15" s="46">
        <v>2</v>
      </c>
      <c r="V15" s="46">
        <v>2</v>
      </c>
      <c r="W15" s="46">
        <v>2</v>
      </c>
      <c r="X15" s="46">
        <v>2</v>
      </c>
      <c r="Y15" s="46">
        <v>2</v>
      </c>
      <c r="Z15" s="73">
        <v>2</v>
      </c>
      <c r="AA15" s="73">
        <v>2</v>
      </c>
      <c r="AB15" s="46">
        <v>2</v>
      </c>
      <c r="AC15" s="46">
        <v>2</v>
      </c>
      <c r="AD15" s="74">
        <v>0</v>
      </c>
      <c r="AE15" s="74">
        <v>0</v>
      </c>
      <c r="AF15" s="74">
        <v>0</v>
      </c>
      <c r="AG15" s="45">
        <v>0</v>
      </c>
      <c r="AH15" s="45">
        <v>0</v>
      </c>
      <c r="AI15" s="46">
        <v>2</v>
      </c>
      <c r="AJ15" s="106">
        <v>0</v>
      </c>
      <c r="AK15" s="107"/>
      <c r="AL15" s="108"/>
      <c r="AM15" s="109"/>
      <c r="AN15" s="109"/>
      <c r="AO15" s="109"/>
      <c r="AP15" s="121"/>
      <c r="AQ15" s="107"/>
      <c r="AR15" s="122"/>
    </row>
    <row r="16" spans="1:44" ht="20.25" customHeight="1">
      <c r="A16" s="319"/>
      <c r="B16" s="47"/>
      <c r="C16" s="48"/>
      <c r="D16" s="48" t="s">
        <v>32</v>
      </c>
      <c r="E16" s="49"/>
      <c r="F16" s="50">
        <v>0</v>
      </c>
      <c r="G16" s="51">
        <v>2</v>
      </c>
      <c r="H16" s="51">
        <v>2</v>
      </c>
      <c r="I16" s="51">
        <v>2</v>
      </c>
      <c r="J16" s="51">
        <v>2</v>
      </c>
      <c r="K16" s="51">
        <v>2</v>
      </c>
      <c r="L16" s="50">
        <v>0</v>
      </c>
      <c r="M16" s="50">
        <v>0</v>
      </c>
      <c r="N16" s="51">
        <v>2</v>
      </c>
      <c r="O16" s="51">
        <v>2</v>
      </c>
      <c r="P16" s="51">
        <v>2</v>
      </c>
      <c r="Q16" s="51">
        <v>2</v>
      </c>
      <c r="R16" s="51">
        <v>2</v>
      </c>
      <c r="S16" s="50">
        <v>0</v>
      </c>
      <c r="T16" s="50">
        <v>0</v>
      </c>
      <c r="U16" s="51">
        <v>2</v>
      </c>
      <c r="V16" s="51">
        <v>2</v>
      </c>
      <c r="W16" s="51">
        <v>2</v>
      </c>
      <c r="X16" s="51">
        <v>2</v>
      </c>
      <c r="Y16" s="51">
        <v>2</v>
      </c>
      <c r="Z16" s="75">
        <v>2</v>
      </c>
      <c r="AA16" s="75">
        <v>2</v>
      </c>
      <c r="AB16" s="51">
        <v>2</v>
      </c>
      <c r="AC16" s="51">
        <v>2</v>
      </c>
      <c r="AD16" s="76">
        <v>0</v>
      </c>
      <c r="AE16" s="76">
        <v>0</v>
      </c>
      <c r="AF16" s="76">
        <v>0</v>
      </c>
      <c r="AG16" s="50">
        <v>0</v>
      </c>
      <c r="AH16" s="50">
        <v>0</v>
      </c>
      <c r="AI16" s="51">
        <v>2</v>
      </c>
      <c r="AJ16" s="110">
        <v>0</v>
      </c>
      <c r="AK16" s="111"/>
      <c r="AL16" s="112"/>
      <c r="AM16" s="112"/>
      <c r="AN16" s="112"/>
      <c r="AO16" s="112"/>
      <c r="AP16" s="112"/>
      <c r="AQ16" s="111"/>
      <c r="AR16" s="123"/>
    </row>
    <row r="17" spans="1:44" ht="27" customHeight="1">
      <c r="A17" s="281"/>
      <c r="B17" s="282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2"/>
      <c r="N17" s="282"/>
      <c r="O17" s="282"/>
      <c r="P17" s="282"/>
      <c r="Q17" s="282"/>
      <c r="R17" s="282"/>
      <c r="S17" s="282"/>
      <c r="T17" s="282"/>
      <c r="U17" s="282"/>
      <c r="V17" s="282"/>
      <c r="W17" s="282"/>
      <c r="X17" s="282"/>
      <c r="Y17" s="282"/>
      <c r="Z17" s="282"/>
      <c r="AA17" s="282"/>
      <c r="AB17" s="282"/>
      <c r="AC17" s="282"/>
      <c r="AD17" s="282"/>
      <c r="AE17" s="282"/>
      <c r="AF17" s="282"/>
      <c r="AG17" s="282"/>
      <c r="AH17" s="282"/>
      <c r="AI17" s="282"/>
      <c r="AJ17" s="282"/>
      <c r="AK17" s="113">
        <f>SUM(AK9:AK11)</f>
        <v>144</v>
      </c>
      <c r="AL17" s="114"/>
      <c r="AM17" s="114"/>
      <c r="AN17" s="115">
        <f>SUM(AN9:AN14)</f>
        <v>21000000</v>
      </c>
      <c r="AO17" s="114">
        <f>SUM(AO9:AO11)</f>
        <v>0</v>
      </c>
      <c r="AP17" s="114"/>
      <c r="AQ17" s="113">
        <f>SUM(AQ9:AQ14)</f>
        <v>21000000</v>
      </c>
      <c r="AR17" s="124">
        <f>SUM(AR9:AR11)</f>
        <v>0</v>
      </c>
    </row>
    <row r="18" spans="1:44" s="15" customFormat="1" ht="24" customHeight="1">
      <c r="A18" s="52"/>
      <c r="C18" s="53"/>
      <c r="D18" s="53"/>
      <c r="F18" s="54"/>
      <c r="G18" s="54"/>
      <c r="H18" s="54"/>
      <c r="I18" s="54"/>
      <c r="J18" s="54"/>
      <c r="K18" s="54"/>
      <c r="L18" s="62"/>
      <c r="M18" s="62"/>
      <c r="N18" s="54"/>
      <c r="O18" s="54"/>
      <c r="P18" s="54"/>
      <c r="Q18" s="54"/>
      <c r="R18" s="54"/>
      <c r="S18" s="62"/>
      <c r="T18" s="62"/>
      <c r="U18" s="54"/>
      <c r="V18" s="54"/>
      <c r="W18" s="54"/>
      <c r="X18" s="54"/>
      <c r="Y18" s="77"/>
      <c r="Z18" s="78"/>
      <c r="AA18" s="78"/>
      <c r="AB18" s="79"/>
      <c r="AC18" s="79"/>
      <c r="AD18" s="79"/>
      <c r="AE18" s="79"/>
      <c r="AF18" s="79"/>
      <c r="AG18" s="79"/>
      <c r="AH18" s="79"/>
      <c r="AI18" s="79"/>
      <c r="AJ18" s="116"/>
      <c r="AK18" s="117"/>
      <c r="AL18" s="14"/>
      <c r="AM18" s="14"/>
      <c r="AN18" s="14"/>
      <c r="AO18" s="14"/>
      <c r="AP18" s="14"/>
      <c r="AQ18" s="14"/>
      <c r="AR18" s="125"/>
    </row>
    <row r="19" spans="1:44" s="15" customFormat="1" ht="24" customHeight="1">
      <c r="A19" s="52"/>
      <c r="C19" s="53" t="s">
        <v>43</v>
      </c>
      <c r="D19" s="53"/>
      <c r="F19" s="54"/>
      <c r="G19" s="54"/>
      <c r="H19" s="54"/>
      <c r="I19" s="54"/>
      <c r="J19" s="54"/>
      <c r="K19" s="54"/>
      <c r="L19" s="62"/>
      <c r="M19" s="62"/>
      <c r="N19" s="54"/>
      <c r="O19" s="54"/>
      <c r="P19" s="54"/>
      <c r="Q19" s="54"/>
      <c r="R19" s="54" t="s">
        <v>33</v>
      </c>
      <c r="S19" s="62" t="s">
        <v>33</v>
      </c>
      <c r="T19" s="62"/>
      <c r="U19" s="54"/>
      <c r="V19" s="54"/>
      <c r="W19" s="54"/>
      <c r="X19" s="54"/>
      <c r="Y19" s="77"/>
      <c r="Z19" s="78"/>
      <c r="AA19" s="78"/>
      <c r="AB19" s="79"/>
      <c r="AC19" s="79"/>
      <c r="AD19" s="79"/>
      <c r="AE19" s="79"/>
      <c r="AF19" s="79"/>
      <c r="AG19" s="79"/>
      <c r="AH19" s="79"/>
      <c r="AI19" s="79"/>
      <c r="AJ19" s="116"/>
      <c r="AK19" s="117"/>
      <c r="AL19" s="14"/>
      <c r="AM19" s="14"/>
      <c r="AN19" s="14"/>
      <c r="AO19" s="14"/>
      <c r="AP19" s="14"/>
      <c r="AQ19" s="14"/>
      <c r="AR19" s="125"/>
    </row>
    <row r="20" spans="1:44" s="15" customFormat="1" ht="24" customHeight="1">
      <c r="A20" s="52"/>
      <c r="C20" s="53"/>
      <c r="D20" s="53"/>
      <c r="F20" s="54"/>
      <c r="G20" s="54"/>
      <c r="H20" s="54"/>
      <c r="I20" s="54"/>
      <c r="J20" s="54"/>
      <c r="K20" s="54"/>
      <c r="L20" s="62"/>
      <c r="M20" s="62"/>
      <c r="N20" s="54"/>
      <c r="O20" s="54"/>
      <c r="P20" s="54"/>
      <c r="Q20" s="54"/>
      <c r="R20" s="54"/>
      <c r="S20" s="62"/>
      <c r="T20" s="62"/>
      <c r="U20" s="54"/>
      <c r="V20" s="54"/>
      <c r="W20" s="54"/>
      <c r="X20" s="54"/>
      <c r="Y20" s="77"/>
      <c r="Z20" s="78"/>
      <c r="AA20" s="78"/>
      <c r="AB20" s="79"/>
      <c r="AC20" s="79"/>
      <c r="AD20" s="79"/>
      <c r="AE20" s="79"/>
      <c r="AF20" s="79"/>
      <c r="AG20" s="79"/>
      <c r="AH20" s="79"/>
      <c r="AI20" s="79"/>
      <c r="AJ20" s="116"/>
      <c r="AK20" s="117"/>
      <c r="AL20" s="14"/>
      <c r="AM20" s="14"/>
      <c r="AN20" s="14"/>
      <c r="AO20" s="14"/>
      <c r="AP20" s="14"/>
      <c r="AQ20" s="126"/>
      <c r="AR20" s="127"/>
    </row>
    <row r="21" spans="1:44" s="15" customFormat="1">
      <c r="A21" s="52"/>
      <c r="C21" s="53"/>
      <c r="D21" s="53"/>
      <c r="F21" s="54"/>
      <c r="G21" s="54"/>
      <c r="H21" s="54"/>
      <c r="I21" s="63"/>
      <c r="J21" s="54"/>
      <c r="K21" s="54"/>
      <c r="L21" s="62"/>
      <c r="M21" s="62"/>
      <c r="N21" s="54"/>
      <c r="O21" s="54"/>
      <c r="P21" s="54"/>
      <c r="Q21" s="54"/>
      <c r="R21" s="54"/>
      <c r="S21" s="62"/>
      <c r="T21" s="62"/>
      <c r="U21" s="54"/>
      <c r="V21" s="54"/>
      <c r="W21" s="54"/>
      <c r="X21" s="54"/>
      <c r="Y21" s="77"/>
      <c r="Z21" s="78"/>
      <c r="AA21" s="78"/>
      <c r="AB21" s="79"/>
      <c r="AC21" s="79"/>
      <c r="AD21" s="79"/>
      <c r="AE21" s="79"/>
      <c r="AF21" s="79"/>
      <c r="AG21" s="79"/>
      <c r="AH21" s="79"/>
      <c r="AI21" s="79"/>
      <c r="AJ21" s="116"/>
      <c r="AK21" s="117"/>
      <c r="AL21" s="14"/>
      <c r="AM21" s="14"/>
      <c r="AN21" s="14"/>
      <c r="AO21" s="14"/>
      <c r="AP21" s="14"/>
      <c r="AQ21" s="14"/>
      <c r="AR21" s="14"/>
    </row>
    <row r="22" spans="1:44" s="15" customFormat="1" ht="18" customHeight="1">
      <c r="A22" s="52"/>
      <c r="C22" s="53"/>
      <c r="D22" s="53"/>
      <c r="F22" s="54"/>
      <c r="G22" s="54"/>
      <c r="H22" s="54"/>
      <c r="I22" s="54"/>
      <c r="J22" s="54"/>
      <c r="K22" s="54"/>
      <c r="L22" s="62"/>
      <c r="M22" s="62"/>
      <c r="N22" s="54"/>
      <c r="O22" s="54"/>
      <c r="P22" s="54"/>
      <c r="Q22" s="54"/>
      <c r="R22" s="54"/>
      <c r="S22" s="62"/>
      <c r="T22" s="62"/>
      <c r="U22" s="54"/>
      <c r="V22" s="54"/>
      <c r="W22" s="54"/>
      <c r="X22" s="54"/>
      <c r="Y22" s="77"/>
      <c r="Z22" s="78"/>
      <c r="AA22" s="78"/>
      <c r="AB22" s="79"/>
      <c r="AC22" s="79"/>
      <c r="AD22" s="79"/>
      <c r="AE22" s="79"/>
      <c r="AF22" s="79"/>
      <c r="AG22" s="79"/>
      <c r="AH22" s="79"/>
      <c r="AI22" s="79"/>
      <c r="AJ22" s="116"/>
      <c r="AK22" s="117"/>
      <c r="AL22" s="14"/>
      <c r="AM22" s="14"/>
      <c r="AN22" s="14"/>
      <c r="AO22" s="14"/>
      <c r="AP22" s="14"/>
      <c r="AQ22" s="14"/>
      <c r="AR22" s="14"/>
    </row>
    <row r="23" spans="1:44" s="15" customFormat="1" hidden="1">
      <c r="A23" s="52"/>
      <c r="C23" s="53"/>
      <c r="D23" s="53"/>
      <c r="F23" s="54"/>
      <c r="G23" s="54"/>
      <c r="H23" s="54"/>
      <c r="I23" s="54"/>
      <c r="J23" s="54"/>
      <c r="K23" s="54"/>
      <c r="L23" s="62"/>
      <c r="M23" s="62"/>
      <c r="N23" s="54"/>
      <c r="O23" s="54"/>
      <c r="P23" s="54"/>
      <c r="Q23" s="54"/>
      <c r="R23" s="54"/>
      <c r="S23" s="62"/>
      <c r="T23" s="62"/>
      <c r="U23" s="54"/>
      <c r="V23" s="54"/>
      <c r="W23" s="54"/>
      <c r="X23" s="54"/>
      <c r="Y23" s="77"/>
      <c r="Z23" s="78"/>
      <c r="AA23" s="78"/>
      <c r="AB23" s="79"/>
      <c r="AC23" s="79"/>
      <c r="AD23" s="79"/>
      <c r="AE23" s="79"/>
      <c r="AF23" s="79"/>
      <c r="AG23" s="79"/>
      <c r="AH23" s="79"/>
      <c r="AI23" s="79"/>
      <c r="AJ23" s="116"/>
      <c r="AK23" s="117"/>
      <c r="AL23" s="14"/>
      <c r="AM23" s="14"/>
      <c r="AN23" s="14"/>
      <c r="AO23" s="14"/>
      <c r="AP23" s="14"/>
      <c r="AQ23" s="14"/>
      <c r="AR23" s="14"/>
    </row>
    <row r="24" spans="1:44" s="15" customFormat="1" hidden="1">
      <c r="A24" s="52"/>
      <c r="B24" s="15" t="s">
        <v>34</v>
      </c>
      <c r="C24" s="53"/>
      <c r="D24" s="53"/>
      <c r="F24" s="54"/>
      <c r="G24" s="54"/>
      <c r="H24" s="54"/>
      <c r="I24" s="54" t="s">
        <v>35</v>
      </c>
      <c r="J24" s="54"/>
      <c r="K24" s="54"/>
      <c r="L24" s="62"/>
      <c r="M24" s="62"/>
      <c r="N24" s="54"/>
      <c r="O24" s="54"/>
      <c r="P24" s="54"/>
      <c r="Q24" s="54"/>
      <c r="R24" s="54"/>
      <c r="S24" s="62"/>
      <c r="T24" s="62"/>
      <c r="U24" s="54"/>
      <c r="V24" s="54"/>
      <c r="W24" s="54"/>
      <c r="X24" s="54"/>
      <c r="Y24" s="77"/>
      <c r="Z24" s="78"/>
      <c r="AA24" s="78"/>
      <c r="AB24" s="79"/>
      <c r="AC24" s="79"/>
      <c r="AD24" s="79"/>
      <c r="AE24" s="79"/>
      <c r="AF24" s="79"/>
      <c r="AG24" s="79"/>
      <c r="AH24" s="79"/>
      <c r="AI24" s="79"/>
      <c r="AJ24" s="116"/>
      <c r="AK24" s="117"/>
      <c r="AL24" s="14"/>
      <c r="AM24" s="14"/>
      <c r="AN24" s="14"/>
      <c r="AO24" s="14"/>
      <c r="AP24" s="14"/>
      <c r="AQ24" s="14"/>
      <c r="AR24" s="14"/>
    </row>
    <row r="25" spans="1:44">
      <c r="AL25" s="14"/>
      <c r="AM25" s="14"/>
      <c r="AN25" s="14"/>
      <c r="AO25" s="14"/>
      <c r="AP25" s="14"/>
      <c r="AQ25" s="14"/>
      <c r="AR25" s="14"/>
    </row>
    <row r="26" spans="1:44">
      <c r="AL26" s="14"/>
      <c r="AM26" s="14"/>
      <c r="AN26" s="14"/>
      <c r="AO26" s="14"/>
      <c r="AP26" s="14"/>
      <c r="AQ26" s="14"/>
      <c r="AR26" s="14"/>
    </row>
    <row r="28" spans="1:44">
      <c r="AL28" s="118"/>
      <c r="AM28" s="118"/>
      <c r="AN28" s="118"/>
      <c r="AO28" s="118"/>
      <c r="AP28" s="118"/>
      <c r="AQ28" s="52"/>
      <c r="AR28" s="52"/>
    </row>
    <row r="29" spans="1:44">
      <c r="A29" s="14"/>
      <c r="C29" s="14"/>
      <c r="D29" s="14"/>
      <c r="F29" s="55"/>
      <c r="G29" s="55"/>
      <c r="H29" s="55"/>
      <c r="I29" s="55"/>
      <c r="J29" s="55"/>
      <c r="K29" s="55"/>
      <c r="L29" s="64"/>
      <c r="M29" s="64"/>
      <c r="N29" s="55"/>
      <c r="O29" s="55"/>
      <c r="P29" s="55"/>
      <c r="Q29" s="55"/>
      <c r="R29" s="55"/>
      <c r="S29" s="64"/>
      <c r="T29" s="64"/>
      <c r="U29" s="55"/>
      <c r="V29" s="55"/>
      <c r="W29" s="55"/>
      <c r="X29" s="55"/>
      <c r="Y29" s="80"/>
      <c r="Z29" s="81"/>
      <c r="AA29" s="81"/>
      <c r="AB29" s="82"/>
      <c r="AC29" s="82"/>
      <c r="AD29" s="82"/>
      <c r="AE29" s="82"/>
      <c r="AF29" s="82"/>
      <c r="AG29" s="82"/>
      <c r="AH29" s="82"/>
      <c r="AI29" s="82"/>
      <c r="AJ29" s="119"/>
      <c r="AK29" s="14"/>
      <c r="AL29" s="118"/>
      <c r="AM29" s="118"/>
      <c r="AN29" s="118"/>
      <c r="AO29" s="118"/>
      <c r="AP29" s="118"/>
      <c r="AQ29" s="52"/>
      <c r="AR29" s="52"/>
    </row>
    <row r="30" spans="1:44">
      <c r="A30" s="14"/>
      <c r="C30" s="14"/>
      <c r="D30" s="14"/>
      <c r="F30" s="55"/>
      <c r="G30" s="55"/>
      <c r="H30" s="55"/>
      <c r="I30" s="55"/>
      <c r="J30" s="55"/>
      <c r="K30" s="55"/>
      <c r="L30" s="64"/>
      <c r="M30" s="64"/>
      <c r="N30" s="55"/>
      <c r="O30" s="55"/>
      <c r="P30" s="55"/>
      <c r="Q30" s="55"/>
      <c r="R30" s="55"/>
      <c r="S30" s="64"/>
      <c r="T30" s="64"/>
      <c r="U30" s="55"/>
      <c r="V30" s="55"/>
      <c r="W30" s="55"/>
      <c r="X30" s="55"/>
      <c r="Y30" s="80"/>
      <c r="Z30" s="81"/>
      <c r="AA30" s="81"/>
      <c r="AB30" s="82"/>
      <c r="AC30" s="82"/>
      <c r="AD30" s="82"/>
      <c r="AE30" s="82"/>
      <c r="AF30" s="82"/>
      <c r="AG30" s="82"/>
      <c r="AH30" s="82"/>
      <c r="AI30" s="82"/>
      <c r="AJ30" s="119"/>
      <c r="AK30" s="14"/>
      <c r="AL30" s="118"/>
      <c r="AM30" s="118"/>
      <c r="AN30" s="118"/>
      <c r="AO30" s="118"/>
      <c r="AP30" s="118"/>
      <c r="AQ30" s="52"/>
      <c r="AR30" s="52"/>
    </row>
    <row r="31" spans="1:44">
      <c r="A31" s="14"/>
      <c r="C31" s="14"/>
      <c r="D31" s="14"/>
      <c r="F31" s="55"/>
      <c r="G31" s="55"/>
      <c r="H31" s="55"/>
      <c r="I31" s="55"/>
      <c r="J31" s="55"/>
      <c r="K31" s="55"/>
      <c r="L31" s="64"/>
      <c r="M31" s="64"/>
      <c r="N31" s="55"/>
      <c r="O31" s="55"/>
      <c r="P31" s="55"/>
      <c r="Q31" s="55"/>
      <c r="R31" s="55"/>
      <c r="S31" s="64"/>
      <c r="T31" s="64"/>
      <c r="U31" s="55"/>
      <c r="V31" s="55"/>
      <c r="W31" s="55"/>
      <c r="X31" s="55"/>
      <c r="Y31" s="80"/>
      <c r="Z31" s="81"/>
      <c r="AA31" s="81"/>
      <c r="AB31" s="82"/>
      <c r="AC31" s="82"/>
      <c r="AD31" s="82"/>
      <c r="AE31" s="82"/>
      <c r="AF31" s="82"/>
      <c r="AG31" s="82"/>
      <c r="AH31" s="82"/>
      <c r="AI31" s="82"/>
      <c r="AJ31" s="119"/>
      <c r="AK31" s="14"/>
      <c r="AL31" s="118"/>
      <c r="AM31" s="118"/>
      <c r="AN31" s="118"/>
      <c r="AO31" s="118"/>
      <c r="AP31" s="118"/>
      <c r="AQ31" s="52"/>
      <c r="AR31" s="52"/>
    </row>
    <row r="32" spans="1:44">
      <c r="A32" s="14"/>
      <c r="C32" s="14"/>
      <c r="D32" s="14"/>
      <c r="F32" s="55"/>
      <c r="G32" s="55"/>
      <c r="H32" s="55"/>
      <c r="I32" s="55"/>
      <c r="J32" s="55"/>
      <c r="K32" s="55"/>
      <c r="L32" s="64"/>
      <c r="M32" s="64"/>
      <c r="N32" s="55"/>
      <c r="O32" s="55"/>
      <c r="P32" s="55"/>
      <c r="Q32" s="55"/>
      <c r="R32" s="55"/>
      <c r="S32" s="64"/>
      <c r="T32" s="64"/>
      <c r="U32" s="55"/>
      <c r="V32" s="55"/>
      <c r="W32" s="55"/>
      <c r="X32" s="55"/>
      <c r="Y32" s="80"/>
      <c r="Z32" s="81"/>
      <c r="AA32" s="81"/>
      <c r="AB32" s="82"/>
      <c r="AC32" s="82"/>
      <c r="AD32" s="82"/>
      <c r="AE32" s="82"/>
      <c r="AF32" s="82"/>
      <c r="AG32" s="82"/>
      <c r="AH32" s="82"/>
      <c r="AI32" s="82"/>
      <c r="AJ32" s="119"/>
      <c r="AK32" s="14"/>
      <c r="AL32" s="118"/>
      <c r="AM32" s="118"/>
      <c r="AN32" s="118"/>
      <c r="AO32" s="118"/>
      <c r="AP32" s="118"/>
      <c r="AQ32" s="52"/>
      <c r="AR32" s="52"/>
    </row>
    <row r="33" spans="6:44" s="14" customFormat="1">
      <c r="F33" s="55"/>
      <c r="G33" s="55"/>
      <c r="H33" s="55"/>
      <c r="I33" s="55"/>
      <c r="J33" s="55"/>
      <c r="K33" s="55"/>
      <c r="L33" s="64"/>
      <c r="M33" s="64"/>
      <c r="N33" s="55"/>
      <c r="O33" s="55"/>
      <c r="P33" s="55"/>
      <c r="Q33" s="55"/>
      <c r="R33" s="55"/>
      <c r="S33" s="64"/>
      <c r="T33" s="64"/>
      <c r="U33" s="55"/>
      <c r="V33" s="55"/>
      <c r="W33" s="55"/>
      <c r="X33" s="55"/>
      <c r="Y33" s="80"/>
      <c r="Z33" s="81"/>
      <c r="AA33" s="81"/>
      <c r="AB33" s="82"/>
      <c r="AC33" s="82"/>
      <c r="AD33" s="82"/>
      <c r="AE33" s="82"/>
      <c r="AF33" s="82"/>
      <c r="AG33" s="82"/>
      <c r="AH33" s="82"/>
      <c r="AI33" s="82"/>
      <c r="AJ33" s="119"/>
      <c r="AL33" s="118"/>
      <c r="AM33" s="118"/>
      <c r="AN33" s="118"/>
      <c r="AO33" s="118"/>
      <c r="AP33" s="118"/>
      <c r="AQ33" s="52"/>
      <c r="AR33" s="52"/>
    </row>
    <row r="34" spans="6:44" s="14" customFormat="1">
      <c r="F34" s="55"/>
      <c r="G34" s="55"/>
      <c r="H34" s="55"/>
      <c r="I34" s="55"/>
      <c r="J34" s="55"/>
      <c r="K34" s="55"/>
      <c r="L34" s="64"/>
      <c r="M34" s="64"/>
      <c r="N34" s="55"/>
      <c r="O34" s="55"/>
      <c r="P34" s="55"/>
      <c r="Q34" s="55"/>
      <c r="R34" s="55"/>
      <c r="S34" s="64"/>
      <c r="T34" s="64"/>
      <c r="U34" s="55"/>
      <c r="V34" s="55"/>
      <c r="W34" s="55"/>
      <c r="X34" s="55"/>
      <c r="Y34" s="80"/>
      <c r="Z34" s="81"/>
      <c r="AA34" s="81"/>
      <c r="AB34" s="82"/>
      <c r="AC34" s="82"/>
      <c r="AD34" s="82"/>
      <c r="AE34" s="82"/>
      <c r="AF34" s="82"/>
      <c r="AG34" s="82"/>
      <c r="AH34" s="82"/>
      <c r="AI34" s="82"/>
      <c r="AJ34" s="119"/>
      <c r="AL34" s="118"/>
      <c r="AM34" s="118"/>
      <c r="AN34" s="118"/>
      <c r="AO34" s="118"/>
      <c r="AP34" s="118"/>
      <c r="AQ34" s="52"/>
      <c r="AR34" s="52"/>
    </row>
  </sheetData>
  <mergeCells count="37">
    <mergeCell ref="A17:AJ17"/>
    <mergeCell ref="A7:A8"/>
    <mergeCell ref="A9:A11"/>
    <mergeCell ref="A12:A14"/>
    <mergeCell ref="A15:A16"/>
    <mergeCell ref="B7:B8"/>
    <mergeCell ref="B9:B11"/>
    <mergeCell ref="B12:B14"/>
    <mergeCell ref="C9:C11"/>
    <mergeCell ref="C12:C14"/>
    <mergeCell ref="D9:D11"/>
    <mergeCell ref="D12:D14"/>
    <mergeCell ref="E7:E8"/>
    <mergeCell ref="AR7:AR8"/>
    <mergeCell ref="AR9:AR11"/>
    <mergeCell ref="AR12:AR14"/>
    <mergeCell ref="AO9:AO11"/>
    <mergeCell ref="AO12:AO14"/>
    <mergeCell ref="AP7:AP8"/>
    <mergeCell ref="AP9:AP11"/>
    <mergeCell ref="AP12:AP14"/>
    <mergeCell ref="AO7:AO8"/>
    <mergeCell ref="A1:B2"/>
    <mergeCell ref="C7:D8"/>
    <mergeCell ref="AQ7:AQ8"/>
    <mergeCell ref="AQ9:AQ11"/>
    <mergeCell ref="AQ12:AQ14"/>
    <mergeCell ref="AK7:AK8"/>
    <mergeCell ref="AL7:AL8"/>
    <mergeCell ref="AM7:AM8"/>
    <mergeCell ref="AN7:AN8"/>
    <mergeCell ref="F7:AJ7"/>
    <mergeCell ref="A3:B3"/>
    <mergeCell ref="C3:G3"/>
    <mergeCell ref="A4:AK4"/>
    <mergeCell ref="A6:D6"/>
    <mergeCell ref="AM6:AQ6"/>
  </mergeCell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4"/>
  <sheetViews>
    <sheetView zoomScale="60" zoomScaleNormal="60" workbookViewId="0">
      <pane xSplit="5" topLeftCell="AA1" activePane="topRight" state="frozen"/>
      <selection pane="topRight" activeCell="AL9" sqref="AL9:AL11"/>
    </sheetView>
  </sheetViews>
  <sheetFormatPr defaultColWidth="9.140625" defaultRowHeight="20.25"/>
  <cols>
    <col min="1" max="1" width="4.5703125" style="18" customWidth="1"/>
    <col min="2" max="2" width="26.28515625" style="17" customWidth="1"/>
    <col min="3" max="3" width="32.140625" style="19" customWidth="1"/>
    <col min="4" max="4" width="24.5703125" style="19" customWidth="1"/>
    <col min="5" max="5" width="9.5703125" style="17" customWidth="1"/>
    <col min="6" max="9" width="7.7109375" style="20" customWidth="1"/>
    <col min="10" max="10" width="7" style="20" customWidth="1"/>
    <col min="11" max="11" width="7.7109375" style="20" customWidth="1"/>
    <col min="12" max="13" width="7.7109375" style="21" customWidth="1"/>
    <col min="14" max="18" width="7.7109375" style="20" customWidth="1"/>
    <col min="19" max="20" width="7.7109375" style="21" customWidth="1"/>
    <col min="21" max="22" width="7.7109375" style="20" customWidth="1"/>
    <col min="23" max="23" width="6.28515625" style="20" customWidth="1"/>
    <col min="24" max="24" width="7.7109375" style="20" customWidth="1"/>
    <col min="25" max="25" width="7.7109375" style="22" customWidth="1"/>
    <col min="26" max="27" width="7.7109375" style="23" customWidth="1"/>
    <col min="28" max="35" width="7.7109375" style="24" customWidth="1"/>
    <col min="36" max="36" width="7.7109375" style="25" customWidth="1"/>
    <col min="37" max="37" width="19" style="26" customWidth="1"/>
    <col min="38" max="38" width="16.28515625" style="27" customWidth="1"/>
    <col min="39" max="39" width="13.85546875" style="27" customWidth="1"/>
    <col min="40" max="40" width="20" style="27" customWidth="1"/>
    <col min="41" max="41" width="16.42578125" style="27" customWidth="1"/>
    <col min="42" max="42" width="14.28515625" style="27" customWidth="1"/>
    <col min="43" max="43" width="20" style="18" customWidth="1"/>
    <col min="44" max="44" width="22.5703125" style="18" customWidth="1"/>
    <col min="45" max="16384" width="9.140625" style="17"/>
  </cols>
  <sheetData>
    <row r="1" spans="1:44" s="13" customFormat="1" ht="24.75">
      <c r="A1" s="307" t="s">
        <v>0</v>
      </c>
      <c r="B1" s="307"/>
      <c r="C1" s="28" t="s">
        <v>1</v>
      </c>
      <c r="D1" s="28"/>
      <c r="E1" s="28"/>
      <c r="F1" s="28"/>
      <c r="G1" s="28"/>
    </row>
    <row r="2" spans="1:44" s="13" customFormat="1" ht="18.75">
      <c r="A2" s="307"/>
      <c r="B2" s="307"/>
      <c r="C2" s="29" t="s">
        <v>2</v>
      </c>
      <c r="D2" s="29"/>
      <c r="E2" s="29"/>
      <c r="F2" s="29"/>
      <c r="G2" s="29"/>
    </row>
    <row r="3" spans="1:44" s="13" customFormat="1" ht="19.5" thickBot="1">
      <c r="A3" s="303" t="s">
        <v>36</v>
      </c>
      <c r="B3" s="303"/>
      <c r="C3" s="304" t="s">
        <v>4</v>
      </c>
      <c r="D3" s="305"/>
      <c r="E3" s="305"/>
      <c r="F3" s="305"/>
      <c r="G3" s="305"/>
    </row>
    <row r="4" spans="1:44" ht="21" thickTop="1">
      <c r="A4" s="306" t="s">
        <v>5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  <c r="AI4" s="306"/>
      <c r="AJ4" s="306"/>
      <c r="AK4" s="306"/>
      <c r="AL4" s="17"/>
      <c r="AM4" s="17"/>
      <c r="AN4" s="17"/>
      <c r="AO4" s="17"/>
      <c r="AP4" s="17"/>
      <c r="AQ4" s="17"/>
      <c r="AR4" s="17"/>
    </row>
    <row r="5" spans="1:44">
      <c r="B5" s="30">
        <v>43221</v>
      </c>
      <c r="AL5" s="27">
        <v>22</v>
      </c>
    </row>
    <row r="6" spans="1:44" ht="21" thickBot="1">
      <c r="A6" s="278" t="s">
        <v>6</v>
      </c>
      <c r="B6" s="278"/>
      <c r="C6" s="278"/>
      <c r="D6" s="278"/>
      <c r="AM6" s="373" t="s">
        <v>63</v>
      </c>
      <c r="AN6" s="279"/>
      <c r="AO6" s="279"/>
      <c r="AP6" s="279"/>
      <c r="AQ6" s="279"/>
      <c r="AR6" s="120"/>
    </row>
    <row r="7" spans="1:44" s="177" customFormat="1" ht="20.25" customHeight="1">
      <c r="A7" s="361" t="s">
        <v>8</v>
      </c>
      <c r="B7" s="363" t="s">
        <v>9</v>
      </c>
      <c r="C7" s="365" t="s">
        <v>10</v>
      </c>
      <c r="D7" s="366"/>
      <c r="E7" s="360" t="s">
        <v>11</v>
      </c>
      <c r="F7" s="370" t="s">
        <v>61</v>
      </c>
      <c r="G7" s="370"/>
      <c r="H7" s="370"/>
      <c r="I7" s="370"/>
      <c r="J7" s="370"/>
      <c r="K7" s="370"/>
      <c r="L7" s="370"/>
      <c r="M7" s="370"/>
      <c r="N7" s="370"/>
      <c r="O7" s="370"/>
      <c r="P7" s="370"/>
      <c r="Q7" s="370"/>
      <c r="R7" s="370"/>
      <c r="S7" s="370"/>
      <c r="T7" s="370"/>
      <c r="U7" s="370"/>
      <c r="V7" s="370"/>
      <c r="W7" s="370"/>
      <c r="X7" s="370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1" t="s">
        <v>13</v>
      </c>
      <c r="AL7" s="354" t="s">
        <v>14</v>
      </c>
      <c r="AM7" s="354" t="s">
        <v>15</v>
      </c>
      <c r="AN7" s="357" t="s">
        <v>16</v>
      </c>
      <c r="AO7" s="357" t="s">
        <v>17</v>
      </c>
      <c r="AP7" s="357" t="s">
        <v>18</v>
      </c>
      <c r="AQ7" s="360" t="s">
        <v>19</v>
      </c>
      <c r="AR7" s="352" t="s">
        <v>20</v>
      </c>
    </row>
    <row r="8" spans="1:44" s="177" customFormat="1" ht="21" thickBot="1">
      <c r="A8" s="362"/>
      <c r="B8" s="364"/>
      <c r="C8" s="367"/>
      <c r="D8" s="368"/>
      <c r="E8" s="369"/>
      <c r="F8" s="221">
        <v>1</v>
      </c>
      <c r="G8" s="178">
        <v>2</v>
      </c>
      <c r="H8" s="178">
        <v>3</v>
      </c>
      <c r="I8" s="178">
        <v>4</v>
      </c>
      <c r="J8" s="227">
        <v>5</v>
      </c>
      <c r="K8" s="227">
        <v>6</v>
      </c>
      <c r="L8" s="178">
        <v>7</v>
      </c>
      <c r="M8" s="178">
        <v>8</v>
      </c>
      <c r="N8" s="178">
        <v>9</v>
      </c>
      <c r="O8" s="178">
        <v>10</v>
      </c>
      <c r="P8" s="178">
        <v>11</v>
      </c>
      <c r="Q8" s="227">
        <v>12</v>
      </c>
      <c r="R8" s="227">
        <v>13</v>
      </c>
      <c r="S8" s="178">
        <v>14</v>
      </c>
      <c r="T8" s="178">
        <v>15</v>
      </c>
      <c r="U8" s="178">
        <v>16</v>
      </c>
      <c r="V8" s="178">
        <v>17</v>
      </c>
      <c r="W8" s="178">
        <v>18</v>
      </c>
      <c r="X8" s="227">
        <v>19</v>
      </c>
      <c r="Y8" s="227">
        <v>20</v>
      </c>
      <c r="Z8" s="178">
        <v>21</v>
      </c>
      <c r="AA8" s="178">
        <v>22</v>
      </c>
      <c r="AB8" s="178">
        <v>23</v>
      </c>
      <c r="AC8" s="178">
        <v>24</v>
      </c>
      <c r="AD8" s="178">
        <v>25</v>
      </c>
      <c r="AE8" s="227">
        <v>26</v>
      </c>
      <c r="AF8" s="227">
        <v>27</v>
      </c>
      <c r="AG8" s="178">
        <v>28</v>
      </c>
      <c r="AH8" s="178">
        <v>29</v>
      </c>
      <c r="AI8" s="178">
        <v>30</v>
      </c>
      <c r="AJ8" s="178">
        <v>31</v>
      </c>
      <c r="AK8" s="372"/>
      <c r="AL8" s="355"/>
      <c r="AM8" s="356"/>
      <c r="AN8" s="358"/>
      <c r="AO8" s="359"/>
      <c r="AP8" s="359"/>
      <c r="AQ8" s="353"/>
      <c r="AR8" s="353"/>
    </row>
    <row r="9" spans="1:44" s="185" customFormat="1" ht="23.25" customHeight="1">
      <c r="A9" s="334">
        <v>1</v>
      </c>
      <c r="B9" s="337" t="s">
        <v>21</v>
      </c>
      <c r="C9" s="340" t="s">
        <v>22</v>
      </c>
      <c r="D9" s="343" t="s">
        <v>23</v>
      </c>
      <c r="E9" s="179" t="s">
        <v>24</v>
      </c>
      <c r="F9" s="222">
        <v>0</v>
      </c>
      <c r="G9" s="180">
        <v>4</v>
      </c>
      <c r="H9" s="180">
        <v>4</v>
      </c>
      <c r="I9" s="180">
        <v>4</v>
      </c>
      <c r="J9" s="228">
        <v>0</v>
      </c>
      <c r="K9" s="229">
        <v>0</v>
      </c>
      <c r="L9" s="181">
        <v>4</v>
      </c>
      <c r="M9" s="181">
        <v>4</v>
      </c>
      <c r="N9" s="181">
        <v>4</v>
      </c>
      <c r="O9" s="181">
        <v>4</v>
      </c>
      <c r="P9" s="181">
        <v>4</v>
      </c>
      <c r="Q9" s="229">
        <v>0</v>
      </c>
      <c r="R9" s="229">
        <v>0</v>
      </c>
      <c r="S9" s="181">
        <v>4</v>
      </c>
      <c r="T9" s="181">
        <v>4</v>
      </c>
      <c r="U9" s="181">
        <v>4</v>
      </c>
      <c r="V9" s="181">
        <v>4</v>
      </c>
      <c r="W9" s="181">
        <v>4</v>
      </c>
      <c r="X9" s="229">
        <v>0</v>
      </c>
      <c r="Y9" s="229">
        <v>0</v>
      </c>
      <c r="Z9" s="181">
        <v>4</v>
      </c>
      <c r="AA9" s="181">
        <v>4</v>
      </c>
      <c r="AB9" s="181">
        <v>4</v>
      </c>
      <c r="AC9" s="181">
        <v>4</v>
      </c>
      <c r="AD9" s="181">
        <v>4</v>
      </c>
      <c r="AE9" s="229">
        <v>0</v>
      </c>
      <c r="AF9" s="229">
        <v>0</v>
      </c>
      <c r="AG9" s="181">
        <v>4</v>
      </c>
      <c r="AH9" s="181">
        <v>4</v>
      </c>
      <c r="AI9" s="181">
        <v>4</v>
      </c>
      <c r="AJ9" s="181">
        <v>4</v>
      </c>
      <c r="AK9" s="182">
        <f>SUM(F9:AJ9)</f>
        <v>88</v>
      </c>
      <c r="AL9" s="243">
        <f>9000000/22</f>
        <v>409090.90909090912</v>
      </c>
      <c r="AM9" s="183">
        <f t="shared" ref="AM9:AM14" si="0">+AL9/8</f>
        <v>51136.36363636364</v>
      </c>
      <c r="AN9" s="184">
        <f t="shared" ref="AN9:AN14" si="1">AM9*AK9</f>
        <v>4500000</v>
      </c>
      <c r="AO9" s="346"/>
      <c r="AP9" s="349">
        <v>0</v>
      </c>
      <c r="AQ9" s="326">
        <f>SUM(AN9:AN11)-AO9+AP9</f>
        <v>9000000</v>
      </c>
      <c r="AR9" s="329"/>
    </row>
    <row r="10" spans="1:44" s="185" customFormat="1" ht="23.25" customHeight="1">
      <c r="A10" s="335"/>
      <c r="B10" s="338"/>
      <c r="C10" s="341"/>
      <c r="D10" s="344"/>
      <c r="E10" s="186" t="s">
        <v>25</v>
      </c>
      <c r="F10" s="223">
        <v>0</v>
      </c>
      <c r="G10" s="187">
        <v>4</v>
      </c>
      <c r="H10" s="187">
        <v>4</v>
      </c>
      <c r="I10" s="187">
        <v>4</v>
      </c>
      <c r="J10" s="230">
        <v>0</v>
      </c>
      <c r="K10" s="231">
        <v>0</v>
      </c>
      <c r="L10" s="188">
        <v>4</v>
      </c>
      <c r="M10" s="188">
        <v>4</v>
      </c>
      <c r="N10" s="188">
        <v>4</v>
      </c>
      <c r="O10" s="188">
        <v>4</v>
      </c>
      <c r="P10" s="188">
        <v>4</v>
      </c>
      <c r="Q10" s="231">
        <v>0</v>
      </c>
      <c r="R10" s="231">
        <v>0</v>
      </c>
      <c r="S10" s="188">
        <v>4</v>
      </c>
      <c r="T10" s="188">
        <v>4</v>
      </c>
      <c r="U10" s="188">
        <v>4</v>
      </c>
      <c r="V10" s="188">
        <v>4</v>
      </c>
      <c r="W10" s="188">
        <v>4</v>
      </c>
      <c r="X10" s="231">
        <v>0</v>
      </c>
      <c r="Y10" s="231">
        <v>0</v>
      </c>
      <c r="Z10" s="188">
        <v>4</v>
      </c>
      <c r="AA10" s="188">
        <v>4</v>
      </c>
      <c r="AB10" s="188">
        <v>4</v>
      </c>
      <c r="AC10" s="188">
        <v>4</v>
      </c>
      <c r="AD10" s="188">
        <v>4</v>
      </c>
      <c r="AE10" s="231">
        <v>0</v>
      </c>
      <c r="AF10" s="231">
        <v>0</v>
      </c>
      <c r="AG10" s="188">
        <v>4</v>
      </c>
      <c r="AH10" s="188">
        <v>4</v>
      </c>
      <c r="AI10" s="188">
        <v>4</v>
      </c>
      <c r="AJ10" s="188">
        <v>4</v>
      </c>
      <c r="AK10" s="189">
        <f>SUM(F10:AJ10)</f>
        <v>88</v>
      </c>
      <c r="AL10" s="243">
        <f t="shared" ref="AL10:AL11" si="2">9000000/22</f>
        <v>409090.90909090912</v>
      </c>
      <c r="AM10" s="190">
        <f t="shared" si="0"/>
        <v>51136.36363636364</v>
      </c>
      <c r="AN10" s="191">
        <f t="shared" si="1"/>
        <v>4500000</v>
      </c>
      <c r="AO10" s="347"/>
      <c r="AP10" s="350"/>
      <c r="AQ10" s="327"/>
      <c r="AR10" s="330"/>
    </row>
    <row r="11" spans="1:44" s="185" customFormat="1" ht="23.25" customHeight="1" thickBot="1">
      <c r="A11" s="336"/>
      <c r="B11" s="339"/>
      <c r="C11" s="342"/>
      <c r="D11" s="345"/>
      <c r="E11" s="192" t="s">
        <v>26</v>
      </c>
      <c r="F11" s="224">
        <v>0</v>
      </c>
      <c r="G11" s="193">
        <v>0</v>
      </c>
      <c r="H11" s="193">
        <v>0</v>
      </c>
      <c r="I11" s="193">
        <v>0</v>
      </c>
      <c r="J11" s="232">
        <v>0</v>
      </c>
      <c r="K11" s="233">
        <v>0</v>
      </c>
      <c r="L11" s="194">
        <v>0</v>
      </c>
      <c r="M11" s="194">
        <v>0</v>
      </c>
      <c r="N11" s="194">
        <v>0</v>
      </c>
      <c r="O11" s="194">
        <v>0</v>
      </c>
      <c r="P11" s="194">
        <v>0</v>
      </c>
      <c r="Q11" s="233">
        <v>0</v>
      </c>
      <c r="R11" s="233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233">
        <v>0</v>
      </c>
      <c r="Y11" s="233">
        <v>0</v>
      </c>
      <c r="Z11" s="194">
        <v>0</v>
      </c>
      <c r="AA11" s="194">
        <v>0</v>
      </c>
      <c r="AB11" s="194">
        <v>0</v>
      </c>
      <c r="AC11" s="194">
        <v>0</v>
      </c>
      <c r="AD11" s="194">
        <v>0</v>
      </c>
      <c r="AE11" s="233">
        <v>0</v>
      </c>
      <c r="AF11" s="233">
        <v>0</v>
      </c>
      <c r="AG11" s="194">
        <v>0</v>
      </c>
      <c r="AH11" s="194">
        <v>0</v>
      </c>
      <c r="AI11" s="194">
        <v>0</v>
      </c>
      <c r="AJ11" s="194">
        <v>0</v>
      </c>
      <c r="AK11" s="195">
        <f>SUM(F11:AJ11)*1.5</f>
        <v>0</v>
      </c>
      <c r="AL11" s="243">
        <f t="shared" si="2"/>
        <v>409090.90909090912</v>
      </c>
      <c r="AM11" s="196">
        <f t="shared" si="0"/>
        <v>51136.36363636364</v>
      </c>
      <c r="AN11" s="197">
        <f t="shared" si="1"/>
        <v>0</v>
      </c>
      <c r="AO11" s="348"/>
      <c r="AP11" s="351"/>
      <c r="AQ11" s="328"/>
      <c r="AR11" s="331"/>
    </row>
    <row r="12" spans="1:44" s="185" customFormat="1" ht="23.25" customHeight="1">
      <c r="A12" s="334">
        <v>2</v>
      </c>
      <c r="B12" s="337" t="s">
        <v>27</v>
      </c>
      <c r="C12" s="340" t="s">
        <v>28</v>
      </c>
      <c r="D12" s="343"/>
      <c r="E12" s="179" t="s">
        <v>24</v>
      </c>
      <c r="F12" s="222">
        <v>0</v>
      </c>
      <c r="G12" s="180">
        <v>4</v>
      </c>
      <c r="H12" s="180">
        <v>4</v>
      </c>
      <c r="I12" s="180">
        <v>4</v>
      </c>
      <c r="J12" s="228">
        <v>0</v>
      </c>
      <c r="K12" s="229">
        <v>0</v>
      </c>
      <c r="L12" s="181">
        <v>4</v>
      </c>
      <c r="M12" s="181">
        <v>4</v>
      </c>
      <c r="N12" s="181">
        <v>4</v>
      </c>
      <c r="O12" s="181">
        <v>4</v>
      </c>
      <c r="P12" s="181">
        <v>4</v>
      </c>
      <c r="Q12" s="229">
        <v>0</v>
      </c>
      <c r="R12" s="229">
        <v>0</v>
      </c>
      <c r="S12" s="181">
        <v>4</v>
      </c>
      <c r="T12" s="181">
        <v>4</v>
      </c>
      <c r="U12" s="181">
        <v>4</v>
      </c>
      <c r="V12" s="181">
        <v>4</v>
      </c>
      <c r="W12" s="181">
        <v>4</v>
      </c>
      <c r="X12" s="229">
        <v>0</v>
      </c>
      <c r="Y12" s="229">
        <v>0</v>
      </c>
      <c r="Z12" s="181">
        <v>4</v>
      </c>
      <c r="AA12" s="181">
        <v>4</v>
      </c>
      <c r="AB12" s="181">
        <v>4</v>
      </c>
      <c r="AC12" s="181">
        <v>4</v>
      </c>
      <c r="AD12" s="181">
        <v>4</v>
      </c>
      <c r="AE12" s="229">
        <v>0</v>
      </c>
      <c r="AF12" s="229">
        <v>0</v>
      </c>
      <c r="AG12" s="181">
        <v>4</v>
      </c>
      <c r="AH12" s="181">
        <v>4</v>
      </c>
      <c r="AI12" s="181">
        <v>4</v>
      </c>
      <c r="AJ12" s="181">
        <v>4</v>
      </c>
      <c r="AK12" s="198">
        <f>SUM(F12:AJ12)</f>
        <v>88</v>
      </c>
      <c r="AL12" s="244">
        <f>12000000/22</f>
        <v>545454.54545454541</v>
      </c>
      <c r="AM12" s="199">
        <f t="shared" si="0"/>
        <v>68181.818181818177</v>
      </c>
      <c r="AN12" s="184">
        <f t="shared" si="1"/>
        <v>6000000</v>
      </c>
      <c r="AO12" s="346"/>
      <c r="AP12" s="349">
        <v>0</v>
      </c>
      <c r="AQ12" s="326">
        <f>SUM(AN12:AN14)-AO12+AP12</f>
        <v>12000000</v>
      </c>
      <c r="AR12" s="329"/>
    </row>
    <row r="13" spans="1:44" s="185" customFormat="1" ht="23.25" customHeight="1">
      <c r="A13" s="335"/>
      <c r="B13" s="338"/>
      <c r="C13" s="341"/>
      <c r="D13" s="344"/>
      <c r="E13" s="186" t="s">
        <v>25</v>
      </c>
      <c r="F13" s="223">
        <v>0</v>
      </c>
      <c r="G13" s="187">
        <v>4</v>
      </c>
      <c r="H13" s="187">
        <v>4</v>
      </c>
      <c r="I13" s="187">
        <v>4</v>
      </c>
      <c r="J13" s="230">
        <v>0</v>
      </c>
      <c r="K13" s="231">
        <v>0</v>
      </c>
      <c r="L13" s="188">
        <v>4</v>
      </c>
      <c r="M13" s="188">
        <v>4</v>
      </c>
      <c r="N13" s="188">
        <v>4</v>
      </c>
      <c r="O13" s="188">
        <v>4</v>
      </c>
      <c r="P13" s="188">
        <v>4</v>
      </c>
      <c r="Q13" s="231">
        <v>0</v>
      </c>
      <c r="R13" s="231">
        <v>0</v>
      </c>
      <c r="S13" s="188">
        <v>4</v>
      </c>
      <c r="T13" s="188">
        <v>4</v>
      </c>
      <c r="U13" s="188">
        <v>4</v>
      </c>
      <c r="V13" s="188">
        <v>4</v>
      </c>
      <c r="W13" s="188">
        <v>4</v>
      </c>
      <c r="X13" s="231">
        <v>0</v>
      </c>
      <c r="Y13" s="231">
        <v>0</v>
      </c>
      <c r="Z13" s="188">
        <v>4</v>
      </c>
      <c r="AA13" s="188">
        <v>4</v>
      </c>
      <c r="AB13" s="188">
        <v>4</v>
      </c>
      <c r="AC13" s="188">
        <v>4</v>
      </c>
      <c r="AD13" s="188">
        <v>4</v>
      </c>
      <c r="AE13" s="231">
        <v>0</v>
      </c>
      <c r="AF13" s="231">
        <v>0</v>
      </c>
      <c r="AG13" s="188">
        <v>4</v>
      </c>
      <c r="AH13" s="188">
        <v>4</v>
      </c>
      <c r="AI13" s="188">
        <v>4</v>
      </c>
      <c r="AJ13" s="188">
        <v>4</v>
      </c>
      <c r="AK13" s="200">
        <f>SUM(F13:AJ13)</f>
        <v>88</v>
      </c>
      <c r="AL13" s="244">
        <f t="shared" ref="AL13:AL14" si="3">12000000/22</f>
        <v>545454.54545454541</v>
      </c>
      <c r="AM13" s="201">
        <f t="shared" si="0"/>
        <v>68181.818181818177</v>
      </c>
      <c r="AN13" s="191">
        <f t="shared" si="1"/>
        <v>6000000</v>
      </c>
      <c r="AO13" s="347"/>
      <c r="AP13" s="350"/>
      <c r="AQ13" s="327"/>
      <c r="AR13" s="330"/>
    </row>
    <row r="14" spans="1:44" s="185" customFormat="1" ht="23.25" customHeight="1" thickBot="1">
      <c r="A14" s="336"/>
      <c r="B14" s="339"/>
      <c r="C14" s="342"/>
      <c r="D14" s="345"/>
      <c r="E14" s="192" t="s">
        <v>26</v>
      </c>
      <c r="F14" s="224">
        <v>0</v>
      </c>
      <c r="G14" s="193">
        <v>0</v>
      </c>
      <c r="H14" s="193">
        <v>0</v>
      </c>
      <c r="I14" s="193">
        <v>0</v>
      </c>
      <c r="J14" s="232">
        <v>0</v>
      </c>
      <c r="K14" s="233">
        <v>0</v>
      </c>
      <c r="L14" s="194">
        <v>0</v>
      </c>
      <c r="M14" s="194">
        <v>0</v>
      </c>
      <c r="N14" s="194">
        <v>0</v>
      </c>
      <c r="O14" s="194">
        <v>0</v>
      </c>
      <c r="P14" s="194">
        <v>0</v>
      </c>
      <c r="Q14" s="233">
        <v>0</v>
      </c>
      <c r="R14" s="233">
        <v>0</v>
      </c>
      <c r="S14" s="194">
        <v>0</v>
      </c>
      <c r="T14" s="194">
        <v>0</v>
      </c>
      <c r="U14" s="194">
        <v>0</v>
      </c>
      <c r="V14" s="194">
        <v>0</v>
      </c>
      <c r="W14" s="194">
        <v>0</v>
      </c>
      <c r="X14" s="233">
        <v>0</v>
      </c>
      <c r="Y14" s="233">
        <v>0</v>
      </c>
      <c r="Z14" s="194">
        <v>0</v>
      </c>
      <c r="AA14" s="194">
        <v>0</v>
      </c>
      <c r="AB14" s="194">
        <v>0</v>
      </c>
      <c r="AC14" s="194">
        <v>0</v>
      </c>
      <c r="AD14" s="194">
        <v>0</v>
      </c>
      <c r="AE14" s="233">
        <v>0</v>
      </c>
      <c r="AF14" s="233">
        <v>0</v>
      </c>
      <c r="AG14" s="194">
        <v>0</v>
      </c>
      <c r="AH14" s="194">
        <v>0</v>
      </c>
      <c r="AI14" s="194">
        <v>0</v>
      </c>
      <c r="AJ14" s="194">
        <v>0</v>
      </c>
      <c r="AK14" s="202">
        <f>SUM(F14:AJ14)*1.5</f>
        <v>0</v>
      </c>
      <c r="AL14" s="244">
        <f t="shared" si="3"/>
        <v>545454.54545454541</v>
      </c>
      <c r="AM14" s="203">
        <f t="shared" si="0"/>
        <v>68181.818181818177</v>
      </c>
      <c r="AN14" s="197">
        <f t="shared" si="1"/>
        <v>0</v>
      </c>
      <c r="AO14" s="348"/>
      <c r="AP14" s="351"/>
      <c r="AQ14" s="328"/>
      <c r="AR14" s="331"/>
    </row>
    <row r="15" spans="1:44" s="213" customFormat="1" ht="20.25" customHeight="1">
      <c r="A15" s="332"/>
      <c r="B15" s="204"/>
      <c r="C15" s="205"/>
      <c r="D15" s="205" t="s">
        <v>31</v>
      </c>
      <c r="E15" s="206"/>
      <c r="F15" s="225">
        <v>0</v>
      </c>
      <c r="G15" s="207">
        <v>2</v>
      </c>
      <c r="H15" s="207">
        <v>2</v>
      </c>
      <c r="I15" s="207">
        <v>2</v>
      </c>
      <c r="J15" s="234">
        <v>0</v>
      </c>
      <c r="K15" s="234">
        <v>0</v>
      </c>
      <c r="L15" s="207">
        <v>2</v>
      </c>
      <c r="M15" s="207">
        <v>2</v>
      </c>
      <c r="N15" s="207">
        <v>2</v>
      </c>
      <c r="O15" s="207">
        <v>2</v>
      </c>
      <c r="P15" s="207">
        <v>2</v>
      </c>
      <c r="Q15" s="234">
        <v>0</v>
      </c>
      <c r="R15" s="234">
        <v>0</v>
      </c>
      <c r="S15" s="207">
        <v>2</v>
      </c>
      <c r="T15" s="207">
        <v>2</v>
      </c>
      <c r="U15" s="207">
        <v>2</v>
      </c>
      <c r="V15" s="207">
        <v>2</v>
      </c>
      <c r="W15" s="207">
        <v>2</v>
      </c>
      <c r="X15" s="234">
        <v>0</v>
      </c>
      <c r="Y15" s="234">
        <v>0</v>
      </c>
      <c r="Z15" s="207">
        <v>2</v>
      </c>
      <c r="AA15" s="207">
        <v>2</v>
      </c>
      <c r="AB15" s="207">
        <v>2</v>
      </c>
      <c r="AC15" s="207">
        <v>2</v>
      </c>
      <c r="AD15" s="207">
        <v>2</v>
      </c>
      <c r="AE15" s="234">
        <v>0</v>
      </c>
      <c r="AF15" s="234">
        <v>0</v>
      </c>
      <c r="AG15" s="207">
        <v>2</v>
      </c>
      <c r="AH15" s="207">
        <v>2</v>
      </c>
      <c r="AI15" s="207">
        <v>2</v>
      </c>
      <c r="AJ15" s="207">
        <v>2</v>
      </c>
      <c r="AK15" s="208"/>
      <c r="AL15" s="209"/>
      <c r="AM15" s="210"/>
      <c r="AN15" s="210"/>
      <c r="AO15" s="210"/>
      <c r="AP15" s="211"/>
      <c r="AQ15" s="208"/>
      <c r="AR15" s="212"/>
    </row>
    <row r="16" spans="1:44" s="213" customFormat="1" ht="20.25" customHeight="1" thickBot="1">
      <c r="A16" s="333"/>
      <c r="B16" s="214"/>
      <c r="C16" s="215"/>
      <c r="D16" s="215" t="s">
        <v>32</v>
      </c>
      <c r="E16" s="216"/>
      <c r="F16" s="226">
        <v>0</v>
      </c>
      <c r="G16" s="217">
        <v>2</v>
      </c>
      <c r="H16" s="217">
        <v>2</v>
      </c>
      <c r="I16" s="217">
        <v>2</v>
      </c>
      <c r="J16" s="235">
        <v>0</v>
      </c>
      <c r="K16" s="235">
        <v>0</v>
      </c>
      <c r="L16" s="217">
        <v>2</v>
      </c>
      <c r="M16" s="217">
        <v>2</v>
      </c>
      <c r="N16" s="217">
        <v>2</v>
      </c>
      <c r="O16" s="217">
        <v>2</v>
      </c>
      <c r="P16" s="217">
        <v>2</v>
      </c>
      <c r="Q16" s="235">
        <v>0</v>
      </c>
      <c r="R16" s="235">
        <v>0</v>
      </c>
      <c r="S16" s="217">
        <v>2</v>
      </c>
      <c r="T16" s="217">
        <v>2</v>
      </c>
      <c r="U16" s="217">
        <v>2</v>
      </c>
      <c r="V16" s="217">
        <v>2</v>
      </c>
      <c r="W16" s="217">
        <v>2</v>
      </c>
      <c r="X16" s="235">
        <v>0</v>
      </c>
      <c r="Y16" s="235">
        <v>0</v>
      </c>
      <c r="Z16" s="217">
        <v>2</v>
      </c>
      <c r="AA16" s="217">
        <v>2</v>
      </c>
      <c r="AB16" s="217">
        <v>2</v>
      </c>
      <c r="AC16" s="217">
        <v>2</v>
      </c>
      <c r="AD16" s="217">
        <v>2</v>
      </c>
      <c r="AE16" s="235">
        <v>0</v>
      </c>
      <c r="AF16" s="235">
        <v>0</v>
      </c>
      <c r="AG16" s="217">
        <v>2</v>
      </c>
      <c r="AH16" s="217">
        <v>2</v>
      </c>
      <c r="AI16" s="217">
        <v>2</v>
      </c>
      <c r="AJ16" s="217">
        <v>2</v>
      </c>
      <c r="AK16" s="218"/>
      <c r="AL16" s="219"/>
      <c r="AM16" s="219"/>
      <c r="AN16" s="219"/>
      <c r="AO16" s="219"/>
      <c r="AP16" s="219"/>
      <c r="AQ16" s="218"/>
      <c r="AR16" s="220"/>
    </row>
    <row r="17" spans="1:44" ht="27" customHeight="1" thickBot="1">
      <c r="A17" s="281"/>
      <c r="B17" s="282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2"/>
      <c r="N17" s="282"/>
      <c r="O17" s="282"/>
      <c r="P17" s="282"/>
      <c r="Q17" s="282"/>
      <c r="R17" s="282"/>
      <c r="S17" s="282"/>
      <c r="T17" s="282"/>
      <c r="U17" s="282"/>
      <c r="V17" s="282"/>
      <c r="W17" s="282"/>
      <c r="X17" s="282"/>
      <c r="Y17" s="282"/>
      <c r="Z17" s="282"/>
      <c r="AA17" s="282"/>
      <c r="AB17" s="282"/>
      <c r="AC17" s="282"/>
      <c r="AD17" s="282"/>
      <c r="AE17" s="282"/>
      <c r="AF17" s="282"/>
      <c r="AG17" s="282"/>
      <c r="AH17" s="282"/>
      <c r="AI17" s="282"/>
      <c r="AJ17" s="282"/>
      <c r="AK17" s="113">
        <f>SUM(AK9:AK11)</f>
        <v>176</v>
      </c>
      <c r="AL17" s="114"/>
      <c r="AM17" s="114"/>
      <c r="AN17" s="115">
        <f>SUM(AN9:AN14)</f>
        <v>21000000</v>
      </c>
      <c r="AO17" s="114">
        <f>SUM(AO9:AO11)</f>
        <v>0</v>
      </c>
      <c r="AP17" s="114"/>
      <c r="AQ17" s="113">
        <f>SUM(AQ9:AQ14)</f>
        <v>21000000</v>
      </c>
      <c r="AR17" s="124">
        <f>SUM(AR9:AR11)</f>
        <v>0</v>
      </c>
    </row>
    <row r="18" spans="1:44" s="16" customFormat="1" ht="24" customHeight="1">
      <c r="A18" s="52"/>
      <c r="C18" s="236" t="s">
        <v>62</v>
      </c>
      <c r="D18" s="53"/>
      <c r="F18" s="54"/>
      <c r="G18" s="54"/>
      <c r="H18" s="54"/>
      <c r="I18" s="54"/>
      <c r="J18" s="54"/>
      <c r="K18" s="54"/>
      <c r="L18" s="62"/>
      <c r="M18" s="62"/>
      <c r="N18" s="54"/>
      <c r="O18" s="54"/>
      <c r="P18" s="54"/>
      <c r="Q18" s="54"/>
      <c r="R18" s="54"/>
      <c r="S18" s="62"/>
      <c r="T18" s="62"/>
      <c r="U18" s="54"/>
      <c r="V18" s="54"/>
      <c r="W18" s="54"/>
      <c r="X18" s="54"/>
      <c r="Y18" s="77"/>
      <c r="Z18" s="78"/>
      <c r="AA18" s="78"/>
      <c r="AB18" s="79"/>
      <c r="AC18" s="79"/>
      <c r="AD18" s="79"/>
      <c r="AE18" s="79"/>
      <c r="AF18" s="79"/>
      <c r="AG18" s="79"/>
      <c r="AH18" s="79"/>
      <c r="AI18" s="79"/>
      <c r="AJ18" s="116"/>
      <c r="AK18" s="117"/>
      <c r="AL18" s="17"/>
      <c r="AM18" s="17"/>
      <c r="AN18" s="17"/>
      <c r="AO18" s="17"/>
      <c r="AP18" s="17"/>
      <c r="AQ18" s="17"/>
      <c r="AR18" s="125"/>
    </row>
    <row r="19" spans="1:44" s="16" customFormat="1" ht="24" customHeight="1">
      <c r="A19" s="52"/>
      <c r="C19" s="53"/>
      <c r="D19" s="53"/>
      <c r="F19" s="54"/>
      <c r="G19" s="54"/>
      <c r="H19" s="54"/>
      <c r="I19" s="54"/>
      <c r="J19" s="54"/>
      <c r="K19" s="54"/>
      <c r="L19" s="62"/>
      <c r="M19" s="62"/>
      <c r="N19" s="54"/>
      <c r="O19" s="54"/>
      <c r="P19" s="54"/>
      <c r="Q19" s="54"/>
      <c r="R19" s="54" t="s">
        <v>33</v>
      </c>
      <c r="S19" s="62" t="s">
        <v>33</v>
      </c>
      <c r="T19" s="62"/>
      <c r="U19" s="54"/>
      <c r="V19" s="54"/>
      <c r="W19" s="54"/>
      <c r="X19" s="54"/>
      <c r="Y19" s="77"/>
      <c r="Z19" s="78"/>
      <c r="AA19" s="78"/>
      <c r="AB19" s="79"/>
      <c r="AC19" s="79"/>
      <c r="AD19" s="79"/>
      <c r="AE19" s="79"/>
      <c r="AF19" s="79"/>
      <c r="AG19" s="79"/>
      <c r="AH19" s="79"/>
      <c r="AI19" s="79"/>
      <c r="AJ19" s="116"/>
      <c r="AK19" s="117"/>
      <c r="AL19" s="17"/>
      <c r="AM19" s="17"/>
      <c r="AN19" s="17"/>
      <c r="AO19" s="17"/>
      <c r="AP19" s="17"/>
      <c r="AQ19" s="17"/>
      <c r="AR19" s="125"/>
    </row>
    <row r="20" spans="1:44" s="16" customFormat="1" ht="24" customHeight="1">
      <c r="A20" s="52"/>
      <c r="C20" s="53"/>
      <c r="D20" s="53"/>
      <c r="F20" s="54"/>
      <c r="G20" s="54"/>
      <c r="H20" s="54"/>
      <c r="I20" s="54"/>
      <c r="J20" s="54"/>
      <c r="K20" s="54"/>
      <c r="L20" s="62"/>
      <c r="M20" s="62"/>
      <c r="N20" s="54"/>
      <c r="O20" s="54"/>
      <c r="P20" s="54"/>
      <c r="Q20" s="54"/>
      <c r="R20" s="54"/>
      <c r="S20" s="62"/>
      <c r="T20" s="62"/>
      <c r="U20" s="54"/>
      <c r="V20" s="54"/>
      <c r="W20" s="54"/>
      <c r="X20" s="54"/>
      <c r="Y20" s="77"/>
      <c r="Z20" s="78"/>
      <c r="AA20" s="78"/>
      <c r="AB20" s="79"/>
      <c r="AC20" s="79"/>
      <c r="AD20" s="79"/>
      <c r="AE20" s="79"/>
      <c r="AF20" s="79"/>
      <c r="AG20" s="79"/>
      <c r="AH20" s="79"/>
      <c r="AI20" s="79"/>
      <c r="AJ20" s="116"/>
      <c r="AK20" s="117"/>
      <c r="AL20" s="17"/>
      <c r="AM20" s="17"/>
      <c r="AN20" s="17"/>
      <c r="AO20" s="17"/>
      <c r="AP20" s="17"/>
      <c r="AQ20" s="126"/>
      <c r="AR20" s="127"/>
    </row>
    <row r="21" spans="1:44" s="16" customFormat="1">
      <c r="A21" s="52"/>
      <c r="C21" s="53"/>
      <c r="D21" s="53"/>
      <c r="F21" s="54"/>
      <c r="G21" s="54"/>
      <c r="H21" s="54"/>
      <c r="I21" s="63"/>
      <c r="J21" s="54"/>
      <c r="K21" s="54"/>
      <c r="L21" s="62"/>
      <c r="M21" s="62"/>
      <c r="N21" s="54"/>
      <c r="O21" s="54"/>
      <c r="P21" s="54"/>
      <c r="Q21" s="54"/>
      <c r="R21" s="54"/>
      <c r="S21" s="62"/>
      <c r="T21" s="62"/>
      <c r="U21" s="54"/>
      <c r="V21" s="54"/>
      <c r="W21" s="54"/>
      <c r="X21" s="54"/>
      <c r="Y21" s="77"/>
      <c r="Z21" s="78"/>
      <c r="AA21" s="78"/>
      <c r="AB21" s="79"/>
      <c r="AC21" s="79"/>
      <c r="AD21" s="79"/>
      <c r="AE21" s="79"/>
      <c r="AF21" s="79"/>
      <c r="AG21" s="79"/>
      <c r="AH21" s="79"/>
      <c r="AI21" s="79"/>
      <c r="AJ21" s="116"/>
      <c r="AK21" s="117"/>
      <c r="AL21" s="17"/>
      <c r="AM21" s="17"/>
      <c r="AN21" s="17"/>
      <c r="AO21" s="17"/>
      <c r="AP21" s="17"/>
      <c r="AQ21" s="17"/>
      <c r="AR21" s="17"/>
    </row>
    <row r="22" spans="1:44" s="16" customFormat="1" ht="18" customHeight="1">
      <c r="A22" s="52"/>
      <c r="C22" s="53"/>
      <c r="D22" s="53"/>
      <c r="F22" s="54"/>
      <c r="G22" s="54"/>
      <c r="H22" s="54"/>
      <c r="I22" s="54"/>
      <c r="J22" s="54"/>
      <c r="K22" s="54"/>
      <c r="L22" s="62"/>
      <c r="M22" s="62"/>
      <c r="N22" s="54"/>
      <c r="O22" s="54"/>
      <c r="P22" s="54"/>
      <c r="Q22" s="54"/>
      <c r="R22" s="54"/>
      <c r="S22" s="62"/>
      <c r="T22" s="62"/>
      <c r="U22" s="54"/>
      <c r="V22" s="54"/>
      <c r="W22" s="54"/>
      <c r="X22" s="54"/>
      <c r="Y22" s="77"/>
      <c r="Z22" s="78"/>
      <c r="AA22" s="78"/>
      <c r="AB22" s="79"/>
      <c r="AC22" s="79"/>
      <c r="AD22" s="79"/>
      <c r="AE22" s="79"/>
      <c r="AF22" s="79"/>
      <c r="AG22" s="79"/>
      <c r="AH22" s="79"/>
      <c r="AI22" s="79"/>
      <c r="AJ22" s="116"/>
      <c r="AK22" s="117"/>
      <c r="AL22" s="17"/>
      <c r="AM22" s="17"/>
      <c r="AN22" s="17"/>
      <c r="AO22" s="17"/>
      <c r="AP22" s="17"/>
      <c r="AQ22" s="17"/>
      <c r="AR22" s="17"/>
    </row>
    <row r="23" spans="1:44" s="16" customFormat="1" hidden="1">
      <c r="A23" s="52"/>
      <c r="C23" s="53"/>
      <c r="D23" s="53"/>
      <c r="F23" s="54"/>
      <c r="G23" s="54"/>
      <c r="H23" s="54"/>
      <c r="I23" s="54"/>
      <c r="J23" s="54"/>
      <c r="K23" s="54"/>
      <c r="L23" s="62"/>
      <c r="M23" s="62"/>
      <c r="N23" s="54"/>
      <c r="O23" s="54"/>
      <c r="P23" s="54"/>
      <c r="Q23" s="54"/>
      <c r="R23" s="54"/>
      <c r="S23" s="62"/>
      <c r="T23" s="62"/>
      <c r="U23" s="54"/>
      <c r="V23" s="54"/>
      <c r="W23" s="54"/>
      <c r="X23" s="54"/>
      <c r="Y23" s="77"/>
      <c r="Z23" s="78"/>
      <c r="AA23" s="78"/>
      <c r="AB23" s="79"/>
      <c r="AC23" s="79"/>
      <c r="AD23" s="79"/>
      <c r="AE23" s="79"/>
      <c r="AF23" s="79"/>
      <c r="AG23" s="79"/>
      <c r="AH23" s="79"/>
      <c r="AI23" s="79"/>
      <c r="AJ23" s="116"/>
      <c r="AK23" s="117"/>
      <c r="AL23" s="17"/>
      <c r="AM23" s="17"/>
      <c r="AN23" s="17"/>
      <c r="AO23" s="17"/>
      <c r="AP23" s="17"/>
      <c r="AQ23" s="17"/>
      <c r="AR23" s="17"/>
    </row>
    <row r="24" spans="1:44" s="16" customFormat="1" hidden="1">
      <c r="A24" s="52"/>
      <c r="B24" s="16" t="s">
        <v>34</v>
      </c>
      <c r="C24" s="53"/>
      <c r="D24" s="53"/>
      <c r="F24" s="54"/>
      <c r="G24" s="54"/>
      <c r="H24" s="54"/>
      <c r="I24" s="54" t="s">
        <v>35</v>
      </c>
      <c r="J24" s="54"/>
      <c r="K24" s="54"/>
      <c r="L24" s="62"/>
      <c r="M24" s="62"/>
      <c r="N24" s="54"/>
      <c r="O24" s="54"/>
      <c r="P24" s="54"/>
      <c r="Q24" s="54"/>
      <c r="R24" s="54"/>
      <c r="S24" s="62"/>
      <c r="T24" s="62"/>
      <c r="U24" s="54"/>
      <c r="V24" s="54"/>
      <c r="W24" s="54"/>
      <c r="X24" s="54"/>
      <c r="Y24" s="77"/>
      <c r="Z24" s="78"/>
      <c r="AA24" s="78"/>
      <c r="AB24" s="79"/>
      <c r="AC24" s="79"/>
      <c r="AD24" s="79"/>
      <c r="AE24" s="79"/>
      <c r="AF24" s="79"/>
      <c r="AG24" s="79"/>
      <c r="AH24" s="79"/>
      <c r="AI24" s="79"/>
      <c r="AJ24" s="116"/>
      <c r="AK24" s="117"/>
      <c r="AL24" s="17"/>
      <c r="AM24" s="17"/>
      <c r="AN24" s="17"/>
      <c r="AO24" s="17"/>
      <c r="AP24" s="17"/>
      <c r="AQ24" s="17"/>
      <c r="AR24" s="17"/>
    </row>
    <row r="25" spans="1:44">
      <c r="AL25" s="17"/>
      <c r="AM25" s="17"/>
      <c r="AN25" s="17"/>
      <c r="AO25" s="17"/>
      <c r="AP25" s="17"/>
      <c r="AQ25" s="17"/>
      <c r="AR25" s="17"/>
    </row>
    <row r="26" spans="1:44">
      <c r="AL26" s="17"/>
      <c r="AM26" s="17"/>
      <c r="AN26" s="17"/>
      <c r="AO26" s="17"/>
      <c r="AP26" s="17"/>
      <c r="AQ26" s="17"/>
      <c r="AR26" s="17"/>
    </row>
    <row r="28" spans="1:44">
      <c r="AL28" s="118"/>
      <c r="AM28" s="118"/>
      <c r="AN28" s="118"/>
      <c r="AO28" s="118"/>
      <c r="AP28" s="118"/>
      <c r="AQ28" s="52"/>
      <c r="AR28" s="52"/>
    </row>
    <row r="29" spans="1:44">
      <c r="A29" s="17"/>
      <c r="C29" s="17"/>
      <c r="D29" s="17"/>
      <c r="F29" s="55"/>
      <c r="G29" s="55"/>
      <c r="H29" s="55"/>
      <c r="I29" s="55"/>
      <c r="J29" s="55"/>
      <c r="K29" s="55"/>
      <c r="L29" s="64"/>
      <c r="M29" s="64"/>
      <c r="N29" s="55"/>
      <c r="O29" s="55"/>
      <c r="P29" s="55"/>
      <c r="Q29" s="55"/>
      <c r="R29" s="55"/>
      <c r="S29" s="64"/>
      <c r="T29" s="64"/>
      <c r="U29" s="55"/>
      <c r="V29" s="55"/>
      <c r="W29" s="55"/>
      <c r="X29" s="55"/>
      <c r="Y29" s="80"/>
      <c r="Z29" s="81"/>
      <c r="AA29" s="81"/>
      <c r="AB29" s="82"/>
      <c r="AC29" s="82"/>
      <c r="AD29" s="82"/>
      <c r="AE29" s="82"/>
      <c r="AF29" s="82"/>
      <c r="AG29" s="82"/>
      <c r="AH29" s="82"/>
      <c r="AI29" s="82"/>
      <c r="AJ29" s="119"/>
      <c r="AK29" s="17"/>
      <c r="AL29" s="118"/>
      <c r="AM29" s="118"/>
      <c r="AN29" s="118"/>
      <c r="AO29" s="118"/>
      <c r="AP29" s="118"/>
      <c r="AQ29" s="52"/>
      <c r="AR29" s="52"/>
    </row>
    <row r="30" spans="1:44">
      <c r="A30" s="17"/>
      <c r="C30" s="17"/>
      <c r="D30" s="17"/>
      <c r="F30" s="55"/>
      <c r="G30" s="55"/>
      <c r="H30" s="55"/>
      <c r="I30" s="55"/>
      <c r="J30" s="55"/>
      <c r="K30" s="55"/>
      <c r="L30" s="64"/>
      <c r="M30" s="64"/>
      <c r="N30" s="55"/>
      <c r="O30" s="55"/>
      <c r="P30" s="55"/>
      <c r="Q30" s="55"/>
      <c r="R30" s="55"/>
      <c r="S30" s="64"/>
      <c r="T30" s="64"/>
      <c r="U30" s="55"/>
      <c r="V30" s="55"/>
      <c r="W30" s="55"/>
      <c r="X30" s="55"/>
      <c r="Y30" s="80"/>
      <c r="Z30" s="81"/>
      <c r="AA30" s="81"/>
      <c r="AB30" s="82"/>
      <c r="AC30" s="82"/>
      <c r="AD30" s="82"/>
      <c r="AE30" s="82"/>
      <c r="AF30" s="82"/>
      <c r="AG30" s="82"/>
      <c r="AH30" s="82"/>
      <c r="AI30" s="82"/>
      <c r="AJ30" s="119"/>
      <c r="AK30" s="17"/>
      <c r="AL30" s="118"/>
      <c r="AM30" s="118"/>
      <c r="AN30" s="118"/>
      <c r="AO30" s="118"/>
      <c r="AP30" s="118"/>
      <c r="AQ30" s="52"/>
      <c r="AR30" s="52"/>
    </row>
    <row r="31" spans="1:44">
      <c r="A31" s="17"/>
      <c r="C31" s="17"/>
      <c r="D31" s="17"/>
      <c r="F31" s="55"/>
      <c r="G31" s="55"/>
      <c r="H31" s="55"/>
      <c r="I31" s="55"/>
      <c r="J31" s="55"/>
      <c r="K31" s="55"/>
      <c r="L31" s="64"/>
      <c r="M31" s="64"/>
      <c r="N31" s="55"/>
      <c r="O31" s="55"/>
      <c r="P31" s="55"/>
      <c r="Q31" s="55"/>
      <c r="R31" s="55"/>
      <c r="S31" s="64"/>
      <c r="T31" s="64"/>
      <c r="U31" s="55"/>
      <c r="V31" s="55"/>
      <c r="W31" s="55"/>
      <c r="X31" s="55"/>
      <c r="Y31" s="80"/>
      <c r="Z31" s="81"/>
      <c r="AA31" s="81"/>
      <c r="AB31" s="82"/>
      <c r="AC31" s="82"/>
      <c r="AD31" s="82"/>
      <c r="AE31" s="82"/>
      <c r="AF31" s="82"/>
      <c r="AG31" s="82"/>
      <c r="AH31" s="82"/>
      <c r="AI31" s="82"/>
      <c r="AJ31" s="119"/>
      <c r="AK31" s="17"/>
      <c r="AL31" s="118"/>
      <c r="AM31" s="118"/>
      <c r="AN31" s="118"/>
      <c r="AO31" s="118"/>
      <c r="AP31" s="118"/>
      <c r="AQ31" s="52"/>
      <c r="AR31" s="52"/>
    </row>
    <row r="32" spans="1:44">
      <c r="A32" s="17"/>
      <c r="C32" s="17"/>
      <c r="D32" s="17"/>
      <c r="F32" s="55"/>
      <c r="G32" s="55"/>
      <c r="H32" s="55"/>
      <c r="I32" s="55"/>
      <c r="J32" s="55"/>
      <c r="K32" s="55"/>
      <c r="L32" s="64"/>
      <c r="M32" s="64"/>
      <c r="N32" s="55"/>
      <c r="O32" s="55"/>
      <c r="P32" s="55"/>
      <c r="Q32" s="55"/>
      <c r="R32" s="55"/>
      <c r="S32" s="64"/>
      <c r="T32" s="64"/>
      <c r="U32" s="55"/>
      <c r="V32" s="55"/>
      <c r="W32" s="55"/>
      <c r="X32" s="55"/>
      <c r="Y32" s="80"/>
      <c r="Z32" s="81"/>
      <c r="AA32" s="81"/>
      <c r="AB32" s="82"/>
      <c r="AC32" s="82"/>
      <c r="AD32" s="82"/>
      <c r="AE32" s="82"/>
      <c r="AF32" s="82"/>
      <c r="AG32" s="82"/>
      <c r="AH32" s="82"/>
      <c r="AI32" s="82"/>
      <c r="AJ32" s="119"/>
      <c r="AK32" s="17"/>
      <c r="AL32" s="118"/>
      <c r="AM32" s="118"/>
      <c r="AN32" s="118"/>
      <c r="AO32" s="118"/>
      <c r="AP32" s="118"/>
      <c r="AQ32" s="52"/>
      <c r="AR32" s="52"/>
    </row>
    <row r="33" spans="6:44" s="17" customFormat="1">
      <c r="F33" s="55"/>
      <c r="G33" s="55"/>
      <c r="H33" s="55"/>
      <c r="I33" s="55"/>
      <c r="J33" s="55"/>
      <c r="K33" s="55"/>
      <c r="L33" s="64"/>
      <c r="M33" s="64"/>
      <c r="N33" s="55"/>
      <c r="O33" s="55"/>
      <c r="P33" s="55"/>
      <c r="Q33" s="55"/>
      <c r="R33" s="55"/>
      <c r="S33" s="64"/>
      <c r="T33" s="64"/>
      <c r="U33" s="55"/>
      <c r="V33" s="55"/>
      <c r="W33" s="55"/>
      <c r="X33" s="55"/>
      <c r="Y33" s="80"/>
      <c r="Z33" s="81"/>
      <c r="AA33" s="81"/>
      <c r="AB33" s="82"/>
      <c r="AC33" s="82"/>
      <c r="AD33" s="82"/>
      <c r="AE33" s="82"/>
      <c r="AF33" s="82"/>
      <c r="AG33" s="82"/>
      <c r="AH33" s="82"/>
      <c r="AI33" s="82"/>
      <c r="AJ33" s="119"/>
      <c r="AL33" s="118"/>
      <c r="AM33" s="118"/>
      <c r="AN33" s="118"/>
      <c r="AO33" s="118"/>
      <c r="AP33" s="118"/>
      <c r="AQ33" s="52"/>
      <c r="AR33" s="52"/>
    </row>
    <row r="34" spans="6:44" s="17" customFormat="1">
      <c r="F34" s="55"/>
      <c r="G34" s="55"/>
      <c r="H34" s="55"/>
      <c r="I34" s="55"/>
      <c r="J34" s="55"/>
      <c r="K34" s="55"/>
      <c r="L34" s="64"/>
      <c r="M34" s="64"/>
      <c r="N34" s="55"/>
      <c r="O34" s="55"/>
      <c r="P34" s="55"/>
      <c r="Q34" s="55"/>
      <c r="R34" s="55"/>
      <c r="S34" s="64"/>
      <c r="T34" s="64"/>
      <c r="U34" s="55"/>
      <c r="V34" s="55"/>
      <c r="W34" s="55"/>
      <c r="X34" s="55"/>
      <c r="Y34" s="80"/>
      <c r="Z34" s="81"/>
      <c r="AA34" s="81"/>
      <c r="AB34" s="82"/>
      <c r="AC34" s="82"/>
      <c r="AD34" s="82"/>
      <c r="AE34" s="82"/>
      <c r="AF34" s="82"/>
      <c r="AG34" s="82"/>
      <c r="AH34" s="82"/>
      <c r="AI34" s="82"/>
      <c r="AJ34" s="119"/>
      <c r="AL34" s="118"/>
      <c r="AM34" s="118"/>
      <c r="AN34" s="118"/>
      <c r="AO34" s="118"/>
      <c r="AP34" s="118"/>
      <c r="AQ34" s="52"/>
      <c r="AR34" s="52"/>
    </row>
  </sheetData>
  <mergeCells count="37">
    <mergeCell ref="AM6:AQ6"/>
    <mergeCell ref="A1:B2"/>
    <mergeCell ref="A3:B3"/>
    <mergeCell ref="C3:G3"/>
    <mergeCell ref="A4:AK4"/>
    <mergeCell ref="A6:D6"/>
    <mergeCell ref="B7:B8"/>
    <mergeCell ref="C7:D8"/>
    <mergeCell ref="E7:E8"/>
    <mergeCell ref="F7:AJ7"/>
    <mergeCell ref="AK7:AK8"/>
    <mergeCell ref="AR7:AR8"/>
    <mergeCell ref="A9:A11"/>
    <mergeCell ref="B9:B11"/>
    <mergeCell ref="C9:C11"/>
    <mergeCell ref="D9:D11"/>
    <mergeCell ref="AO9:AO11"/>
    <mergeCell ref="AP9:AP11"/>
    <mergeCell ref="AQ9:AQ11"/>
    <mergeCell ref="AR9:AR11"/>
    <mergeCell ref="AL7:AL8"/>
    <mergeCell ref="AM7:AM8"/>
    <mergeCell ref="AN7:AN8"/>
    <mergeCell ref="AO7:AO8"/>
    <mergeCell ref="AP7:AP8"/>
    <mergeCell ref="AQ7:AQ8"/>
    <mergeCell ref="A7:A8"/>
    <mergeCell ref="AQ12:AQ14"/>
    <mergeCell ref="AR12:AR14"/>
    <mergeCell ref="A15:A16"/>
    <mergeCell ref="A17:AJ17"/>
    <mergeCell ref="A12:A14"/>
    <mergeCell ref="B12:B14"/>
    <mergeCell ref="C12:C14"/>
    <mergeCell ref="D12:D14"/>
    <mergeCell ref="AO12:AO14"/>
    <mergeCell ref="AP12:AP14"/>
  </mergeCells>
  <pageMargins left="0.75" right="0.75" top="1" bottom="1" header="0.51180555555555596" footer="0.51180555555555596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4"/>
  <sheetViews>
    <sheetView zoomScale="60" zoomScaleNormal="60" workbookViewId="0">
      <pane xSplit="5" topLeftCell="F1" activePane="topRight" state="frozen"/>
      <selection pane="topRight" activeCell="F7" sqref="F7:AJ7"/>
    </sheetView>
  </sheetViews>
  <sheetFormatPr defaultColWidth="9.140625" defaultRowHeight="20.25"/>
  <cols>
    <col min="1" max="1" width="4.5703125" style="18" customWidth="1"/>
    <col min="2" max="2" width="26.28515625" style="17" customWidth="1"/>
    <col min="3" max="3" width="32.140625" style="19" customWidth="1"/>
    <col min="4" max="4" width="24.5703125" style="19" customWidth="1"/>
    <col min="5" max="5" width="9.5703125" style="17" customWidth="1"/>
    <col min="6" max="9" width="7.7109375" style="20" customWidth="1"/>
    <col min="10" max="10" width="7" style="20" customWidth="1"/>
    <col min="11" max="11" width="7.7109375" style="20" customWidth="1"/>
    <col min="12" max="13" width="7.7109375" style="21" customWidth="1"/>
    <col min="14" max="18" width="7.7109375" style="20" customWidth="1"/>
    <col min="19" max="20" width="7.7109375" style="21" customWidth="1"/>
    <col min="21" max="22" width="7.7109375" style="20" customWidth="1"/>
    <col min="23" max="23" width="6.28515625" style="20" customWidth="1"/>
    <col min="24" max="24" width="7.7109375" style="20" customWidth="1"/>
    <col min="25" max="25" width="7.7109375" style="22" customWidth="1"/>
    <col min="26" max="27" width="7.7109375" style="23" customWidth="1"/>
    <col min="28" max="35" width="7.7109375" style="24" customWidth="1"/>
    <col min="36" max="36" width="7.7109375" style="25" customWidth="1"/>
    <col min="37" max="37" width="19" style="26" customWidth="1"/>
    <col min="38" max="38" width="19.7109375" style="27" bestFit="1" customWidth="1"/>
    <col min="39" max="39" width="26.28515625" style="27" bestFit="1" customWidth="1"/>
    <col min="40" max="40" width="20" style="27" customWidth="1"/>
    <col min="41" max="41" width="16.42578125" style="27" customWidth="1"/>
    <col min="42" max="42" width="14.28515625" style="27" customWidth="1"/>
    <col min="43" max="43" width="23.42578125" style="18" bestFit="1" customWidth="1"/>
    <col min="44" max="44" width="22.5703125" style="18" customWidth="1"/>
    <col min="45" max="16384" width="9.140625" style="17"/>
  </cols>
  <sheetData>
    <row r="1" spans="1:44" s="13" customFormat="1" ht="24.75">
      <c r="A1" s="307" t="s">
        <v>0</v>
      </c>
      <c r="B1" s="307"/>
      <c r="C1" s="28" t="s">
        <v>1</v>
      </c>
      <c r="D1" s="28"/>
      <c r="E1" s="28"/>
      <c r="F1" s="28"/>
      <c r="G1" s="28"/>
    </row>
    <row r="2" spans="1:44" s="13" customFormat="1" ht="18.75">
      <c r="A2" s="307"/>
      <c r="B2" s="307"/>
      <c r="C2" s="29" t="s">
        <v>2</v>
      </c>
      <c r="D2" s="29"/>
      <c r="E2" s="29"/>
      <c r="F2" s="29"/>
      <c r="G2" s="29"/>
    </row>
    <row r="3" spans="1:44" s="13" customFormat="1" ht="19.5" thickBot="1">
      <c r="A3" s="303" t="s">
        <v>36</v>
      </c>
      <c r="B3" s="303"/>
      <c r="C3" s="304" t="s">
        <v>4</v>
      </c>
      <c r="D3" s="305"/>
      <c r="E3" s="305"/>
      <c r="F3" s="305"/>
      <c r="G3" s="305"/>
    </row>
    <row r="4" spans="1:44" ht="21" thickTop="1">
      <c r="A4" s="306" t="s">
        <v>5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  <c r="AI4" s="306"/>
      <c r="AJ4" s="306"/>
      <c r="AK4" s="306"/>
      <c r="AL4" s="17"/>
      <c r="AM4" s="17"/>
      <c r="AN4" s="17"/>
      <c r="AO4" s="17"/>
      <c r="AP4" s="17"/>
      <c r="AQ4" s="17"/>
      <c r="AR4" s="17"/>
    </row>
    <row r="5" spans="1:44">
      <c r="B5" s="30">
        <v>43252</v>
      </c>
    </row>
    <row r="6" spans="1:44" ht="21" thickBot="1">
      <c r="A6" s="278" t="s">
        <v>6</v>
      </c>
      <c r="B6" s="278"/>
      <c r="C6" s="278"/>
      <c r="D6" s="278"/>
      <c r="AM6" s="373" t="s">
        <v>64</v>
      </c>
      <c r="AN6" s="279"/>
      <c r="AO6" s="279"/>
      <c r="AP6" s="279"/>
      <c r="AQ6" s="279"/>
      <c r="AR6" s="120"/>
    </row>
    <row r="7" spans="1:44" s="177" customFormat="1" ht="20.25" customHeight="1">
      <c r="A7" s="361" t="s">
        <v>8</v>
      </c>
      <c r="B7" s="363" t="s">
        <v>9</v>
      </c>
      <c r="C7" s="365" t="s">
        <v>10</v>
      </c>
      <c r="D7" s="366"/>
      <c r="E7" s="360" t="s">
        <v>11</v>
      </c>
      <c r="F7" s="370" t="s">
        <v>65</v>
      </c>
      <c r="G7" s="370"/>
      <c r="H7" s="370"/>
      <c r="I7" s="370"/>
      <c r="J7" s="370"/>
      <c r="K7" s="370"/>
      <c r="L7" s="370"/>
      <c r="M7" s="370"/>
      <c r="N7" s="370"/>
      <c r="O7" s="370"/>
      <c r="P7" s="370"/>
      <c r="Q7" s="370"/>
      <c r="R7" s="370"/>
      <c r="S7" s="370"/>
      <c r="T7" s="370"/>
      <c r="U7" s="370"/>
      <c r="V7" s="370"/>
      <c r="W7" s="370"/>
      <c r="X7" s="370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1" t="s">
        <v>13</v>
      </c>
      <c r="AL7" s="354" t="s">
        <v>14</v>
      </c>
      <c r="AM7" s="354" t="s">
        <v>15</v>
      </c>
      <c r="AN7" s="357" t="s">
        <v>16</v>
      </c>
      <c r="AO7" s="357" t="s">
        <v>17</v>
      </c>
      <c r="AP7" s="357" t="s">
        <v>18</v>
      </c>
      <c r="AQ7" s="360" t="s">
        <v>19</v>
      </c>
      <c r="AR7" s="352" t="s">
        <v>20</v>
      </c>
    </row>
    <row r="8" spans="1:44" s="177" customFormat="1" ht="21" thickBot="1">
      <c r="A8" s="362"/>
      <c r="B8" s="364"/>
      <c r="C8" s="367"/>
      <c r="D8" s="368"/>
      <c r="E8" s="369"/>
      <c r="F8" s="178">
        <v>1</v>
      </c>
      <c r="G8" s="227">
        <v>2</v>
      </c>
      <c r="H8" s="227">
        <v>3</v>
      </c>
      <c r="I8" s="178">
        <v>4</v>
      </c>
      <c r="J8" s="178">
        <v>5</v>
      </c>
      <c r="K8" s="178">
        <v>6</v>
      </c>
      <c r="L8" s="178">
        <v>7</v>
      </c>
      <c r="M8" s="178">
        <v>8</v>
      </c>
      <c r="N8" s="227">
        <v>9</v>
      </c>
      <c r="O8" s="227">
        <v>10</v>
      </c>
      <c r="P8" s="178">
        <v>11</v>
      </c>
      <c r="Q8" s="178">
        <v>12</v>
      </c>
      <c r="R8" s="178">
        <v>13</v>
      </c>
      <c r="S8" s="178">
        <v>14</v>
      </c>
      <c r="T8" s="178">
        <v>15</v>
      </c>
      <c r="U8" s="227">
        <v>16</v>
      </c>
      <c r="V8" s="227">
        <v>17</v>
      </c>
      <c r="W8" s="178">
        <v>18</v>
      </c>
      <c r="X8" s="178">
        <v>19</v>
      </c>
      <c r="Y8" s="178">
        <v>20</v>
      </c>
      <c r="Z8" s="178">
        <v>21</v>
      </c>
      <c r="AA8" s="178">
        <v>22</v>
      </c>
      <c r="AB8" s="227">
        <v>23</v>
      </c>
      <c r="AC8" s="227">
        <v>24</v>
      </c>
      <c r="AD8" s="178">
        <v>25</v>
      </c>
      <c r="AE8" s="178">
        <v>26</v>
      </c>
      <c r="AF8" s="178">
        <v>27</v>
      </c>
      <c r="AG8" s="178">
        <v>28</v>
      </c>
      <c r="AH8" s="178">
        <v>29</v>
      </c>
      <c r="AI8" s="227">
        <v>30</v>
      </c>
      <c r="AJ8" s="237">
        <v>31</v>
      </c>
      <c r="AK8" s="372"/>
      <c r="AL8" s="355"/>
      <c r="AM8" s="356"/>
      <c r="AN8" s="358"/>
      <c r="AO8" s="359"/>
      <c r="AP8" s="359"/>
      <c r="AQ8" s="353"/>
      <c r="AR8" s="353"/>
    </row>
    <row r="9" spans="1:44" s="185" customFormat="1" ht="23.25" customHeight="1">
      <c r="A9" s="334">
        <v>1</v>
      </c>
      <c r="B9" s="337" t="s">
        <v>21</v>
      </c>
      <c r="C9" s="340" t="s">
        <v>22</v>
      </c>
      <c r="D9" s="343" t="s">
        <v>23</v>
      </c>
      <c r="E9" s="179" t="s">
        <v>24</v>
      </c>
      <c r="F9" s="180">
        <v>4</v>
      </c>
      <c r="G9" s="228">
        <v>0</v>
      </c>
      <c r="H9" s="228">
        <v>0</v>
      </c>
      <c r="I9" s="180">
        <v>4</v>
      </c>
      <c r="J9" s="180">
        <v>4</v>
      </c>
      <c r="K9" s="181">
        <v>4</v>
      </c>
      <c r="L9" s="181">
        <v>4</v>
      </c>
      <c r="M9" s="181">
        <v>4</v>
      </c>
      <c r="N9" s="229">
        <v>0</v>
      </c>
      <c r="O9" s="229">
        <v>0</v>
      </c>
      <c r="P9" s="181">
        <v>4</v>
      </c>
      <c r="Q9" s="181">
        <v>4</v>
      </c>
      <c r="R9" s="181">
        <v>4</v>
      </c>
      <c r="S9" s="181">
        <v>4</v>
      </c>
      <c r="T9" s="181">
        <v>4</v>
      </c>
      <c r="U9" s="229">
        <v>0</v>
      </c>
      <c r="V9" s="229">
        <v>0</v>
      </c>
      <c r="W9" s="181">
        <v>4</v>
      </c>
      <c r="X9" s="181">
        <v>4</v>
      </c>
      <c r="Y9" s="181">
        <v>4</v>
      </c>
      <c r="Z9" s="181">
        <v>4</v>
      </c>
      <c r="AA9" s="181">
        <v>4</v>
      </c>
      <c r="AB9" s="229">
        <v>0</v>
      </c>
      <c r="AC9" s="229">
        <v>0</v>
      </c>
      <c r="AD9" s="181">
        <v>4</v>
      </c>
      <c r="AE9" s="181">
        <v>4</v>
      </c>
      <c r="AF9" s="181">
        <v>4</v>
      </c>
      <c r="AG9" s="181">
        <v>4</v>
      </c>
      <c r="AH9" s="181">
        <v>4</v>
      </c>
      <c r="AI9" s="229">
        <v>0</v>
      </c>
      <c r="AJ9" s="238">
        <v>0</v>
      </c>
      <c r="AK9" s="182">
        <f>SUM(F9:AJ9)</f>
        <v>84</v>
      </c>
      <c r="AL9" s="243">
        <f>9000000/21</f>
        <v>428571.42857142858</v>
      </c>
      <c r="AM9" s="183">
        <f t="shared" ref="AM9:AM14" si="0">+AL9/8</f>
        <v>53571.428571428572</v>
      </c>
      <c r="AN9" s="184">
        <f t="shared" ref="AN9:AN14" si="1">AM9*AK9</f>
        <v>4500000</v>
      </c>
      <c r="AO9" s="346"/>
      <c r="AP9" s="349">
        <v>0</v>
      </c>
      <c r="AQ9" s="326">
        <f>SUM(AN9:AN11)-AO9+AP9</f>
        <v>9000000</v>
      </c>
      <c r="AR9" s="329"/>
    </row>
    <row r="10" spans="1:44" s="185" customFormat="1" ht="23.25" customHeight="1">
      <c r="A10" s="335"/>
      <c r="B10" s="338"/>
      <c r="C10" s="341"/>
      <c r="D10" s="344"/>
      <c r="E10" s="186" t="s">
        <v>25</v>
      </c>
      <c r="F10" s="187">
        <v>4</v>
      </c>
      <c r="G10" s="230">
        <v>0</v>
      </c>
      <c r="H10" s="230">
        <v>0</v>
      </c>
      <c r="I10" s="187">
        <v>4</v>
      </c>
      <c r="J10" s="187">
        <v>4</v>
      </c>
      <c r="K10" s="188">
        <v>4</v>
      </c>
      <c r="L10" s="188">
        <v>4</v>
      </c>
      <c r="M10" s="188">
        <v>4</v>
      </c>
      <c r="N10" s="231">
        <v>0</v>
      </c>
      <c r="O10" s="231">
        <v>0</v>
      </c>
      <c r="P10" s="188">
        <v>4</v>
      </c>
      <c r="Q10" s="188">
        <v>4</v>
      </c>
      <c r="R10" s="188">
        <v>4</v>
      </c>
      <c r="S10" s="188">
        <v>4</v>
      </c>
      <c r="T10" s="188">
        <v>4</v>
      </c>
      <c r="U10" s="231">
        <v>0</v>
      </c>
      <c r="V10" s="231">
        <v>0</v>
      </c>
      <c r="W10" s="188">
        <v>4</v>
      </c>
      <c r="X10" s="188">
        <v>4</v>
      </c>
      <c r="Y10" s="188">
        <v>4</v>
      </c>
      <c r="Z10" s="188">
        <v>4</v>
      </c>
      <c r="AA10" s="188">
        <v>4</v>
      </c>
      <c r="AB10" s="231">
        <v>0</v>
      </c>
      <c r="AC10" s="231">
        <v>0</v>
      </c>
      <c r="AD10" s="188">
        <v>4</v>
      </c>
      <c r="AE10" s="188">
        <v>4</v>
      </c>
      <c r="AF10" s="188">
        <v>4</v>
      </c>
      <c r="AG10" s="188">
        <v>4</v>
      </c>
      <c r="AH10" s="188">
        <v>4</v>
      </c>
      <c r="AI10" s="231">
        <v>0</v>
      </c>
      <c r="AJ10" s="239">
        <v>0</v>
      </c>
      <c r="AK10" s="189">
        <f>SUM(F10:AJ10)</f>
        <v>84</v>
      </c>
      <c r="AL10" s="243">
        <f t="shared" ref="AL10:AL11" si="2">9000000/21</f>
        <v>428571.42857142858</v>
      </c>
      <c r="AM10" s="190">
        <f t="shared" si="0"/>
        <v>53571.428571428572</v>
      </c>
      <c r="AN10" s="191">
        <f t="shared" si="1"/>
        <v>4500000</v>
      </c>
      <c r="AO10" s="347"/>
      <c r="AP10" s="350"/>
      <c r="AQ10" s="327"/>
      <c r="AR10" s="330"/>
    </row>
    <row r="11" spans="1:44" s="185" customFormat="1" ht="23.25" customHeight="1" thickBot="1">
      <c r="A11" s="336"/>
      <c r="B11" s="339"/>
      <c r="C11" s="342"/>
      <c r="D11" s="345"/>
      <c r="E11" s="192" t="s">
        <v>26</v>
      </c>
      <c r="F11" s="193">
        <v>0</v>
      </c>
      <c r="G11" s="232">
        <v>0</v>
      </c>
      <c r="H11" s="232">
        <v>0</v>
      </c>
      <c r="I11" s="193">
        <v>0</v>
      </c>
      <c r="J11" s="193">
        <v>0</v>
      </c>
      <c r="K11" s="194">
        <v>0</v>
      </c>
      <c r="L11" s="194">
        <v>0</v>
      </c>
      <c r="M11" s="194">
        <v>0</v>
      </c>
      <c r="N11" s="233">
        <v>0</v>
      </c>
      <c r="O11" s="233">
        <v>0</v>
      </c>
      <c r="P11" s="194">
        <v>0</v>
      </c>
      <c r="Q11" s="194">
        <v>0</v>
      </c>
      <c r="R11" s="194">
        <v>0</v>
      </c>
      <c r="S11" s="194">
        <v>0</v>
      </c>
      <c r="T11" s="194">
        <v>0</v>
      </c>
      <c r="U11" s="233">
        <v>0</v>
      </c>
      <c r="V11" s="233">
        <v>0</v>
      </c>
      <c r="W11" s="194">
        <v>0</v>
      </c>
      <c r="X11" s="194">
        <v>0</v>
      </c>
      <c r="Y11" s="194">
        <v>0</v>
      </c>
      <c r="Z11" s="194">
        <v>0</v>
      </c>
      <c r="AA11" s="194">
        <v>0</v>
      </c>
      <c r="AB11" s="233">
        <v>0</v>
      </c>
      <c r="AC11" s="233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233">
        <v>0</v>
      </c>
      <c r="AJ11" s="240">
        <v>0</v>
      </c>
      <c r="AK11" s="195">
        <f>SUM(F11:AJ11)*1.5</f>
        <v>0</v>
      </c>
      <c r="AL11" s="243">
        <f t="shared" si="2"/>
        <v>428571.42857142858</v>
      </c>
      <c r="AM11" s="196">
        <f t="shared" si="0"/>
        <v>53571.428571428572</v>
      </c>
      <c r="AN11" s="197">
        <f t="shared" si="1"/>
        <v>0</v>
      </c>
      <c r="AO11" s="348"/>
      <c r="AP11" s="351"/>
      <c r="AQ11" s="328"/>
      <c r="AR11" s="331"/>
    </row>
    <row r="12" spans="1:44" s="185" customFormat="1" ht="23.25" customHeight="1">
      <c r="A12" s="334">
        <v>2</v>
      </c>
      <c r="B12" s="337" t="s">
        <v>27</v>
      </c>
      <c r="C12" s="340" t="s">
        <v>28</v>
      </c>
      <c r="D12" s="343"/>
      <c r="E12" s="179" t="s">
        <v>24</v>
      </c>
      <c r="F12" s="180">
        <v>4</v>
      </c>
      <c r="G12" s="228">
        <v>0</v>
      </c>
      <c r="H12" s="228">
        <v>0</v>
      </c>
      <c r="I12" s="180">
        <v>4</v>
      </c>
      <c r="J12" s="180">
        <v>4</v>
      </c>
      <c r="K12" s="181">
        <v>4</v>
      </c>
      <c r="L12" s="181">
        <v>4</v>
      </c>
      <c r="M12" s="181">
        <v>4</v>
      </c>
      <c r="N12" s="229">
        <v>0</v>
      </c>
      <c r="O12" s="229">
        <v>0</v>
      </c>
      <c r="P12" s="181">
        <v>4</v>
      </c>
      <c r="Q12" s="181">
        <v>4</v>
      </c>
      <c r="R12" s="181">
        <v>4</v>
      </c>
      <c r="S12" s="181">
        <v>4</v>
      </c>
      <c r="T12" s="181">
        <v>4</v>
      </c>
      <c r="U12" s="229">
        <v>0</v>
      </c>
      <c r="V12" s="229">
        <v>0</v>
      </c>
      <c r="W12" s="181">
        <v>4</v>
      </c>
      <c r="X12" s="181">
        <v>4</v>
      </c>
      <c r="Y12" s="181">
        <v>4</v>
      </c>
      <c r="Z12" s="181">
        <v>4</v>
      </c>
      <c r="AA12" s="181">
        <v>4</v>
      </c>
      <c r="AB12" s="229">
        <v>0</v>
      </c>
      <c r="AC12" s="229">
        <v>0</v>
      </c>
      <c r="AD12" s="181">
        <v>4</v>
      </c>
      <c r="AE12" s="181">
        <v>4</v>
      </c>
      <c r="AF12" s="181">
        <v>4</v>
      </c>
      <c r="AG12" s="181">
        <v>4</v>
      </c>
      <c r="AH12" s="181">
        <v>4</v>
      </c>
      <c r="AI12" s="229">
        <v>0</v>
      </c>
      <c r="AJ12" s="238">
        <v>0</v>
      </c>
      <c r="AK12" s="198">
        <f>SUM(F12:AJ12)</f>
        <v>84</v>
      </c>
      <c r="AL12" s="244">
        <f>12000000/21</f>
        <v>571428.57142857148</v>
      </c>
      <c r="AM12" s="199">
        <f t="shared" si="0"/>
        <v>71428.571428571435</v>
      </c>
      <c r="AN12" s="184">
        <f t="shared" si="1"/>
        <v>6000000.0000000009</v>
      </c>
      <c r="AO12" s="346"/>
      <c r="AP12" s="349">
        <v>0</v>
      </c>
      <c r="AQ12" s="326">
        <f>SUM(AN12:AN14)-AO12+AP12</f>
        <v>12000000.000000002</v>
      </c>
      <c r="AR12" s="329"/>
    </row>
    <row r="13" spans="1:44" s="185" customFormat="1" ht="23.25" customHeight="1">
      <c r="A13" s="335"/>
      <c r="B13" s="338"/>
      <c r="C13" s="341"/>
      <c r="D13" s="344"/>
      <c r="E13" s="186" t="s">
        <v>25</v>
      </c>
      <c r="F13" s="187">
        <v>4</v>
      </c>
      <c r="G13" s="230">
        <v>0</v>
      </c>
      <c r="H13" s="230">
        <v>0</v>
      </c>
      <c r="I13" s="187">
        <v>4</v>
      </c>
      <c r="J13" s="187">
        <v>4</v>
      </c>
      <c r="K13" s="188">
        <v>4</v>
      </c>
      <c r="L13" s="188">
        <v>4</v>
      </c>
      <c r="M13" s="188">
        <v>4</v>
      </c>
      <c r="N13" s="231">
        <v>0</v>
      </c>
      <c r="O13" s="231">
        <v>0</v>
      </c>
      <c r="P13" s="188">
        <v>4</v>
      </c>
      <c r="Q13" s="188">
        <v>4</v>
      </c>
      <c r="R13" s="188">
        <v>4</v>
      </c>
      <c r="S13" s="188">
        <v>4</v>
      </c>
      <c r="T13" s="188">
        <v>4</v>
      </c>
      <c r="U13" s="231">
        <v>0</v>
      </c>
      <c r="V13" s="231">
        <v>0</v>
      </c>
      <c r="W13" s="188">
        <v>4</v>
      </c>
      <c r="X13" s="188">
        <v>4</v>
      </c>
      <c r="Y13" s="188">
        <v>4</v>
      </c>
      <c r="Z13" s="188">
        <v>4</v>
      </c>
      <c r="AA13" s="188">
        <v>4</v>
      </c>
      <c r="AB13" s="231">
        <v>0</v>
      </c>
      <c r="AC13" s="231">
        <v>0</v>
      </c>
      <c r="AD13" s="188">
        <v>4</v>
      </c>
      <c r="AE13" s="188">
        <v>4</v>
      </c>
      <c r="AF13" s="188">
        <v>4</v>
      </c>
      <c r="AG13" s="188">
        <v>4</v>
      </c>
      <c r="AH13" s="188">
        <v>4</v>
      </c>
      <c r="AI13" s="231">
        <v>0</v>
      </c>
      <c r="AJ13" s="239">
        <v>0</v>
      </c>
      <c r="AK13" s="200">
        <f>SUM(F13:AJ13)</f>
        <v>84</v>
      </c>
      <c r="AL13" s="244">
        <f t="shared" ref="AL13:AL14" si="3">12000000/21</f>
        <v>571428.57142857148</v>
      </c>
      <c r="AM13" s="201">
        <f t="shared" si="0"/>
        <v>71428.571428571435</v>
      </c>
      <c r="AN13" s="191">
        <f t="shared" si="1"/>
        <v>6000000.0000000009</v>
      </c>
      <c r="AO13" s="347"/>
      <c r="AP13" s="350"/>
      <c r="AQ13" s="327"/>
      <c r="AR13" s="330"/>
    </row>
    <row r="14" spans="1:44" s="185" customFormat="1" ht="23.25" customHeight="1" thickBot="1">
      <c r="A14" s="336"/>
      <c r="B14" s="339"/>
      <c r="C14" s="342"/>
      <c r="D14" s="345"/>
      <c r="E14" s="192" t="s">
        <v>26</v>
      </c>
      <c r="F14" s="193">
        <v>0</v>
      </c>
      <c r="G14" s="232">
        <v>0</v>
      </c>
      <c r="H14" s="232">
        <v>0</v>
      </c>
      <c r="I14" s="193">
        <v>0</v>
      </c>
      <c r="J14" s="193">
        <v>0</v>
      </c>
      <c r="K14" s="194">
        <v>0</v>
      </c>
      <c r="L14" s="194">
        <v>0</v>
      </c>
      <c r="M14" s="194">
        <v>0</v>
      </c>
      <c r="N14" s="233">
        <v>0</v>
      </c>
      <c r="O14" s="233">
        <v>0</v>
      </c>
      <c r="P14" s="194">
        <v>0</v>
      </c>
      <c r="Q14" s="194">
        <v>0</v>
      </c>
      <c r="R14" s="194">
        <v>0</v>
      </c>
      <c r="S14" s="194">
        <v>0</v>
      </c>
      <c r="T14" s="194">
        <v>0</v>
      </c>
      <c r="U14" s="233">
        <v>0</v>
      </c>
      <c r="V14" s="233">
        <v>0</v>
      </c>
      <c r="W14" s="194">
        <v>0</v>
      </c>
      <c r="X14" s="194">
        <v>0</v>
      </c>
      <c r="Y14" s="194">
        <v>0</v>
      </c>
      <c r="Z14" s="194">
        <v>0</v>
      </c>
      <c r="AA14" s="194">
        <v>0</v>
      </c>
      <c r="AB14" s="233">
        <v>0</v>
      </c>
      <c r="AC14" s="233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233">
        <v>0</v>
      </c>
      <c r="AJ14" s="240">
        <v>0</v>
      </c>
      <c r="AK14" s="202">
        <f>SUM(F14:AJ14)*1.5</f>
        <v>0</v>
      </c>
      <c r="AL14" s="244">
        <f t="shared" si="3"/>
        <v>571428.57142857148</v>
      </c>
      <c r="AM14" s="203">
        <f t="shared" si="0"/>
        <v>71428.571428571435</v>
      </c>
      <c r="AN14" s="197">
        <f t="shared" si="1"/>
        <v>0</v>
      </c>
      <c r="AO14" s="348"/>
      <c r="AP14" s="351"/>
      <c r="AQ14" s="328"/>
      <c r="AR14" s="331"/>
    </row>
    <row r="15" spans="1:44" s="213" customFormat="1" ht="20.25" customHeight="1">
      <c r="A15" s="332"/>
      <c r="B15" s="204"/>
      <c r="C15" s="205"/>
      <c r="D15" s="205" t="s">
        <v>31</v>
      </c>
      <c r="E15" s="206"/>
      <c r="F15" s="207">
        <v>2</v>
      </c>
      <c r="G15" s="234">
        <v>0</v>
      </c>
      <c r="H15" s="234">
        <v>0</v>
      </c>
      <c r="I15" s="207">
        <v>2</v>
      </c>
      <c r="J15" s="207">
        <v>2</v>
      </c>
      <c r="K15" s="207">
        <v>2</v>
      </c>
      <c r="L15" s="207">
        <v>2</v>
      </c>
      <c r="M15" s="207">
        <v>2</v>
      </c>
      <c r="N15" s="234">
        <v>0</v>
      </c>
      <c r="O15" s="234">
        <v>0</v>
      </c>
      <c r="P15" s="207">
        <v>2</v>
      </c>
      <c r="Q15" s="207">
        <v>2</v>
      </c>
      <c r="R15" s="207">
        <v>2</v>
      </c>
      <c r="S15" s="207">
        <v>2</v>
      </c>
      <c r="T15" s="207">
        <v>2</v>
      </c>
      <c r="U15" s="234">
        <v>0</v>
      </c>
      <c r="V15" s="234">
        <v>0</v>
      </c>
      <c r="W15" s="207">
        <v>1</v>
      </c>
      <c r="X15" s="207">
        <v>1</v>
      </c>
      <c r="Y15" s="207">
        <v>2</v>
      </c>
      <c r="Z15" s="207">
        <v>2</v>
      </c>
      <c r="AA15" s="207">
        <v>2</v>
      </c>
      <c r="AB15" s="234">
        <v>0</v>
      </c>
      <c r="AC15" s="234">
        <v>0</v>
      </c>
      <c r="AD15" s="207">
        <v>0</v>
      </c>
      <c r="AE15" s="207">
        <v>0</v>
      </c>
      <c r="AF15" s="207">
        <v>0</v>
      </c>
      <c r="AG15" s="207">
        <v>0</v>
      </c>
      <c r="AH15" s="207">
        <v>0</v>
      </c>
      <c r="AI15" s="234">
        <v>0</v>
      </c>
      <c r="AJ15" s="241">
        <v>0</v>
      </c>
      <c r="AK15" s="208"/>
      <c r="AL15" s="209"/>
      <c r="AM15" s="210"/>
      <c r="AN15" s="210"/>
      <c r="AO15" s="210"/>
      <c r="AP15" s="211"/>
      <c r="AQ15" s="208"/>
      <c r="AR15" s="212"/>
    </row>
    <row r="16" spans="1:44" s="213" customFormat="1" ht="20.25" customHeight="1" thickBot="1">
      <c r="A16" s="333"/>
      <c r="B16" s="214"/>
      <c r="C16" s="215"/>
      <c r="D16" s="215" t="s">
        <v>32</v>
      </c>
      <c r="E16" s="216"/>
      <c r="F16" s="217">
        <v>2</v>
      </c>
      <c r="G16" s="235">
        <v>0</v>
      </c>
      <c r="H16" s="235">
        <v>0</v>
      </c>
      <c r="I16" s="217">
        <v>2</v>
      </c>
      <c r="J16" s="217">
        <v>2</v>
      </c>
      <c r="K16" s="217">
        <v>2</v>
      </c>
      <c r="L16" s="217">
        <v>2</v>
      </c>
      <c r="M16" s="217">
        <v>2</v>
      </c>
      <c r="N16" s="235">
        <v>0</v>
      </c>
      <c r="O16" s="235">
        <v>0</v>
      </c>
      <c r="P16" s="217">
        <v>2</v>
      </c>
      <c r="Q16" s="217">
        <v>2</v>
      </c>
      <c r="R16" s="217">
        <v>2</v>
      </c>
      <c r="S16" s="217">
        <v>2</v>
      </c>
      <c r="T16" s="217">
        <v>1</v>
      </c>
      <c r="U16" s="235">
        <v>0</v>
      </c>
      <c r="V16" s="235">
        <v>0</v>
      </c>
      <c r="W16" s="217">
        <v>2</v>
      </c>
      <c r="X16" s="217">
        <v>2</v>
      </c>
      <c r="Y16" s="217">
        <v>2</v>
      </c>
      <c r="Z16" s="217">
        <v>2</v>
      </c>
      <c r="AA16" s="217">
        <v>2</v>
      </c>
      <c r="AB16" s="235">
        <v>0</v>
      </c>
      <c r="AC16" s="235">
        <v>0</v>
      </c>
      <c r="AD16" s="217">
        <v>0</v>
      </c>
      <c r="AE16" s="217">
        <v>0</v>
      </c>
      <c r="AF16" s="217">
        <v>0</v>
      </c>
      <c r="AG16" s="217">
        <v>0</v>
      </c>
      <c r="AH16" s="217">
        <v>0</v>
      </c>
      <c r="AI16" s="235">
        <v>0</v>
      </c>
      <c r="AJ16" s="242">
        <v>0</v>
      </c>
      <c r="AK16" s="218"/>
      <c r="AL16" s="219"/>
      <c r="AM16" s="219"/>
      <c r="AN16" s="219"/>
      <c r="AO16" s="219"/>
      <c r="AP16" s="219"/>
      <c r="AQ16" s="218"/>
      <c r="AR16" s="220"/>
    </row>
    <row r="17" spans="1:44" ht="27" customHeight="1" thickBot="1">
      <c r="A17" s="281"/>
      <c r="B17" s="282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2"/>
      <c r="N17" s="282"/>
      <c r="O17" s="282"/>
      <c r="P17" s="282"/>
      <c r="Q17" s="282"/>
      <c r="R17" s="282"/>
      <c r="S17" s="282"/>
      <c r="T17" s="282"/>
      <c r="U17" s="282"/>
      <c r="V17" s="282"/>
      <c r="W17" s="282"/>
      <c r="X17" s="282"/>
      <c r="Y17" s="282"/>
      <c r="Z17" s="282"/>
      <c r="AA17" s="282"/>
      <c r="AB17" s="282"/>
      <c r="AC17" s="282"/>
      <c r="AD17" s="282"/>
      <c r="AE17" s="282"/>
      <c r="AF17" s="282"/>
      <c r="AG17" s="282"/>
      <c r="AH17" s="282"/>
      <c r="AI17" s="282"/>
      <c r="AJ17" s="282"/>
      <c r="AK17" s="113">
        <f>SUM(AK9:AK11)</f>
        <v>168</v>
      </c>
      <c r="AL17" s="114"/>
      <c r="AM17" s="114"/>
      <c r="AN17" s="115">
        <f>SUM(AN9:AN14)</f>
        <v>21000000</v>
      </c>
      <c r="AO17" s="114">
        <f>SUM(AO9:AO11)</f>
        <v>0</v>
      </c>
      <c r="AP17" s="114"/>
      <c r="AQ17" s="113">
        <f>SUM(AQ9:AQ14)</f>
        <v>21000000</v>
      </c>
      <c r="AR17" s="124">
        <f>SUM(AR9:AR11)</f>
        <v>0</v>
      </c>
    </row>
    <row r="18" spans="1:44" s="16" customFormat="1" ht="24" customHeight="1">
      <c r="A18" s="52"/>
      <c r="C18" s="236"/>
      <c r="D18" s="53"/>
      <c r="F18" s="54"/>
      <c r="G18" s="54"/>
      <c r="H18" s="54"/>
      <c r="I18" s="54"/>
      <c r="J18" s="54"/>
      <c r="K18" s="54"/>
      <c r="L18" s="62"/>
      <c r="M18" s="62"/>
      <c r="N18" s="54"/>
      <c r="O18" s="54"/>
      <c r="P18" s="54"/>
      <c r="Q18" s="54"/>
      <c r="R18" s="54"/>
      <c r="S18" s="62"/>
      <c r="T18" s="62"/>
      <c r="U18" s="54"/>
      <c r="V18" s="54"/>
      <c r="W18" s="54"/>
      <c r="X18" s="54"/>
      <c r="Y18" s="77"/>
      <c r="Z18" s="78"/>
      <c r="AA18" s="78"/>
      <c r="AB18" s="79"/>
      <c r="AC18" s="79"/>
      <c r="AD18" s="79"/>
      <c r="AE18" s="79"/>
      <c r="AF18" s="79"/>
      <c r="AG18" s="79"/>
      <c r="AH18" s="79"/>
      <c r="AI18" s="79"/>
      <c r="AJ18" s="116"/>
      <c r="AK18" s="117"/>
      <c r="AL18" s="17"/>
      <c r="AM18" s="17"/>
      <c r="AN18" s="17"/>
      <c r="AO18" s="17"/>
      <c r="AP18" s="17"/>
      <c r="AQ18" s="17"/>
      <c r="AR18" s="125"/>
    </row>
    <row r="19" spans="1:44" s="16" customFormat="1" ht="24" customHeight="1">
      <c r="A19" s="52"/>
      <c r="C19" s="53"/>
      <c r="D19" s="53"/>
      <c r="F19" s="54"/>
      <c r="G19" s="54"/>
      <c r="H19" s="54"/>
      <c r="I19" s="54"/>
      <c r="J19" s="54"/>
      <c r="K19" s="54"/>
      <c r="L19" s="62"/>
      <c r="M19" s="62"/>
      <c r="N19" s="54"/>
      <c r="O19" s="54"/>
      <c r="P19" s="54"/>
      <c r="Q19" s="54"/>
      <c r="R19" s="54" t="s">
        <v>33</v>
      </c>
      <c r="S19" s="62" t="s">
        <v>33</v>
      </c>
      <c r="T19" s="62"/>
      <c r="U19" s="54"/>
      <c r="V19" s="54"/>
      <c r="W19" s="54"/>
      <c r="X19" s="54"/>
      <c r="Y19" s="77"/>
      <c r="Z19" s="78"/>
      <c r="AA19" s="78"/>
      <c r="AB19" s="79"/>
      <c r="AC19" s="79"/>
      <c r="AD19" s="79"/>
      <c r="AE19" s="79"/>
      <c r="AF19" s="79"/>
      <c r="AG19" s="79"/>
      <c r="AH19" s="79"/>
      <c r="AI19" s="79"/>
      <c r="AJ19" s="116"/>
      <c r="AK19" s="117"/>
      <c r="AL19" s="17"/>
      <c r="AM19" s="17"/>
      <c r="AN19" s="17"/>
      <c r="AO19" s="17"/>
      <c r="AP19" s="17"/>
      <c r="AQ19" s="17"/>
      <c r="AR19" s="125"/>
    </row>
    <row r="20" spans="1:44" s="16" customFormat="1" ht="24" customHeight="1">
      <c r="A20" s="52"/>
      <c r="C20" s="53"/>
      <c r="D20" s="53"/>
      <c r="F20" s="54"/>
      <c r="G20" s="54"/>
      <c r="H20" s="54"/>
      <c r="I20" s="54"/>
      <c r="J20" s="54"/>
      <c r="K20" s="54"/>
      <c r="L20" s="62"/>
      <c r="M20" s="62"/>
      <c r="N20" s="54"/>
      <c r="O20" s="54"/>
      <c r="P20" s="54"/>
      <c r="Q20" s="54"/>
      <c r="R20" s="54"/>
      <c r="S20" s="62"/>
      <c r="T20" s="62"/>
      <c r="U20" s="54"/>
      <c r="V20" s="54"/>
      <c r="W20" s="54"/>
      <c r="X20" s="54"/>
      <c r="Y20" s="77"/>
      <c r="Z20" s="78"/>
      <c r="AA20" s="78"/>
      <c r="AB20" s="79"/>
      <c r="AC20" s="79"/>
      <c r="AD20" s="79"/>
      <c r="AE20" s="79"/>
      <c r="AF20" s="79"/>
      <c r="AG20" s="79"/>
      <c r="AH20" s="79"/>
      <c r="AI20" s="79"/>
      <c r="AJ20" s="116"/>
      <c r="AK20" s="117"/>
      <c r="AL20" s="17"/>
      <c r="AM20" s="17"/>
      <c r="AN20" s="17"/>
      <c r="AO20" s="17"/>
      <c r="AP20" s="17"/>
      <c r="AQ20" s="126"/>
      <c r="AR20" s="127"/>
    </row>
    <row r="21" spans="1:44" s="16" customFormat="1">
      <c r="A21" s="52"/>
      <c r="C21" s="53"/>
      <c r="D21" s="53"/>
      <c r="F21" s="54"/>
      <c r="G21" s="54"/>
      <c r="H21" s="54"/>
      <c r="I21" s="63"/>
      <c r="J21" s="54"/>
      <c r="K21" s="54"/>
      <c r="L21" s="62"/>
      <c r="M21" s="62"/>
      <c r="N21" s="54"/>
      <c r="O21" s="54"/>
      <c r="P21" s="54"/>
      <c r="Q21" s="54"/>
      <c r="R21" s="54"/>
      <c r="S21" s="62"/>
      <c r="T21" s="62"/>
      <c r="U21" s="54"/>
      <c r="V21" s="54"/>
      <c r="W21" s="54"/>
      <c r="X21" s="54"/>
      <c r="Y21" s="77"/>
      <c r="Z21" s="78"/>
      <c r="AA21" s="78"/>
      <c r="AB21" s="79"/>
      <c r="AC21" s="79"/>
      <c r="AD21" s="79"/>
      <c r="AE21" s="79"/>
      <c r="AF21" s="79"/>
      <c r="AG21" s="79"/>
      <c r="AH21" s="79"/>
      <c r="AI21" s="79"/>
      <c r="AJ21" s="116"/>
      <c r="AK21" s="117"/>
      <c r="AL21" s="17"/>
      <c r="AM21" s="17"/>
      <c r="AN21" s="17"/>
      <c r="AO21" s="17"/>
      <c r="AP21" s="17"/>
      <c r="AQ21" s="17"/>
      <c r="AR21" s="17"/>
    </row>
    <row r="22" spans="1:44" s="16" customFormat="1" ht="18" customHeight="1">
      <c r="A22" s="52"/>
      <c r="C22" s="53"/>
      <c r="D22" s="53"/>
      <c r="F22" s="54"/>
      <c r="G22" s="54"/>
      <c r="H22" s="54"/>
      <c r="I22" s="54"/>
      <c r="J22" s="54"/>
      <c r="K22" s="54"/>
      <c r="L22" s="62"/>
      <c r="M22" s="62"/>
      <c r="N22" s="54"/>
      <c r="O22" s="54"/>
      <c r="P22" s="54"/>
      <c r="Q22" s="54"/>
      <c r="R22" s="54"/>
      <c r="S22" s="62"/>
      <c r="T22" s="62"/>
      <c r="U22" s="54"/>
      <c r="V22" s="54"/>
      <c r="W22" s="54"/>
      <c r="X22" s="54"/>
      <c r="Y22" s="77"/>
      <c r="Z22" s="78"/>
      <c r="AA22" s="78"/>
      <c r="AB22" s="79"/>
      <c r="AC22" s="79"/>
      <c r="AD22" s="79"/>
      <c r="AE22" s="79"/>
      <c r="AF22" s="79"/>
      <c r="AG22" s="79"/>
      <c r="AH22" s="79"/>
      <c r="AI22" s="79"/>
      <c r="AJ22" s="116"/>
      <c r="AK22" s="117"/>
      <c r="AL22" s="17"/>
      <c r="AM22" s="17"/>
      <c r="AN22" s="17"/>
      <c r="AO22" s="17"/>
      <c r="AP22" s="17"/>
      <c r="AQ22" s="17"/>
      <c r="AR22" s="17"/>
    </row>
    <row r="23" spans="1:44" s="16" customFormat="1" hidden="1">
      <c r="A23" s="52"/>
      <c r="C23" s="53"/>
      <c r="D23" s="53"/>
      <c r="F23" s="54"/>
      <c r="G23" s="54"/>
      <c r="H23" s="54"/>
      <c r="I23" s="54"/>
      <c r="J23" s="54"/>
      <c r="K23" s="54"/>
      <c r="L23" s="62"/>
      <c r="M23" s="62"/>
      <c r="N23" s="54"/>
      <c r="O23" s="54"/>
      <c r="P23" s="54"/>
      <c r="Q23" s="54"/>
      <c r="R23" s="54"/>
      <c r="S23" s="62"/>
      <c r="T23" s="62"/>
      <c r="U23" s="54"/>
      <c r="V23" s="54"/>
      <c r="W23" s="54"/>
      <c r="X23" s="54"/>
      <c r="Y23" s="77"/>
      <c r="Z23" s="78"/>
      <c r="AA23" s="78"/>
      <c r="AB23" s="79"/>
      <c r="AC23" s="79"/>
      <c r="AD23" s="79"/>
      <c r="AE23" s="79"/>
      <c r="AF23" s="79"/>
      <c r="AG23" s="79"/>
      <c r="AH23" s="79"/>
      <c r="AI23" s="79"/>
      <c r="AJ23" s="116"/>
      <c r="AK23" s="117"/>
      <c r="AL23" s="17"/>
      <c r="AM23" s="17"/>
      <c r="AN23" s="17"/>
      <c r="AO23" s="17"/>
      <c r="AP23" s="17"/>
      <c r="AQ23" s="17"/>
      <c r="AR23" s="17"/>
    </row>
    <row r="24" spans="1:44" s="16" customFormat="1" hidden="1">
      <c r="A24" s="52"/>
      <c r="B24" s="16" t="s">
        <v>34</v>
      </c>
      <c r="C24" s="53"/>
      <c r="D24" s="53"/>
      <c r="F24" s="54"/>
      <c r="G24" s="54"/>
      <c r="H24" s="54"/>
      <c r="I24" s="54" t="s">
        <v>35</v>
      </c>
      <c r="J24" s="54"/>
      <c r="K24" s="54"/>
      <c r="L24" s="62"/>
      <c r="M24" s="62"/>
      <c r="N24" s="54"/>
      <c r="O24" s="54"/>
      <c r="P24" s="54"/>
      <c r="Q24" s="54"/>
      <c r="R24" s="54"/>
      <c r="S24" s="62"/>
      <c r="T24" s="62"/>
      <c r="U24" s="54"/>
      <c r="V24" s="54"/>
      <c r="W24" s="54"/>
      <c r="X24" s="54"/>
      <c r="Y24" s="77"/>
      <c r="Z24" s="78"/>
      <c r="AA24" s="78"/>
      <c r="AB24" s="79"/>
      <c r="AC24" s="79"/>
      <c r="AD24" s="79"/>
      <c r="AE24" s="79"/>
      <c r="AF24" s="79"/>
      <c r="AG24" s="79"/>
      <c r="AH24" s="79"/>
      <c r="AI24" s="79"/>
      <c r="AJ24" s="116"/>
      <c r="AK24" s="117"/>
      <c r="AL24" s="17"/>
      <c r="AM24" s="17"/>
      <c r="AN24" s="17"/>
      <c r="AO24" s="17"/>
      <c r="AP24" s="17"/>
      <c r="AQ24" s="17"/>
      <c r="AR24" s="17"/>
    </row>
    <row r="25" spans="1:44">
      <c r="AL25" s="17"/>
      <c r="AM25" s="17"/>
      <c r="AN25" s="17"/>
      <c r="AO25" s="17"/>
      <c r="AP25" s="17"/>
      <c r="AQ25" s="17"/>
      <c r="AR25" s="17"/>
    </row>
    <row r="26" spans="1:44">
      <c r="AL26" s="17"/>
      <c r="AM26" s="17"/>
      <c r="AN26" s="17"/>
      <c r="AO26" s="17"/>
      <c r="AP26" s="17"/>
      <c r="AQ26" s="17"/>
      <c r="AR26" s="17"/>
    </row>
    <row r="28" spans="1:44">
      <c r="AL28" s="118"/>
      <c r="AM28" s="118"/>
      <c r="AN28" s="118"/>
      <c r="AO28" s="118"/>
      <c r="AP28" s="118"/>
      <c r="AQ28" s="52"/>
      <c r="AR28" s="52"/>
    </row>
    <row r="29" spans="1:44">
      <c r="A29" s="17"/>
      <c r="C29" s="17"/>
      <c r="D29" s="17"/>
      <c r="F29" s="55"/>
      <c r="G29" s="55"/>
      <c r="H29" s="55"/>
      <c r="I29" s="55"/>
      <c r="J29" s="55"/>
      <c r="K29" s="55"/>
      <c r="L29" s="64"/>
      <c r="M29" s="64"/>
      <c r="N29" s="55"/>
      <c r="O29" s="55"/>
      <c r="P29" s="55"/>
      <c r="Q29" s="55"/>
      <c r="R29" s="55"/>
      <c r="S29" s="64"/>
      <c r="T29" s="64"/>
      <c r="U29" s="55"/>
      <c r="V29" s="55"/>
      <c r="W29" s="55"/>
      <c r="X29" s="55"/>
      <c r="Y29" s="80"/>
      <c r="Z29" s="81"/>
      <c r="AA29" s="81"/>
      <c r="AB29" s="82"/>
      <c r="AC29" s="82"/>
      <c r="AD29" s="82"/>
      <c r="AE29" s="82"/>
      <c r="AF29" s="82"/>
      <c r="AG29" s="82"/>
      <c r="AH29" s="82"/>
      <c r="AI29" s="82"/>
      <c r="AJ29" s="119"/>
      <c r="AK29" s="17"/>
      <c r="AL29" s="118"/>
      <c r="AM29" s="118"/>
      <c r="AN29" s="118"/>
      <c r="AO29" s="118"/>
      <c r="AP29" s="118"/>
      <c r="AQ29" s="52"/>
      <c r="AR29" s="52"/>
    </row>
    <row r="30" spans="1:44">
      <c r="A30" s="17"/>
      <c r="C30" s="17"/>
      <c r="D30" s="17"/>
      <c r="F30" s="55"/>
      <c r="G30" s="55"/>
      <c r="H30" s="55"/>
      <c r="I30" s="55"/>
      <c r="J30" s="55"/>
      <c r="K30" s="55"/>
      <c r="L30" s="64"/>
      <c r="M30" s="64"/>
      <c r="N30" s="55"/>
      <c r="O30" s="55"/>
      <c r="P30" s="55"/>
      <c r="Q30" s="55"/>
      <c r="R30" s="55"/>
      <c r="S30" s="64"/>
      <c r="T30" s="64"/>
      <c r="U30" s="55"/>
      <c r="V30" s="55"/>
      <c r="W30" s="55"/>
      <c r="X30" s="55"/>
      <c r="Y30" s="80"/>
      <c r="Z30" s="81"/>
      <c r="AA30" s="81"/>
      <c r="AB30" s="82"/>
      <c r="AC30" s="82"/>
      <c r="AD30" s="82"/>
      <c r="AE30" s="82"/>
      <c r="AF30" s="82"/>
      <c r="AG30" s="82"/>
      <c r="AH30" s="82"/>
      <c r="AI30" s="82"/>
      <c r="AJ30" s="119"/>
      <c r="AK30" s="17"/>
      <c r="AL30" s="118"/>
      <c r="AM30" s="118"/>
      <c r="AN30" s="118"/>
      <c r="AO30" s="118"/>
      <c r="AP30" s="118"/>
      <c r="AQ30" s="52"/>
      <c r="AR30" s="52"/>
    </row>
    <row r="31" spans="1:44">
      <c r="A31" s="17"/>
      <c r="C31" s="17"/>
      <c r="D31" s="17"/>
      <c r="F31" s="55"/>
      <c r="G31" s="55"/>
      <c r="H31" s="55"/>
      <c r="I31" s="55"/>
      <c r="J31" s="55"/>
      <c r="K31" s="55"/>
      <c r="L31" s="64"/>
      <c r="M31" s="64"/>
      <c r="N31" s="55"/>
      <c r="O31" s="55"/>
      <c r="P31" s="55"/>
      <c r="Q31" s="55"/>
      <c r="R31" s="55"/>
      <c r="S31" s="64"/>
      <c r="T31" s="64"/>
      <c r="U31" s="55"/>
      <c r="V31" s="55"/>
      <c r="W31" s="55"/>
      <c r="X31" s="55"/>
      <c r="Y31" s="80"/>
      <c r="Z31" s="81"/>
      <c r="AA31" s="81"/>
      <c r="AB31" s="82"/>
      <c r="AC31" s="82"/>
      <c r="AD31" s="82"/>
      <c r="AE31" s="82"/>
      <c r="AF31" s="82"/>
      <c r="AG31" s="82"/>
      <c r="AH31" s="82"/>
      <c r="AI31" s="82"/>
      <c r="AJ31" s="119"/>
      <c r="AK31" s="17"/>
      <c r="AL31" s="118"/>
      <c r="AM31" s="118"/>
      <c r="AN31" s="118"/>
      <c r="AO31" s="118"/>
      <c r="AP31" s="118"/>
      <c r="AQ31" s="52"/>
      <c r="AR31" s="52"/>
    </row>
    <row r="32" spans="1:44">
      <c r="A32" s="17"/>
      <c r="C32" s="17"/>
      <c r="D32" s="17"/>
      <c r="F32" s="55"/>
      <c r="G32" s="55"/>
      <c r="H32" s="55"/>
      <c r="I32" s="55"/>
      <c r="J32" s="55"/>
      <c r="K32" s="55"/>
      <c r="L32" s="64"/>
      <c r="M32" s="64"/>
      <c r="N32" s="55"/>
      <c r="O32" s="55"/>
      <c r="P32" s="55"/>
      <c r="Q32" s="55"/>
      <c r="R32" s="55"/>
      <c r="S32" s="64"/>
      <c r="T32" s="64"/>
      <c r="U32" s="55"/>
      <c r="V32" s="55"/>
      <c r="W32" s="55"/>
      <c r="X32" s="55"/>
      <c r="Y32" s="80"/>
      <c r="Z32" s="81"/>
      <c r="AA32" s="81"/>
      <c r="AB32" s="82"/>
      <c r="AC32" s="82"/>
      <c r="AD32" s="82"/>
      <c r="AE32" s="82"/>
      <c r="AF32" s="82"/>
      <c r="AG32" s="82"/>
      <c r="AH32" s="82"/>
      <c r="AI32" s="82"/>
      <c r="AJ32" s="119"/>
      <c r="AK32" s="17"/>
      <c r="AL32" s="118"/>
      <c r="AM32" s="118"/>
      <c r="AN32" s="118"/>
      <c r="AO32" s="118"/>
      <c r="AP32" s="118"/>
      <c r="AQ32" s="52"/>
      <c r="AR32" s="52"/>
    </row>
    <row r="33" spans="6:44" s="17" customFormat="1">
      <c r="F33" s="55"/>
      <c r="G33" s="55"/>
      <c r="H33" s="55"/>
      <c r="I33" s="55"/>
      <c r="J33" s="55"/>
      <c r="K33" s="55"/>
      <c r="L33" s="64"/>
      <c r="M33" s="64"/>
      <c r="N33" s="55"/>
      <c r="O33" s="55"/>
      <c r="P33" s="55"/>
      <c r="Q33" s="55"/>
      <c r="R33" s="55"/>
      <c r="S33" s="64"/>
      <c r="T33" s="64"/>
      <c r="U33" s="55"/>
      <c r="V33" s="55"/>
      <c r="W33" s="55"/>
      <c r="X33" s="55"/>
      <c r="Y33" s="80"/>
      <c r="Z33" s="81"/>
      <c r="AA33" s="81"/>
      <c r="AB33" s="82"/>
      <c r="AC33" s="82"/>
      <c r="AD33" s="82"/>
      <c r="AE33" s="82"/>
      <c r="AF33" s="82"/>
      <c r="AG33" s="82"/>
      <c r="AH33" s="82"/>
      <c r="AI33" s="82"/>
      <c r="AJ33" s="119"/>
      <c r="AL33" s="118"/>
      <c r="AM33" s="118"/>
      <c r="AN33" s="118"/>
      <c r="AO33" s="118"/>
      <c r="AP33" s="118"/>
      <c r="AQ33" s="52"/>
      <c r="AR33" s="52"/>
    </row>
    <row r="34" spans="6:44" s="17" customFormat="1">
      <c r="F34" s="55"/>
      <c r="G34" s="55"/>
      <c r="H34" s="55"/>
      <c r="I34" s="55"/>
      <c r="J34" s="55"/>
      <c r="K34" s="55"/>
      <c r="L34" s="64"/>
      <c r="M34" s="64"/>
      <c r="N34" s="55"/>
      <c r="O34" s="55"/>
      <c r="P34" s="55"/>
      <c r="Q34" s="55"/>
      <c r="R34" s="55"/>
      <c r="S34" s="64"/>
      <c r="T34" s="64"/>
      <c r="U34" s="55"/>
      <c r="V34" s="55"/>
      <c r="W34" s="55"/>
      <c r="X34" s="55"/>
      <c r="Y34" s="80"/>
      <c r="Z34" s="81"/>
      <c r="AA34" s="81"/>
      <c r="AB34" s="82"/>
      <c r="AC34" s="82"/>
      <c r="AD34" s="82"/>
      <c r="AE34" s="82"/>
      <c r="AF34" s="82"/>
      <c r="AG34" s="82"/>
      <c r="AH34" s="82"/>
      <c r="AI34" s="82"/>
      <c r="AJ34" s="119"/>
      <c r="AL34" s="118"/>
      <c r="AM34" s="118"/>
      <c r="AN34" s="118"/>
      <c r="AO34" s="118"/>
      <c r="AP34" s="118"/>
      <c r="AQ34" s="52"/>
      <c r="AR34" s="52"/>
    </row>
  </sheetData>
  <mergeCells count="37">
    <mergeCell ref="AM6:AQ6"/>
    <mergeCell ref="A1:B2"/>
    <mergeCell ref="A3:B3"/>
    <mergeCell ref="C3:G3"/>
    <mergeCell ref="A4:AK4"/>
    <mergeCell ref="A6:D6"/>
    <mergeCell ref="B7:B8"/>
    <mergeCell ref="C7:D8"/>
    <mergeCell ref="E7:E8"/>
    <mergeCell ref="F7:AJ7"/>
    <mergeCell ref="AK7:AK8"/>
    <mergeCell ref="AR7:AR8"/>
    <mergeCell ref="A9:A11"/>
    <mergeCell ref="B9:B11"/>
    <mergeCell ref="C9:C11"/>
    <mergeCell ref="D9:D11"/>
    <mergeCell ref="AO9:AO11"/>
    <mergeCell ref="AP9:AP11"/>
    <mergeCell ref="AQ9:AQ11"/>
    <mergeCell ref="AR9:AR11"/>
    <mergeCell ref="AL7:AL8"/>
    <mergeCell ref="AM7:AM8"/>
    <mergeCell ref="AN7:AN8"/>
    <mergeCell ref="AO7:AO8"/>
    <mergeCell ref="AP7:AP8"/>
    <mergeCell ref="AQ7:AQ8"/>
    <mergeCell ref="A7:A8"/>
    <mergeCell ref="AQ12:AQ14"/>
    <mergeCell ref="AR12:AR14"/>
    <mergeCell ref="A15:A16"/>
    <mergeCell ref="A17:AJ17"/>
    <mergeCell ref="A12:A14"/>
    <mergeCell ref="B12:B14"/>
    <mergeCell ref="C12:C14"/>
    <mergeCell ref="D12:D14"/>
    <mergeCell ref="AO12:AO14"/>
    <mergeCell ref="AP12:AP14"/>
  </mergeCells>
  <pageMargins left="0.75" right="0.75" top="1" bottom="1" header="0.51180555555555596" footer="0.51180555555555596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4"/>
  <sheetViews>
    <sheetView tabSelected="1" zoomScale="60" zoomScaleNormal="60" workbookViewId="0">
      <pane xSplit="5" topLeftCell="L1" activePane="topRight" state="frozen"/>
      <selection pane="topRight" activeCell="AO34" sqref="AO34"/>
    </sheetView>
  </sheetViews>
  <sheetFormatPr defaultColWidth="9.140625" defaultRowHeight="20.25"/>
  <cols>
    <col min="1" max="1" width="4.5703125" style="18" customWidth="1"/>
    <col min="2" max="2" width="26.28515625" style="17" customWidth="1"/>
    <col min="3" max="3" width="32.140625" style="19" customWidth="1"/>
    <col min="4" max="4" width="24.5703125" style="19" customWidth="1"/>
    <col min="5" max="5" width="9.5703125" style="17" customWidth="1"/>
    <col min="6" max="9" width="7.7109375" style="20" customWidth="1"/>
    <col min="10" max="10" width="7" style="20" customWidth="1"/>
    <col min="11" max="11" width="7.7109375" style="20" customWidth="1"/>
    <col min="12" max="13" width="7.7109375" style="21" customWidth="1"/>
    <col min="14" max="18" width="7.7109375" style="20" customWidth="1"/>
    <col min="19" max="20" width="7.7109375" style="21" customWidth="1"/>
    <col min="21" max="22" width="7.7109375" style="20" customWidth="1"/>
    <col min="23" max="23" width="6.28515625" style="20" customWidth="1"/>
    <col min="24" max="24" width="7.7109375" style="20" customWidth="1"/>
    <col min="25" max="25" width="7.7109375" style="22" customWidth="1"/>
    <col min="26" max="27" width="7.7109375" style="23" customWidth="1"/>
    <col min="28" max="35" width="7.7109375" style="24" customWidth="1"/>
    <col min="36" max="36" width="7.7109375" style="25" customWidth="1"/>
    <col min="37" max="37" width="19" style="26" customWidth="1"/>
    <col min="38" max="38" width="19.7109375" style="27" bestFit="1" customWidth="1"/>
    <col min="39" max="39" width="26.28515625" style="27" bestFit="1" customWidth="1"/>
    <col min="40" max="40" width="20" style="27" customWidth="1"/>
    <col min="41" max="41" width="16.42578125" style="27" customWidth="1"/>
    <col min="42" max="42" width="14.28515625" style="27" customWidth="1"/>
    <col min="43" max="43" width="23.42578125" style="18" bestFit="1" customWidth="1"/>
    <col min="44" max="44" width="22.5703125" style="18" customWidth="1"/>
    <col min="45" max="16384" width="9.140625" style="17"/>
  </cols>
  <sheetData>
    <row r="1" spans="1:44" s="13" customFormat="1" ht="24.75">
      <c r="A1" s="307" t="s">
        <v>0</v>
      </c>
      <c r="B1" s="307"/>
      <c r="C1" s="28" t="s">
        <v>1</v>
      </c>
      <c r="D1" s="28"/>
      <c r="E1" s="28"/>
      <c r="F1" s="28"/>
      <c r="G1" s="28"/>
    </row>
    <row r="2" spans="1:44" s="13" customFormat="1" ht="18.75">
      <c r="A2" s="307"/>
      <c r="B2" s="307"/>
      <c r="C2" s="29" t="s">
        <v>2</v>
      </c>
      <c r="D2" s="29"/>
      <c r="E2" s="29"/>
      <c r="F2" s="29"/>
      <c r="G2" s="29"/>
    </row>
    <row r="3" spans="1:44" s="13" customFormat="1" ht="19.5" thickBot="1">
      <c r="A3" s="303" t="s">
        <v>36</v>
      </c>
      <c r="B3" s="303"/>
      <c r="C3" s="304" t="s">
        <v>4</v>
      </c>
      <c r="D3" s="305"/>
      <c r="E3" s="305"/>
      <c r="F3" s="305"/>
      <c r="G3" s="305"/>
    </row>
    <row r="4" spans="1:44" ht="21" thickTop="1">
      <c r="A4" s="306" t="s">
        <v>5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  <c r="AI4" s="306"/>
      <c r="AJ4" s="306"/>
      <c r="AK4" s="306"/>
      <c r="AL4" s="17"/>
      <c r="AM4" s="17"/>
      <c r="AN4" s="17"/>
      <c r="AO4" s="17"/>
      <c r="AP4" s="17"/>
      <c r="AQ4" s="17"/>
      <c r="AR4" s="17"/>
    </row>
    <row r="5" spans="1:44">
      <c r="B5" s="30">
        <v>43282</v>
      </c>
    </row>
    <row r="6" spans="1:44" ht="21" thickBot="1">
      <c r="A6" s="278" t="s">
        <v>6</v>
      </c>
      <c r="B6" s="278"/>
      <c r="C6" s="278"/>
      <c r="D6" s="278"/>
      <c r="AM6" s="373" t="s">
        <v>67</v>
      </c>
      <c r="AN6" s="279"/>
      <c r="AO6" s="279"/>
      <c r="AP6" s="279"/>
      <c r="AQ6" s="279"/>
      <c r="AR6" s="120"/>
    </row>
    <row r="7" spans="1:44" s="388" customFormat="1" ht="20.25" customHeight="1">
      <c r="A7" s="378" t="s">
        <v>8</v>
      </c>
      <c r="B7" s="379" t="s">
        <v>9</v>
      </c>
      <c r="C7" s="380" t="s">
        <v>10</v>
      </c>
      <c r="D7" s="381"/>
      <c r="E7" s="382" t="s">
        <v>11</v>
      </c>
      <c r="F7" s="383" t="s">
        <v>66</v>
      </c>
      <c r="G7" s="383"/>
      <c r="H7" s="383"/>
      <c r="I7" s="383"/>
      <c r="J7" s="383"/>
      <c r="K7" s="383"/>
      <c r="L7" s="383"/>
      <c r="M7" s="383"/>
      <c r="N7" s="383"/>
      <c r="O7" s="383"/>
      <c r="P7" s="383"/>
      <c r="Q7" s="383"/>
      <c r="R7" s="383"/>
      <c r="S7" s="383"/>
      <c r="T7" s="383"/>
      <c r="U7" s="383"/>
      <c r="V7" s="383"/>
      <c r="W7" s="383"/>
      <c r="X7" s="383"/>
      <c r="Y7" s="383"/>
      <c r="Z7" s="383"/>
      <c r="AA7" s="383"/>
      <c r="AB7" s="383"/>
      <c r="AC7" s="383"/>
      <c r="AD7" s="383"/>
      <c r="AE7" s="383"/>
      <c r="AF7" s="383"/>
      <c r="AG7" s="383"/>
      <c r="AH7" s="383"/>
      <c r="AI7" s="383"/>
      <c r="AJ7" s="383"/>
      <c r="AK7" s="384" t="s">
        <v>13</v>
      </c>
      <c r="AL7" s="385" t="s">
        <v>14</v>
      </c>
      <c r="AM7" s="385" t="s">
        <v>15</v>
      </c>
      <c r="AN7" s="386" t="s">
        <v>16</v>
      </c>
      <c r="AO7" s="386" t="s">
        <v>17</v>
      </c>
      <c r="AP7" s="386" t="s">
        <v>18</v>
      </c>
      <c r="AQ7" s="382" t="s">
        <v>19</v>
      </c>
      <c r="AR7" s="387" t="s">
        <v>20</v>
      </c>
    </row>
    <row r="8" spans="1:44" s="388" customFormat="1" ht="21" thickBot="1">
      <c r="A8" s="389"/>
      <c r="B8" s="390"/>
      <c r="C8" s="391"/>
      <c r="D8" s="392"/>
      <c r="E8" s="393"/>
      <c r="F8" s="227">
        <v>1</v>
      </c>
      <c r="G8" s="394">
        <v>2</v>
      </c>
      <c r="H8" s="394">
        <v>3</v>
      </c>
      <c r="I8" s="394">
        <v>4</v>
      </c>
      <c r="J8" s="394">
        <v>5</v>
      </c>
      <c r="K8" s="394">
        <v>6</v>
      </c>
      <c r="L8" s="227">
        <v>7</v>
      </c>
      <c r="M8" s="227">
        <v>8</v>
      </c>
      <c r="N8" s="394">
        <v>9</v>
      </c>
      <c r="O8" s="394">
        <v>10</v>
      </c>
      <c r="P8" s="394">
        <v>11</v>
      </c>
      <c r="Q8" s="394">
        <v>12</v>
      </c>
      <c r="R8" s="394">
        <v>13</v>
      </c>
      <c r="S8" s="227">
        <v>14</v>
      </c>
      <c r="T8" s="227">
        <v>15</v>
      </c>
      <c r="U8" s="394">
        <v>16</v>
      </c>
      <c r="V8" s="394">
        <v>17</v>
      </c>
      <c r="W8" s="394">
        <v>18</v>
      </c>
      <c r="X8" s="394">
        <v>19</v>
      </c>
      <c r="Y8" s="394">
        <v>20</v>
      </c>
      <c r="Z8" s="227">
        <v>21</v>
      </c>
      <c r="AA8" s="227">
        <v>22</v>
      </c>
      <c r="AB8" s="394">
        <v>23</v>
      </c>
      <c r="AC8" s="394">
        <v>24</v>
      </c>
      <c r="AD8" s="394">
        <v>25</v>
      </c>
      <c r="AE8" s="394">
        <v>26</v>
      </c>
      <c r="AF8" s="394">
        <v>27</v>
      </c>
      <c r="AG8" s="227">
        <v>28</v>
      </c>
      <c r="AH8" s="227">
        <v>29</v>
      </c>
      <c r="AI8" s="394">
        <v>30</v>
      </c>
      <c r="AJ8" s="394">
        <v>31</v>
      </c>
      <c r="AK8" s="395"/>
      <c r="AL8" s="396"/>
      <c r="AM8" s="397"/>
      <c r="AN8" s="398"/>
      <c r="AO8" s="399"/>
      <c r="AP8" s="399"/>
      <c r="AQ8" s="400"/>
      <c r="AR8" s="400"/>
    </row>
    <row r="9" spans="1:44" s="416" customFormat="1" ht="23.25" customHeight="1">
      <c r="A9" s="401">
        <v>1</v>
      </c>
      <c r="B9" s="402" t="s">
        <v>21</v>
      </c>
      <c r="C9" s="403" t="s">
        <v>22</v>
      </c>
      <c r="D9" s="404" t="s">
        <v>23</v>
      </c>
      <c r="E9" s="405" t="s">
        <v>24</v>
      </c>
      <c r="F9" s="228">
        <v>0</v>
      </c>
      <c r="G9" s="406">
        <v>4</v>
      </c>
      <c r="H9" s="406">
        <v>4</v>
      </c>
      <c r="I9" s="406">
        <v>4</v>
      </c>
      <c r="J9" s="406">
        <v>4</v>
      </c>
      <c r="K9" s="407">
        <v>4</v>
      </c>
      <c r="L9" s="229">
        <v>0</v>
      </c>
      <c r="M9" s="229">
        <v>0</v>
      </c>
      <c r="N9" s="407">
        <v>4</v>
      </c>
      <c r="O9" s="407">
        <v>4</v>
      </c>
      <c r="P9" s="407">
        <v>4</v>
      </c>
      <c r="Q9" s="407">
        <v>4</v>
      </c>
      <c r="R9" s="407">
        <v>4</v>
      </c>
      <c r="S9" s="229">
        <v>0</v>
      </c>
      <c r="T9" s="229">
        <v>0</v>
      </c>
      <c r="U9" s="407">
        <v>4</v>
      </c>
      <c r="V9" s="407">
        <v>4</v>
      </c>
      <c r="W9" s="407">
        <v>4</v>
      </c>
      <c r="X9" s="407">
        <v>4</v>
      </c>
      <c r="Y9" s="407">
        <v>4</v>
      </c>
      <c r="Z9" s="229">
        <v>0</v>
      </c>
      <c r="AA9" s="229">
        <v>0</v>
      </c>
      <c r="AB9" s="407">
        <v>4</v>
      </c>
      <c r="AC9" s="407">
        <v>4</v>
      </c>
      <c r="AD9" s="407">
        <v>4</v>
      </c>
      <c r="AE9" s="407">
        <v>4</v>
      </c>
      <c r="AF9" s="407">
        <v>4</v>
      </c>
      <c r="AG9" s="229">
        <v>0</v>
      </c>
      <c r="AH9" s="229">
        <v>0</v>
      </c>
      <c r="AI9" s="407">
        <v>4</v>
      </c>
      <c r="AJ9" s="407">
        <v>4</v>
      </c>
      <c r="AK9" s="408">
        <f>SUM(F9:AJ9)</f>
        <v>88</v>
      </c>
      <c r="AL9" s="409">
        <f>9000000/22</f>
        <v>409090.90909090912</v>
      </c>
      <c r="AM9" s="410">
        <f t="shared" ref="AM9:AM14" si="0">+AL9/8</f>
        <v>51136.36363636364</v>
      </c>
      <c r="AN9" s="411">
        <f t="shared" ref="AN9:AN14" si="1">AM9*AK9</f>
        <v>4500000</v>
      </c>
      <c r="AO9" s="412"/>
      <c r="AP9" s="413">
        <v>0</v>
      </c>
      <c r="AQ9" s="414">
        <f>SUM(AN9:AN11)-AO9+AP9</f>
        <v>9000000</v>
      </c>
      <c r="AR9" s="415"/>
    </row>
    <row r="10" spans="1:44" s="416" customFormat="1" ht="23.25" customHeight="1">
      <c r="A10" s="417"/>
      <c r="B10" s="418"/>
      <c r="C10" s="419"/>
      <c r="D10" s="420"/>
      <c r="E10" s="421" t="s">
        <v>25</v>
      </c>
      <c r="F10" s="230">
        <v>0</v>
      </c>
      <c r="G10" s="422">
        <v>4</v>
      </c>
      <c r="H10" s="422">
        <v>4</v>
      </c>
      <c r="I10" s="422">
        <v>4</v>
      </c>
      <c r="J10" s="422">
        <v>4</v>
      </c>
      <c r="K10" s="423">
        <v>4</v>
      </c>
      <c r="L10" s="231">
        <v>0</v>
      </c>
      <c r="M10" s="231">
        <v>0</v>
      </c>
      <c r="N10" s="423">
        <v>4</v>
      </c>
      <c r="O10" s="423">
        <v>4</v>
      </c>
      <c r="P10" s="423">
        <v>4</v>
      </c>
      <c r="Q10" s="423">
        <v>4</v>
      </c>
      <c r="R10" s="423">
        <v>4</v>
      </c>
      <c r="S10" s="231">
        <v>0</v>
      </c>
      <c r="T10" s="231">
        <v>0</v>
      </c>
      <c r="U10" s="423">
        <v>4</v>
      </c>
      <c r="V10" s="423">
        <v>4</v>
      </c>
      <c r="W10" s="423">
        <v>4</v>
      </c>
      <c r="X10" s="423">
        <v>4</v>
      </c>
      <c r="Y10" s="423">
        <v>4</v>
      </c>
      <c r="Z10" s="231">
        <v>0</v>
      </c>
      <c r="AA10" s="231">
        <v>0</v>
      </c>
      <c r="AB10" s="423">
        <v>4</v>
      </c>
      <c r="AC10" s="423">
        <v>4</v>
      </c>
      <c r="AD10" s="423">
        <v>4</v>
      </c>
      <c r="AE10" s="423">
        <v>4</v>
      </c>
      <c r="AF10" s="423">
        <v>4</v>
      </c>
      <c r="AG10" s="231">
        <v>0</v>
      </c>
      <c r="AH10" s="231">
        <v>0</v>
      </c>
      <c r="AI10" s="423">
        <v>4</v>
      </c>
      <c r="AJ10" s="423">
        <v>4</v>
      </c>
      <c r="AK10" s="424">
        <f>SUM(F10:AJ10)</f>
        <v>88</v>
      </c>
      <c r="AL10" s="409">
        <f t="shared" ref="AL10:AL11" si="2">9000000/22</f>
        <v>409090.90909090912</v>
      </c>
      <c r="AM10" s="425">
        <f t="shared" si="0"/>
        <v>51136.36363636364</v>
      </c>
      <c r="AN10" s="426">
        <f t="shared" si="1"/>
        <v>4500000</v>
      </c>
      <c r="AO10" s="427"/>
      <c r="AP10" s="428"/>
      <c r="AQ10" s="429"/>
      <c r="AR10" s="430"/>
    </row>
    <row r="11" spans="1:44" s="416" customFormat="1" ht="23.25" customHeight="1" thickBot="1">
      <c r="A11" s="431"/>
      <c r="B11" s="432"/>
      <c r="C11" s="433"/>
      <c r="D11" s="434"/>
      <c r="E11" s="435" t="s">
        <v>26</v>
      </c>
      <c r="F11" s="232">
        <v>0</v>
      </c>
      <c r="G11" s="436">
        <v>0</v>
      </c>
      <c r="H11" s="436">
        <v>0</v>
      </c>
      <c r="I11" s="436">
        <v>0</v>
      </c>
      <c r="J11" s="436">
        <v>0</v>
      </c>
      <c r="K11" s="437">
        <v>0</v>
      </c>
      <c r="L11" s="233">
        <v>0</v>
      </c>
      <c r="M11" s="233">
        <v>0</v>
      </c>
      <c r="N11" s="437">
        <v>0</v>
      </c>
      <c r="O11" s="437">
        <v>0</v>
      </c>
      <c r="P11" s="437">
        <v>0</v>
      </c>
      <c r="Q11" s="437">
        <v>0</v>
      </c>
      <c r="R11" s="437">
        <v>0</v>
      </c>
      <c r="S11" s="233">
        <v>0</v>
      </c>
      <c r="T11" s="233">
        <v>0</v>
      </c>
      <c r="U11" s="437">
        <v>0</v>
      </c>
      <c r="V11" s="437">
        <v>0</v>
      </c>
      <c r="W11" s="437">
        <v>0</v>
      </c>
      <c r="X11" s="437">
        <v>0</v>
      </c>
      <c r="Y11" s="437">
        <v>0</v>
      </c>
      <c r="Z11" s="233">
        <v>0</v>
      </c>
      <c r="AA11" s="233">
        <v>0</v>
      </c>
      <c r="AB11" s="437">
        <v>0</v>
      </c>
      <c r="AC11" s="437">
        <v>0</v>
      </c>
      <c r="AD11" s="437">
        <v>0</v>
      </c>
      <c r="AE11" s="437">
        <v>0</v>
      </c>
      <c r="AF11" s="437">
        <v>0</v>
      </c>
      <c r="AG11" s="233">
        <v>0</v>
      </c>
      <c r="AH11" s="233">
        <v>0</v>
      </c>
      <c r="AI11" s="437">
        <v>0</v>
      </c>
      <c r="AJ11" s="437">
        <v>0</v>
      </c>
      <c r="AK11" s="438">
        <f>SUM(F11:AJ11)*1.5</f>
        <v>0</v>
      </c>
      <c r="AL11" s="409">
        <f t="shared" si="2"/>
        <v>409090.90909090912</v>
      </c>
      <c r="AM11" s="439">
        <f t="shared" si="0"/>
        <v>51136.36363636364</v>
      </c>
      <c r="AN11" s="440">
        <f t="shared" si="1"/>
        <v>0</v>
      </c>
      <c r="AO11" s="441"/>
      <c r="AP11" s="442"/>
      <c r="AQ11" s="443"/>
      <c r="AR11" s="444"/>
    </row>
    <row r="12" spans="1:44" s="416" customFormat="1" ht="23.25" customHeight="1">
      <c r="A12" s="401">
        <v>2</v>
      </c>
      <c r="B12" s="402" t="s">
        <v>27</v>
      </c>
      <c r="C12" s="403" t="s">
        <v>28</v>
      </c>
      <c r="D12" s="404"/>
      <c r="E12" s="405" t="s">
        <v>24</v>
      </c>
      <c r="F12" s="228">
        <v>0</v>
      </c>
      <c r="G12" s="406">
        <v>4</v>
      </c>
      <c r="H12" s="406">
        <v>4</v>
      </c>
      <c r="I12" s="406">
        <v>4</v>
      </c>
      <c r="J12" s="406">
        <v>4</v>
      </c>
      <c r="K12" s="407">
        <v>4</v>
      </c>
      <c r="L12" s="229">
        <v>0</v>
      </c>
      <c r="M12" s="229">
        <v>0</v>
      </c>
      <c r="N12" s="407">
        <v>4</v>
      </c>
      <c r="O12" s="407">
        <v>4</v>
      </c>
      <c r="P12" s="407">
        <v>4</v>
      </c>
      <c r="Q12" s="407">
        <v>4</v>
      </c>
      <c r="R12" s="407">
        <v>4</v>
      </c>
      <c r="S12" s="229">
        <v>0</v>
      </c>
      <c r="T12" s="229">
        <v>0</v>
      </c>
      <c r="U12" s="407">
        <v>4</v>
      </c>
      <c r="V12" s="407">
        <v>4</v>
      </c>
      <c r="W12" s="407">
        <v>4</v>
      </c>
      <c r="X12" s="407">
        <v>4</v>
      </c>
      <c r="Y12" s="407">
        <v>4</v>
      </c>
      <c r="Z12" s="229">
        <v>0</v>
      </c>
      <c r="AA12" s="229">
        <v>0</v>
      </c>
      <c r="AB12" s="407">
        <v>4</v>
      </c>
      <c r="AC12" s="407">
        <v>4</v>
      </c>
      <c r="AD12" s="407">
        <v>4</v>
      </c>
      <c r="AE12" s="407">
        <v>4</v>
      </c>
      <c r="AF12" s="407">
        <v>4</v>
      </c>
      <c r="AG12" s="229">
        <v>0</v>
      </c>
      <c r="AH12" s="229">
        <v>0</v>
      </c>
      <c r="AI12" s="407">
        <v>4</v>
      </c>
      <c r="AJ12" s="407">
        <v>4</v>
      </c>
      <c r="AK12" s="445">
        <f>SUM(F12:AJ12)</f>
        <v>88</v>
      </c>
      <c r="AL12" s="446">
        <f>12000000/22</f>
        <v>545454.54545454541</v>
      </c>
      <c r="AM12" s="447">
        <f t="shared" si="0"/>
        <v>68181.818181818177</v>
      </c>
      <c r="AN12" s="411">
        <f t="shared" si="1"/>
        <v>6000000</v>
      </c>
      <c r="AO12" s="412"/>
      <c r="AP12" s="413">
        <v>0</v>
      </c>
      <c r="AQ12" s="414">
        <f>SUM(AN12:AN14)-AO12+AP12</f>
        <v>12000000</v>
      </c>
      <c r="AR12" s="415"/>
    </row>
    <row r="13" spans="1:44" s="416" customFormat="1" ht="23.25" customHeight="1">
      <c r="A13" s="417"/>
      <c r="B13" s="418"/>
      <c r="C13" s="419"/>
      <c r="D13" s="420"/>
      <c r="E13" s="421" t="s">
        <v>25</v>
      </c>
      <c r="F13" s="230">
        <v>0</v>
      </c>
      <c r="G13" s="422">
        <v>4</v>
      </c>
      <c r="H13" s="422">
        <v>4</v>
      </c>
      <c r="I13" s="422">
        <v>4</v>
      </c>
      <c r="J13" s="422">
        <v>4</v>
      </c>
      <c r="K13" s="423">
        <v>4</v>
      </c>
      <c r="L13" s="231">
        <v>0</v>
      </c>
      <c r="M13" s="231">
        <v>0</v>
      </c>
      <c r="N13" s="423">
        <v>4</v>
      </c>
      <c r="O13" s="423">
        <v>4</v>
      </c>
      <c r="P13" s="423">
        <v>4</v>
      </c>
      <c r="Q13" s="423">
        <v>4</v>
      </c>
      <c r="R13" s="423">
        <v>4</v>
      </c>
      <c r="S13" s="231">
        <v>0</v>
      </c>
      <c r="T13" s="231">
        <v>0</v>
      </c>
      <c r="U13" s="423">
        <v>4</v>
      </c>
      <c r="V13" s="423">
        <v>4</v>
      </c>
      <c r="W13" s="423">
        <v>4</v>
      </c>
      <c r="X13" s="423">
        <v>4</v>
      </c>
      <c r="Y13" s="423">
        <v>4</v>
      </c>
      <c r="Z13" s="231">
        <v>0</v>
      </c>
      <c r="AA13" s="231">
        <v>0</v>
      </c>
      <c r="AB13" s="423">
        <v>4</v>
      </c>
      <c r="AC13" s="423">
        <v>4</v>
      </c>
      <c r="AD13" s="423">
        <v>4</v>
      </c>
      <c r="AE13" s="423">
        <v>4</v>
      </c>
      <c r="AF13" s="423">
        <v>4</v>
      </c>
      <c r="AG13" s="231">
        <v>0</v>
      </c>
      <c r="AH13" s="231">
        <v>0</v>
      </c>
      <c r="AI13" s="423">
        <v>4</v>
      </c>
      <c r="AJ13" s="423">
        <v>4</v>
      </c>
      <c r="AK13" s="448">
        <f>SUM(F13:AJ13)</f>
        <v>88</v>
      </c>
      <c r="AL13" s="446">
        <f t="shared" ref="AL13:AL14" si="3">12000000/22</f>
        <v>545454.54545454541</v>
      </c>
      <c r="AM13" s="449">
        <f t="shared" si="0"/>
        <v>68181.818181818177</v>
      </c>
      <c r="AN13" s="426">
        <f t="shared" si="1"/>
        <v>6000000</v>
      </c>
      <c r="AO13" s="427"/>
      <c r="AP13" s="428"/>
      <c r="AQ13" s="429"/>
      <c r="AR13" s="430"/>
    </row>
    <row r="14" spans="1:44" s="416" customFormat="1" ht="23.25" customHeight="1" thickBot="1">
      <c r="A14" s="431"/>
      <c r="B14" s="432"/>
      <c r="C14" s="433"/>
      <c r="D14" s="434"/>
      <c r="E14" s="435" t="s">
        <v>26</v>
      </c>
      <c r="F14" s="232">
        <v>0</v>
      </c>
      <c r="G14" s="436">
        <v>0</v>
      </c>
      <c r="H14" s="436">
        <v>0</v>
      </c>
      <c r="I14" s="436">
        <v>0</v>
      </c>
      <c r="J14" s="436">
        <v>0</v>
      </c>
      <c r="K14" s="437">
        <v>0</v>
      </c>
      <c r="L14" s="233">
        <v>0</v>
      </c>
      <c r="M14" s="233">
        <v>0</v>
      </c>
      <c r="N14" s="437">
        <v>0</v>
      </c>
      <c r="O14" s="437">
        <v>0</v>
      </c>
      <c r="P14" s="437">
        <v>0</v>
      </c>
      <c r="Q14" s="437">
        <v>0</v>
      </c>
      <c r="R14" s="437">
        <v>0</v>
      </c>
      <c r="S14" s="233">
        <v>0</v>
      </c>
      <c r="T14" s="233">
        <v>0</v>
      </c>
      <c r="U14" s="437">
        <v>0</v>
      </c>
      <c r="V14" s="437">
        <v>0</v>
      </c>
      <c r="W14" s="437">
        <v>0</v>
      </c>
      <c r="X14" s="437">
        <v>0</v>
      </c>
      <c r="Y14" s="437">
        <v>0</v>
      </c>
      <c r="Z14" s="233">
        <v>0</v>
      </c>
      <c r="AA14" s="233">
        <v>0</v>
      </c>
      <c r="AB14" s="437">
        <v>0</v>
      </c>
      <c r="AC14" s="437">
        <v>0</v>
      </c>
      <c r="AD14" s="437">
        <v>0</v>
      </c>
      <c r="AE14" s="437">
        <v>0</v>
      </c>
      <c r="AF14" s="437">
        <v>0</v>
      </c>
      <c r="AG14" s="233">
        <v>0</v>
      </c>
      <c r="AH14" s="233">
        <v>0</v>
      </c>
      <c r="AI14" s="437">
        <v>0</v>
      </c>
      <c r="AJ14" s="437">
        <v>0</v>
      </c>
      <c r="AK14" s="450">
        <f>SUM(F14:AJ14)*1.5</f>
        <v>0</v>
      </c>
      <c r="AL14" s="446">
        <f t="shared" si="3"/>
        <v>545454.54545454541</v>
      </c>
      <c r="AM14" s="451">
        <f t="shared" si="0"/>
        <v>68181.818181818177</v>
      </c>
      <c r="AN14" s="440">
        <f t="shared" si="1"/>
        <v>0</v>
      </c>
      <c r="AO14" s="441"/>
      <c r="AP14" s="442"/>
      <c r="AQ14" s="443"/>
      <c r="AR14" s="444"/>
    </row>
    <row r="15" spans="1:44" s="462" customFormat="1" ht="20.25" customHeight="1">
      <c r="A15" s="452"/>
      <c r="B15" s="453"/>
      <c r="C15" s="454"/>
      <c r="D15" s="454" t="s">
        <v>31</v>
      </c>
      <c r="E15" s="455"/>
      <c r="F15" s="234">
        <v>0</v>
      </c>
      <c r="G15" s="456">
        <v>2</v>
      </c>
      <c r="H15" s="456">
        <v>2</v>
      </c>
      <c r="I15" s="456">
        <v>2</v>
      </c>
      <c r="J15" s="456">
        <v>2</v>
      </c>
      <c r="K15" s="456">
        <v>2</v>
      </c>
      <c r="L15" s="234">
        <v>0</v>
      </c>
      <c r="M15" s="234">
        <v>0</v>
      </c>
      <c r="N15" s="456">
        <v>2</v>
      </c>
      <c r="O15" s="456">
        <v>2</v>
      </c>
      <c r="P15" s="456">
        <v>2</v>
      </c>
      <c r="Q15" s="456">
        <v>2</v>
      </c>
      <c r="R15" s="456">
        <v>2</v>
      </c>
      <c r="S15" s="234">
        <v>0</v>
      </c>
      <c r="T15" s="234">
        <v>0</v>
      </c>
      <c r="U15" s="456">
        <v>2</v>
      </c>
      <c r="V15" s="456">
        <v>2</v>
      </c>
      <c r="W15" s="456">
        <v>2</v>
      </c>
      <c r="X15" s="456">
        <v>2</v>
      </c>
      <c r="Y15" s="456">
        <v>2</v>
      </c>
      <c r="Z15" s="234">
        <v>0</v>
      </c>
      <c r="AA15" s="234">
        <v>0</v>
      </c>
      <c r="AB15" s="456">
        <v>2</v>
      </c>
      <c r="AC15" s="456">
        <v>2</v>
      </c>
      <c r="AD15" s="456">
        <v>2</v>
      </c>
      <c r="AE15" s="456">
        <v>2</v>
      </c>
      <c r="AF15" s="456">
        <v>2</v>
      </c>
      <c r="AG15" s="234">
        <v>0</v>
      </c>
      <c r="AH15" s="234">
        <v>0</v>
      </c>
      <c r="AI15" s="456">
        <v>2</v>
      </c>
      <c r="AJ15" s="456">
        <v>2</v>
      </c>
      <c r="AK15" s="457"/>
      <c r="AL15" s="458"/>
      <c r="AM15" s="459"/>
      <c r="AN15" s="459"/>
      <c r="AO15" s="459"/>
      <c r="AP15" s="460"/>
      <c r="AQ15" s="457"/>
      <c r="AR15" s="461"/>
    </row>
    <row r="16" spans="1:44" s="462" customFormat="1" ht="20.25" customHeight="1" thickBot="1">
      <c r="A16" s="463"/>
      <c r="B16" s="464"/>
      <c r="C16" s="465"/>
      <c r="D16" s="465" t="s">
        <v>32</v>
      </c>
      <c r="E16" s="466"/>
      <c r="F16" s="235">
        <v>0</v>
      </c>
      <c r="G16" s="467">
        <v>2</v>
      </c>
      <c r="H16" s="467">
        <v>2</v>
      </c>
      <c r="I16" s="467">
        <v>2</v>
      </c>
      <c r="J16" s="467">
        <v>2</v>
      </c>
      <c r="K16" s="467">
        <v>2</v>
      </c>
      <c r="L16" s="235">
        <v>0</v>
      </c>
      <c r="M16" s="235">
        <v>0</v>
      </c>
      <c r="N16" s="467">
        <v>2</v>
      </c>
      <c r="O16" s="467">
        <v>2</v>
      </c>
      <c r="P16" s="467">
        <v>2</v>
      </c>
      <c r="Q16" s="467">
        <v>2</v>
      </c>
      <c r="R16" s="467">
        <v>2</v>
      </c>
      <c r="S16" s="235">
        <v>0</v>
      </c>
      <c r="T16" s="235">
        <v>0</v>
      </c>
      <c r="U16" s="467">
        <v>2</v>
      </c>
      <c r="V16" s="467">
        <v>2</v>
      </c>
      <c r="W16" s="467">
        <v>2</v>
      </c>
      <c r="X16" s="467">
        <v>2</v>
      </c>
      <c r="Y16" s="467">
        <v>2</v>
      </c>
      <c r="Z16" s="235">
        <v>0</v>
      </c>
      <c r="AA16" s="235">
        <v>0</v>
      </c>
      <c r="AB16" s="467">
        <v>2</v>
      </c>
      <c r="AC16" s="467">
        <v>2</v>
      </c>
      <c r="AD16" s="467">
        <v>2</v>
      </c>
      <c r="AE16" s="467">
        <v>2</v>
      </c>
      <c r="AF16" s="467">
        <v>2</v>
      </c>
      <c r="AG16" s="235">
        <v>0</v>
      </c>
      <c r="AH16" s="235">
        <v>0</v>
      </c>
      <c r="AI16" s="467">
        <v>2</v>
      </c>
      <c r="AJ16" s="467">
        <v>2</v>
      </c>
      <c r="AK16" s="468"/>
      <c r="AL16" s="469"/>
      <c r="AM16" s="469"/>
      <c r="AN16" s="469"/>
      <c r="AO16" s="469"/>
      <c r="AP16" s="469"/>
      <c r="AQ16" s="468"/>
      <c r="AR16" s="470"/>
    </row>
    <row r="17" spans="1:44" ht="27" customHeight="1" thickBot="1">
      <c r="A17" s="281"/>
      <c r="B17" s="282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2"/>
      <c r="N17" s="282"/>
      <c r="O17" s="282"/>
      <c r="P17" s="282"/>
      <c r="Q17" s="282"/>
      <c r="R17" s="282"/>
      <c r="S17" s="282"/>
      <c r="T17" s="282"/>
      <c r="U17" s="282"/>
      <c r="V17" s="282"/>
      <c r="W17" s="282"/>
      <c r="X17" s="282"/>
      <c r="Y17" s="282"/>
      <c r="Z17" s="282"/>
      <c r="AA17" s="282"/>
      <c r="AB17" s="282"/>
      <c r="AC17" s="282"/>
      <c r="AD17" s="282"/>
      <c r="AE17" s="282"/>
      <c r="AF17" s="282"/>
      <c r="AG17" s="282"/>
      <c r="AH17" s="282"/>
      <c r="AI17" s="282"/>
      <c r="AJ17" s="282"/>
      <c r="AK17" s="113">
        <f>SUM(AK9:AK11)</f>
        <v>176</v>
      </c>
      <c r="AL17" s="114"/>
      <c r="AM17" s="114"/>
      <c r="AN17" s="115">
        <f>SUM(AN9:AN14)</f>
        <v>21000000</v>
      </c>
      <c r="AO17" s="114">
        <f>SUM(AO9:AO11)</f>
        <v>0</v>
      </c>
      <c r="AP17" s="114"/>
      <c r="AQ17" s="113">
        <f>SUM(AQ9:AQ14)</f>
        <v>21000000</v>
      </c>
      <c r="AR17" s="124">
        <f>SUM(AR9:AR11)</f>
        <v>0</v>
      </c>
    </row>
    <row r="18" spans="1:44" s="16" customFormat="1" ht="24" customHeight="1">
      <c r="A18" s="52"/>
      <c r="C18" s="236"/>
      <c r="D18" s="53"/>
      <c r="F18" s="54"/>
      <c r="G18" s="54"/>
      <c r="H18" s="54"/>
      <c r="I18" s="54"/>
      <c r="J18" s="54"/>
      <c r="K18" s="54"/>
      <c r="L18" s="62"/>
      <c r="M18" s="62"/>
      <c r="N18" s="54"/>
      <c r="O18" s="54"/>
      <c r="P18" s="54"/>
      <c r="Q18" s="54"/>
      <c r="R18" s="54"/>
      <c r="S18" s="62"/>
      <c r="T18" s="62"/>
      <c r="U18" s="54"/>
      <c r="V18" s="54"/>
      <c r="W18" s="54"/>
      <c r="X18" s="54"/>
      <c r="Y18" s="77"/>
      <c r="Z18" s="78"/>
      <c r="AA18" s="78"/>
      <c r="AB18" s="79"/>
      <c r="AC18" s="79"/>
      <c r="AD18" s="79"/>
      <c r="AE18" s="79"/>
      <c r="AF18" s="79"/>
      <c r="AG18" s="79"/>
      <c r="AH18" s="79"/>
      <c r="AI18" s="79"/>
      <c r="AJ18" s="116"/>
      <c r="AK18" s="117"/>
      <c r="AL18" s="17"/>
      <c r="AM18" s="17"/>
      <c r="AN18" s="17"/>
      <c r="AO18" s="17"/>
      <c r="AP18" s="17"/>
      <c r="AQ18" s="17"/>
      <c r="AR18" s="125"/>
    </row>
    <row r="19" spans="1:44" s="16" customFormat="1" ht="24" customHeight="1">
      <c r="A19" s="52"/>
      <c r="C19" s="53"/>
      <c r="D19" s="53"/>
      <c r="F19" s="54"/>
      <c r="G19" s="54"/>
      <c r="H19" s="54"/>
      <c r="I19" s="54"/>
      <c r="J19" s="54"/>
      <c r="K19" s="54"/>
      <c r="L19" s="62"/>
      <c r="M19" s="62"/>
      <c r="N19" s="54"/>
      <c r="O19" s="54"/>
      <c r="P19" s="54"/>
      <c r="Q19" s="54"/>
      <c r="R19" s="54" t="s">
        <v>33</v>
      </c>
      <c r="S19" s="62" t="s">
        <v>33</v>
      </c>
      <c r="T19" s="62"/>
      <c r="U19" s="54"/>
      <c r="V19" s="54"/>
      <c r="W19" s="54"/>
      <c r="X19" s="54"/>
      <c r="Y19" s="77"/>
      <c r="Z19" s="78"/>
      <c r="AA19" s="78"/>
      <c r="AB19" s="79"/>
      <c r="AC19" s="79"/>
      <c r="AD19" s="79"/>
      <c r="AE19" s="79"/>
      <c r="AF19" s="79"/>
      <c r="AG19" s="79"/>
      <c r="AH19" s="79"/>
      <c r="AI19" s="79"/>
      <c r="AJ19" s="116"/>
      <c r="AK19" s="117"/>
      <c r="AL19" s="17"/>
      <c r="AM19" s="17"/>
      <c r="AN19" s="17"/>
      <c r="AO19" s="17"/>
      <c r="AP19" s="17"/>
      <c r="AQ19" s="17"/>
      <c r="AR19" s="125"/>
    </row>
    <row r="20" spans="1:44" s="16" customFormat="1" ht="24" customHeight="1">
      <c r="A20" s="52"/>
      <c r="C20" s="53"/>
      <c r="D20" s="53"/>
      <c r="F20" s="54"/>
      <c r="G20" s="54"/>
      <c r="H20" s="54"/>
      <c r="I20" s="54"/>
      <c r="J20" s="54"/>
      <c r="K20" s="54"/>
      <c r="L20" s="62"/>
      <c r="M20" s="62"/>
      <c r="N20" s="54"/>
      <c r="O20" s="54"/>
      <c r="P20" s="54"/>
      <c r="Q20" s="54"/>
      <c r="R20" s="54"/>
      <c r="S20" s="62"/>
      <c r="T20" s="62"/>
      <c r="U20" s="54"/>
      <c r="V20" s="54"/>
      <c r="W20" s="54"/>
      <c r="X20" s="54"/>
      <c r="Y20" s="77"/>
      <c r="Z20" s="78"/>
      <c r="AA20" s="78"/>
      <c r="AB20" s="79"/>
      <c r="AC20" s="79"/>
      <c r="AD20" s="79"/>
      <c r="AE20" s="79"/>
      <c r="AF20" s="79"/>
      <c r="AG20" s="79"/>
      <c r="AH20" s="79"/>
      <c r="AI20" s="79"/>
      <c r="AJ20" s="116"/>
      <c r="AK20" s="117"/>
      <c r="AL20" s="17"/>
      <c r="AM20" s="17"/>
      <c r="AN20" s="17"/>
      <c r="AO20" s="17"/>
      <c r="AP20" s="17"/>
      <c r="AQ20" s="126"/>
      <c r="AR20" s="127"/>
    </row>
    <row r="21" spans="1:44" s="16" customFormat="1">
      <c r="A21" s="52"/>
      <c r="C21" s="53"/>
      <c r="D21" s="53"/>
      <c r="F21" s="54"/>
      <c r="G21" s="54"/>
      <c r="H21" s="54"/>
      <c r="I21" s="63"/>
      <c r="J21" s="54"/>
      <c r="K21" s="54"/>
      <c r="L21" s="62"/>
      <c r="M21" s="62"/>
      <c r="N21" s="54"/>
      <c r="O21" s="54"/>
      <c r="P21" s="54"/>
      <c r="Q21" s="54"/>
      <c r="R21" s="54"/>
      <c r="S21" s="62"/>
      <c r="T21" s="62"/>
      <c r="U21" s="54"/>
      <c r="V21" s="54"/>
      <c r="W21" s="54"/>
      <c r="X21" s="54"/>
      <c r="Y21" s="77"/>
      <c r="Z21" s="78"/>
      <c r="AA21" s="78"/>
      <c r="AB21" s="79"/>
      <c r="AC21" s="79"/>
      <c r="AD21" s="79"/>
      <c r="AE21" s="79"/>
      <c r="AF21" s="79"/>
      <c r="AG21" s="79"/>
      <c r="AH21" s="79"/>
      <c r="AI21" s="79"/>
      <c r="AJ21" s="116"/>
      <c r="AK21" s="117"/>
      <c r="AL21" s="17"/>
      <c r="AM21" s="17"/>
      <c r="AN21" s="17"/>
      <c r="AO21" s="17"/>
      <c r="AP21" s="17"/>
      <c r="AQ21" s="17"/>
      <c r="AR21" s="17"/>
    </row>
    <row r="22" spans="1:44" s="16" customFormat="1" ht="18" customHeight="1">
      <c r="A22" s="52"/>
      <c r="C22" s="53"/>
      <c r="D22" s="53"/>
      <c r="F22" s="54"/>
      <c r="G22" s="54"/>
      <c r="H22" s="54"/>
      <c r="I22" s="54"/>
      <c r="J22" s="54"/>
      <c r="K22" s="54"/>
      <c r="L22" s="62"/>
      <c r="M22" s="62"/>
      <c r="N22" s="54"/>
      <c r="O22" s="54"/>
      <c r="P22" s="54"/>
      <c r="Q22" s="54"/>
      <c r="R22" s="54"/>
      <c r="S22" s="62"/>
      <c r="T22" s="62"/>
      <c r="U22" s="54"/>
      <c r="V22" s="54"/>
      <c r="W22" s="54"/>
      <c r="X22" s="54"/>
      <c r="Y22" s="77"/>
      <c r="Z22" s="78"/>
      <c r="AA22" s="78"/>
      <c r="AB22" s="79"/>
      <c r="AC22" s="79"/>
      <c r="AD22" s="79"/>
      <c r="AE22" s="79"/>
      <c r="AF22" s="79"/>
      <c r="AG22" s="79"/>
      <c r="AH22" s="79"/>
      <c r="AI22" s="79"/>
      <c r="AJ22" s="116"/>
      <c r="AK22" s="117"/>
      <c r="AL22" s="17"/>
      <c r="AM22" s="17"/>
      <c r="AN22" s="17"/>
      <c r="AO22" s="17"/>
      <c r="AP22" s="17"/>
      <c r="AQ22" s="17"/>
      <c r="AR22" s="17"/>
    </row>
    <row r="23" spans="1:44" s="16" customFormat="1" hidden="1">
      <c r="A23" s="52"/>
      <c r="C23" s="53"/>
      <c r="D23" s="53"/>
      <c r="F23" s="54"/>
      <c r="G23" s="54"/>
      <c r="H23" s="54"/>
      <c r="I23" s="54"/>
      <c r="J23" s="54"/>
      <c r="K23" s="54"/>
      <c r="L23" s="62"/>
      <c r="M23" s="62"/>
      <c r="N23" s="54"/>
      <c r="O23" s="54"/>
      <c r="P23" s="54"/>
      <c r="Q23" s="54"/>
      <c r="R23" s="54"/>
      <c r="S23" s="62"/>
      <c r="T23" s="62"/>
      <c r="U23" s="54"/>
      <c r="V23" s="54"/>
      <c r="W23" s="54"/>
      <c r="X23" s="54"/>
      <c r="Y23" s="77"/>
      <c r="Z23" s="78"/>
      <c r="AA23" s="78"/>
      <c r="AB23" s="79"/>
      <c r="AC23" s="79"/>
      <c r="AD23" s="79"/>
      <c r="AE23" s="79"/>
      <c r="AF23" s="79"/>
      <c r="AG23" s="79"/>
      <c r="AH23" s="79"/>
      <c r="AI23" s="79"/>
      <c r="AJ23" s="116"/>
      <c r="AK23" s="117"/>
      <c r="AL23" s="17"/>
      <c r="AM23" s="17"/>
      <c r="AN23" s="17"/>
      <c r="AO23" s="17"/>
      <c r="AP23" s="17"/>
      <c r="AQ23" s="17"/>
      <c r="AR23" s="17"/>
    </row>
    <row r="24" spans="1:44" s="16" customFormat="1" hidden="1">
      <c r="A24" s="52"/>
      <c r="B24" s="16" t="s">
        <v>34</v>
      </c>
      <c r="C24" s="53"/>
      <c r="D24" s="53"/>
      <c r="F24" s="54"/>
      <c r="G24" s="54"/>
      <c r="H24" s="54"/>
      <c r="I24" s="54" t="s">
        <v>35</v>
      </c>
      <c r="J24" s="54"/>
      <c r="K24" s="54"/>
      <c r="L24" s="62"/>
      <c r="M24" s="62"/>
      <c r="N24" s="54"/>
      <c r="O24" s="54"/>
      <c r="P24" s="54"/>
      <c r="Q24" s="54"/>
      <c r="R24" s="54"/>
      <c r="S24" s="62"/>
      <c r="T24" s="62"/>
      <c r="U24" s="54"/>
      <c r="V24" s="54"/>
      <c r="W24" s="54"/>
      <c r="X24" s="54"/>
      <c r="Y24" s="77"/>
      <c r="Z24" s="78"/>
      <c r="AA24" s="78"/>
      <c r="AB24" s="79"/>
      <c r="AC24" s="79"/>
      <c r="AD24" s="79"/>
      <c r="AE24" s="79"/>
      <c r="AF24" s="79"/>
      <c r="AG24" s="79"/>
      <c r="AH24" s="79"/>
      <c r="AI24" s="79"/>
      <c r="AJ24" s="116"/>
      <c r="AK24" s="117"/>
      <c r="AL24" s="17"/>
      <c r="AM24" s="17"/>
      <c r="AN24" s="17"/>
      <c r="AO24" s="17"/>
      <c r="AP24" s="17"/>
      <c r="AQ24" s="17"/>
      <c r="AR24" s="17"/>
    </row>
    <row r="25" spans="1:44">
      <c r="AL25" s="17"/>
      <c r="AM25" s="17"/>
      <c r="AN25" s="17"/>
      <c r="AO25" s="17"/>
      <c r="AP25" s="17"/>
      <c r="AQ25" s="17"/>
      <c r="AR25" s="17"/>
    </row>
    <row r="26" spans="1:44">
      <c r="AL26" s="17"/>
      <c r="AM26" s="17"/>
      <c r="AN26" s="17"/>
      <c r="AO26" s="17"/>
      <c r="AP26" s="17"/>
      <c r="AQ26" s="17"/>
      <c r="AR26" s="17"/>
    </row>
    <row r="28" spans="1:44">
      <c r="AL28" s="118"/>
      <c r="AM28" s="118"/>
      <c r="AN28" s="118"/>
      <c r="AO28" s="118"/>
      <c r="AP28" s="118"/>
      <c r="AQ28" s="52"/>
      <c r="AR28" s="52"/>
    </row>
    <row r="29" spans="1:44">
      <c r="A29" s="17"/>
      <c r="C29" s="17"/>
      <c r="D29" s="17"/>
      <c r="F29" s="55"/>
      <c r="G29" s="55"/>
      <c r="H29" s="55"/>
      <c r="I29" s="55"/>
      <c r="J29" s="55"/>
      <c r="K29" s="55"/>
      <c r="L29" s="64"/>
      <c r="M29" s="64"/>
      <c r="N29" s="55"/>
      <c r="O29" s="55"/>
      <c r="P29" s="55"/>
      <c r="Q29" s="55"/>
      <c r="R29" s="55"/>
      <c r="S29" s="64"/>
      <c r="T29" s="64"/>
      <c r="U29" s="55"/>
      <c r="V29" s="55"/>
      <c r="W29" s="55"/>
      <c r="X29" s="55"/>
      <c r="Y29" s="80"/>
      <c r="Z29" s="81"/>
      <c r="AA29" s="81"/>
      <c r="AB29" s="82"/>
      <c r="AC29" s="82"/>
      <c r="AD29" s="82"/>
      <c r="AE29" s="82"/>
      <c r="AF29" s="82"/>
      <c r="AG29" s="82"/>
      <c r="AH29" s="82"/>
      <c r="AI29" s="82"/>
      <c r="AJ29" s="119"/>
      <c r="AK29" s="17"/>
      <c r="AL29" s="118"/>
      <c r="AM29" s="118"/>
      <c r="AN29" s="118"/>
      <c r="AO29" s="118"/>
      <c r="AP29" s="118"/>
      <c r="AQ29" s="52"/>
      <c r="AR29" s="52"/>
    </row>
    <row r="30" spans="1:44">
      <c r="A30" s="17"/>
      <c r="C30" s="17"/>
      <c r="D30" s="17"/>
      <c r="F30" s="55"/>
      <c r="G30" s="55"/>
      <c r="H30" s="55"/>
      <c r="I30" s="55"/>
      <c r="J30" s="55"/>
      <c r="K30" s="55"/>
      <c r="L30" s="64"/>
      <c r="M30" s="64"/>
      <c r="N30" s="55"/>
      <c r="O30" s="55"/>
      <c r="P30" s="55"/>
      <c r="Q30" s="55"/>
      <c r="R30" s="55"/>
      <c r="S30" s="64"/>
      <c r="T30" s="64"/>
      <c r="U30" s="55"/>
      <c r="V30" s="55"/>
      <c r="W30" s="55"/>
      <c r="X30" s="55"/>
      <c r="Y30" s="80"/>
      <c r="Z30" s="81"/>
      <c r="AA30" s="81"/>
      <c r="AB30" s="82"/>
      <c r="AC30" s="82"/>
      <c r="AD30" s="82"/>
      <c r="AE30" s="82"/>
      <c r="AF30" s="82"/>
      <c r="AG30" s="82"/>
      <c r="AH30" s="82"/>
      <c r="AI30" s="82"/>
      <c r="AJ30" s="119"/>
      <c r="AK30" s="17"/>
      <c r="AL30" s="118"/>
      <c r="AM30" s="118"/>
      <c r="AN30" s="118"/>
      <c r="AO30" s="118"/>
      <c r="AP30" s="118"/>
      <c r="AQ30" s="52"/>
      <c r="AR30" s="52"/>
    </row>
    <row r="31" spans="1:44">
      <c r="A31" s="17"/>
      <c r="C31" s="17"/>
      <c r="D31" s="17"/>
      <c r="F31" s="55"/>
      <c r="G31" s="55"/>
      <c r="H31" s="55"/>
      <c r="I31" s="55"/>
      <c r="J31" s="55"/>
      <c r="K31" s="55"/>
      <c r="L31" s="64"/>
      <c r="M31" s="64"/>
      <c r="N31" s="55"/>
      <c r="O31" s="55"/>
      <c r="P31" s="55"/>
      <c r="Q31" s="55"/>
      <c r="R31" s="55"/>
      <c r="S31" s="64"/>
      <c r="T31" s="64"/>
      <c r="U31" s="55"/>
      <c r="V31" s="55"/>
      <c r="W31" s="55"/>
      <c r="X31" s="55"/>
      <c r="Y31" s="80"/>
      <c r="Z31" s="81"/>
      <c r="AA31" s="81"/>
      <c r="AB31" s="82"/>
      <c r="AC31" s="82"/>
      <c r="AD31" s="82"/>
      <c r="AE31" s="82"/>
      <c r="AF31" s="82"/>
      <c r="AG31" s="82"/>
      <c r="AH31" s="82"/>
      <c r="AI31" s="82"/>
      <c r="AJ31" s="119"/>
      <c r="AK31" s="17"/>
      <c r="AL31" s="118"/>
      <c r="AM31" s="118"/>
      <c r="AN31" s="118"/>
      <c r="AO31" s="118"/>
      <c r="AP31" s="118"/>
      <c r="AQ31" s="52"/>
      <c r="AR31" s="52"/>
    </row>
    <row r="32" spans="1:44">
      <c r="A32" s="17"/>
      <c r="C32" s="17"/>
      <c r="D32" s="17"/>
      <c r="F32" s="55"/>
      <c r="G32" s="55"/>
      <c r="H32" s="55"/>
      <c r="I32" s="55"/>
      <c r="J32" s="55"/>
      <c r="K32" s="55"/>
      <c r="L32" s="64"/>
      <c r="M32" s="64"/>
      <c r="N32" s="55"/>
      <c r="O32" s="55"/>
      <c r="P32" s="55"/>
      <c r="Q32" s="55"/>
      <c r="R32" s="55"/>
      <c r="S32" s="64"/>
      <c r="T32" s="64"/>
      <c r="U32" s="55"/>
      <c r="V32" s="55"/>
      <c r="W32" s="55"/>
      <c r="X32" s="55"/>
      <c r="Y32" s="80"/>
      <c r="Z32" s="81"/>
      <c r="AA32" s="81"/>
      <c r="AB32" s="82"/>
      <c r="AC32" s="82"/>
      <c r="AD32" s="82"/>
      <c r="AE32" s="82"/>
      <c r="AF32" s="82"/>
      <c r="AG32" s="82"/>
      <c r="AH32" s="82"/>
      <c r="AI32" s="82"/>
      <c r="AJ32" s="119"/>
      <c r="AK32" s="17"/>
      <c r="AL32" s="118"/>
      <c r="AM32" s="118"/>
      <c r="AN32" s="118"/>
      <c r="AO32" s="118"/>
      <c r="AP32" s="118"/>
      <c r="AQ32" s="52"/>
      <c r="AR32" s="52"/>
    </row>
    <row r="33" spans="6:44" s="17" customFormat="1">
      <c r="F33" s="55"/>
      <c r="G33" s="55"/>
      <c r="H33" s="55"/>
      <c r="I33" s="55"/>
      <c r="J33" s="55"/>
      <c r="K33" s="55"/>
      <c r="L33" s="64"/>
      <c r="M33" s="64"/>
      <c r="N33" s="55"/>
      <c r="O33" s="55"/>
      <c r="P33" s="55"/>
      <c r="Q33" s="55"/>
      <c r="R33" s="55"/>
      <c r="S33" s="64"/>
      <c r="T33" s="64"/>
      <c r="U33" s="55"/>
      <c r="V33" s="55"/>
      <c r="W33" s="55"/>
      <c r="X33" s="55"/>
      <c r="Y33" s="80"/>
      <c r="Z33" s="81"/>
      <c r="AA33" s="81"/>
      <c r="AB33" s="82"/>
      <c r="AC33" s="82"/>
      <c r="AD33" s="82"/>
      <c r="AE33" s="82"/>
      <c r="AF33" s="82"/>
      <c r="AG33" s="82"/>
      <c r="AH33" s="82"/>
      <c r="AI33" s="82"/>
      <c r="AJ33" s="119"/>
      <c r="AL33" s="118"/>
      <c r="AM33" s="118"/>
      <c r="AN33" s="118"/>
      <c r="AO33" s="118"/>
      <c r="AP33" s="118"/>
      <c r="AQ33" s="52"/>
      <c r="AR33" s="52"/>
    </row>
    <row r="34" spans="6:44" s="17" customFormat="1">
      <c r="F34" s="55"/>
      <c r="G34" s="55"/>
      <c r="H34" s="55"/>
      <c r="I34" s="55"/>
      <c r="J34" s="55"/>
      <c r="K34" s="55"/>
      <c r="L34" s="64"/>
      <c r="M34" s="64"/>
      <c r="N34" s="55"/>
      <c r="O34" s="55"/>
      <c r="P34" s="55"/>
      <c r="Q34" s="55"/>
      <c r="R34" s="55"/>
      <c r="S34" s="64"/>
      <c r="T34" s="64"/>
      <c r="U34" s="55"/>
      <c r="V34" s="55"/>
      <c r="W34" s="55"/>
      <c r="X34" s="55"/>
      <c r="Y34" s="80"/>
      <c r="Z34" s="81"/>
      <c r="AA34" s="81"/>
      <c r="AB34" s="82"/>
      <c r="AC34" s="82"/>
      <c r="AD34" s="82"/>
      <c r="AE34" s="82"/>
      <c r="AF34" s="82"/>
      <c r="AG34" s="82"/>
      <c r="AH34" s="82"/>
      <c r="AI34" s="82"/>
      <c r="AJ34" s="119"/>
      <c r="AL34" s="118"/>
      <c r="AM34" s="118"/>
      <c r="AN34" s="118"/>
      <c r="AO34" s="118"/>
      <c r="AP34" s="118"/>
      <c r="AQ34" s="52"/>
      <c r="AR34" s="52"/>
    </row>
  </sheetData>
  <mergeCells count="37">
    <mergeCell ref="AQ12:AQ14"/>
    <mergeCell ref="AR12:AR14"/>
    <mergeCell ref="A15:A16"/>
    <mergeCell ref="A17:AJ17"/>
    <mergeCell ref="A12:A14"/>
    <mergeCell ref="B12:B14"/>
    <mergeCell ref="C12:C14"/>
    <mergeCell ref="D12:D14"/>
    <mergeCell ref="AO12:AO14"/>
    <mergeCell ref="AP12:AP14"/>
    <mergeCell ref="AR7:AR8"/>
    <mergeCell ref="A9:A11"/>
    <mergeCell ref="B9:B11"/>
    <mergeCell ref="C9:C11"/>
    <mergeCell ref="D9:D11"/>
    <mergeCell ref="AO9:AO11"/>
    <mergeCell ref="AP9:AP11"/>
    <mergeCell ref="AQ9:AQ11"/>
    <mergeCell ref="AR9:AR11"/>
    <mergeCell ref="AL7:AL8"/>
    <mergeCell ref="AM7:AM8"/>
    <mergeCell ref="AN7:AN8"/>
    <mergeCell ref="AO7:AO8"/>
    <mergeCell ref="AP7:AP8"/>
    <mergeCell ref="AQ7:AQ8"/>
    <mergeCell ref="A7:A8"/>
    <mergeCell ref="B7:B8"/>
    <mergeCell ref="C7:D8"/>
    <mergeCell ref="E7:E8"/>
    <mergeCell ref="F7:AJ7"/>
    <mergeCell ref="AK7:AK8"/>
    <mergeCell ref="A1:B2"/>
    <mergeCell ref="A3:B3"/>
    <mergeCell ref="C3:G3"/>
    <mergeCell ref="A4:AK4"/>
    <mergeCell ref="A6:D6"/>
    <mergeCell ref="AM6:AQ6"/>
  </mergeCells>
  <pageMargins left="0.75" right="0.75" top="1" bottom="1" header="0.51180555555555596" footer="0.51180555555555596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workbookViewId="0">
      <selection activeCell="E19" sqref="E19"/>
    </sheetView>
  </sheetViews>
  <sheetFormatPr defaultColWidth="8.7109375" defaultRowHeight="15"/>
  <cols>
    <col min="2" max="2" width="6.42578125" style="1" customWidth="1"/>
    <col min="3" max="4" width="28.7109375" customWidth="1"/>
    <col min="5" max="5" width="33.5703125" customWidth="1"/>
  </cols>
  <sheetData>
    <row r="1" spans="2:5">
      <c r="D1" s="2" t="s">
        <v>44</v>
      </c>
    </row>
    <row r="4" spans="2:5">
      <c r="B4" s="3" t="s">
        <v>45</v>
      </c>
      <c r="C4" s="4" t="s">
        <v>46</v>
      </c>
      <c r="D4" s="5" t="s">
        <v>47</v>
      </c>
      <c r="E4" s="6" t="s">
        <v>48</v>
      </c>
    </row>
    <row r="5" spans="2:5">
      <c r="B5" s="374">
        <v>1</v>
      </c>
      <c r="C5" s="7" t="s">
        <v>22</v>
      </c>
      <c r="D5" s="376" t="s">
        <v>21</v>
      </c>
      <c r="E5" s="8" t="s">
        <v>49</v>
      </c>
    </row>
    <row r="6" spans="2:5">
      <c r="B6" s="374"/>
      <c r="C6" s="9"/>
      <c r="D6" s="376"/>
      <c r="E6" s="10" t="s">
        <v>50</v>
      </c>
    </row>
    <row r="7" spans="2:5">
      <c r="B7" s="374"/>
      <c r="C7" s="9"/>
      <c r="D7" s="376"/>
      <c r="E7" s="10" t="s">
        <v>51</v>
      </c>
    </row>
    <row r="8" spans="2:5">
      <c r="B8" s="375"/>
      <c r="C8" s="11"/>
      <c r="D8" s="377"/>
      <c r="E8" s="12" t="s">
        <v>52</v>
      </c>
    </row>
    <row r="9" spans="2:5">
      <c r="B9" s="374">
        <v>2</v>
      </c>
      <c r="C9" s="7" t="s">
        <v>30</v>
      </c>
      <c r="D9" s="376" t="s">
        <v>29</v>
      </c>
      <c r="E9" s="8" t="s">
        <v>53</v>
      </c>
    </row>
    <row r="10" spans="2:5">
      <c r="B10" s="374"/>
      <c r="C10" s="9"/>
      <c r="D10" s="376"/>
      <c r="E10" s="10" t="s">
        <v>54</v>
      </c>
    </row>
    <row r="11" spans="2:5">
      <c r="B11" s="374"/>
      <c r="C11" s="9"/>
      <c r="D11" s="376"/>
      <c r="E11" s="10" t="s">
        <v>55</v>
      </c>
    </row>
    <row r="12" spans="2:5">
      <c r="B12" s="375"/>
      <c r="C12" s="11"/>
      <c r="D12" s="377"/>
      <c r="E12" s="12" t="s">
        <v>56</v>
      </c>
    </row>
    <row r="13" spans="2:5">
      <c r="B13" s="374">
        <v>3</v>
      </c>
      <c r="C13" s="7" t="s">
        <v>57</v>
      </c>
      <c r="D13" s="376" t="s">
        <v>58</v>
      </c>
      <c r="E13" s="8" t="s">
        <v>53</v>
      </c>
    </row>
    <row r="14" spans="2:5">
      <c r="B14" s="374"/>
      <c r="C14" s="9"/>
      <c r="D14" s="376"/>
      <c r="E14" s="10" t="s">
        <v>59</v>
      </c>
    </row>
    <row r="15" spans="2:5">
      <c r="B15" s="374"/>
      <c r="C15" s="9"/>
      <c r="D15" s="376"/>
      <c r="E15" s="10" t="s">
        <v>55</v>
      </c>
    </row>
    <row r="16" spans="2:5">
      <c r="B16" s="375"/>
      <c r="C16" s="11"/>
      <c r="D16" s="377"/>
      <c r="E16" s="12" t="s">
        <v>60</v>
      </c>
    </row>
  </sheetData>
  <autoFilter ref="B4:E12"/>
  <mergeCells count="6">
    <mergeCell ref="B5:B8"/>
    <mergeCell ref="B9:B12"/>
    <mergeCell ref="B13:B16"/>
    <mergeCell ref="D5:D8"/>
    <mergeCell ref="D9:D12"/>
    <mergeCell ref="D13:D16"/>
  </mergeCell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OFFICE FEB</vt:lpstr>
      <vt:lpstr>OFFICE MAR</vt:lpstr>
      <vt:lpstr>OFFICE APRIL</vt:lpstr>
      <vt:lpstr>OFFICE MAY</vt:lpstr>
      <vt:lpstr>OFFICE JUNE</vt:lpstr>
      <vt:lpstr>OFFICE JULY</vt:lpstr>
      <vt:lpstr>BANK INFOR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2018-02-28T06:47:00Z</dcterms:created>
  <dcterms:modified xsi:type="dcterms:W3CDTF">2018-08-26T08:46:22Z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