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7715" windowHeight="9270" tabRatio="734"/>
  </bookViews>
  <sheets>
    <sheet name="12.2.2012 VS Android 4.0.3" sheetId="11" r:id="rId1"/>
    <sheet name="2.3 vs 4.0" sheetId="10" r:id="rId2"/>
    <sheet name="17.12.2011 Android 4.0.3" sheetId="9" r:id="rId3"/>
    <sheet name="22.8.2011" sheetId="7" r:id="rId4"/>
    <sheet name="22.8.2011 VS" sheetId="8" r:id="rId5"/>
    <sheet name="fast cursor" sheetId="6" r:id="rId6"/>
    <sheet name="Preview3" sheetId="5" r:id="rId7"/>
    <sheet name="VS" sheetId="2" r:id="rId8"/>
    <sheet name="greenDAO" sheetId="4" r:id="rId9"/>
    <sheet name="ORMLite" sheetId="1" r:id="rId10"/>
  </sheets>
  <calcPr calcId="145621"/>
</workbook>
</file>

<file path=xl/calcChain.xml><?xml version="1.0" encoding="utf-8"?>
<calcChain xmlns="http://schemas.openxmlformats.org/spreadsheetml/2006/main">
  <c r="D9" i="11" l="1"/>
  <c r="D8" i="11"/>
  <c r="B9" i="11"/>
  <c r="B8" i="11"/>
  <c r="E9" i="11"/>
  <c r="E8" i="11"/>
  <c r="F3" i="11"/>
  <c r="E3" i="11"/>
  <c r="D3" i="11"/>
  <c r="C3" i="11"/>
  <c r="B3" i="11"/>
  <c r="F2" i="11"/>
  <c r="E2" i="11"/>
  <c r="C8" i="11" s="1"/>
  <c r="D2" i="11"/>
  <c r="C2" i="11"/>
  <c r="B2" i="11"/>
  <c r="C9" i="11"/>
  <c r="G2" i="11"/>
  <c r="B2" i="8"/>
  <c r="F26" i="1"/>
  <c r="E26" i="1"/>
  <c r="D26" i="1"/>
  <c r="C26" i="1"/>
  <c r="B26" i="1"/>
  <c r="F17" i="1"/>
  <c r="E17" i="1"/>
  <c r="D17" i="1"/>
  <c r="C17" i="1"/>
  <c r="B17" i="1"/>
  <c r="D15" i="11" l="1"/>
  <c r="B15" i="11"/>
  <c r="C15" i="11"/>
  <c r="C9" i="10"/>
  <c r="D9" i="10"/>
  <c r="E9" i="10"/>
  <c r="F9" i="10"/>
  <c r="G9" i="10"/>
  <c r="H9" i="10"/>
  <c r="I9" i="10"/>
  <c r="J9" i="10"/>
  <c r="K9" i="10"/>
  <c r="B9" i="10"/>
  <c r="B8" i="10"/>
  <c r="C8" i="10"/>
  <c r="D8" i="10"/>
  <c r="E8" i="10"/>
  <c r="F8" i="10"/>
  <c r="G8" i="10"/>
  <c r="H8" i="10"/>
  <c r="I8" i="10"/>
  <c r="J8" i="10"/>
  <c r="K8" i="10"/>
  <c r="K17" i="9"/>
  <c r="K24" i="9" s="1"/>
  <c r="J17" i="9"/>
  <c r="J24" i="9" s="1"/>
  <c r="I17" i="9"/>
  <c r="I24" i="9" s="1"/>
  <c r="H17" i="9"/>
  <c r="H24" i="9" s="1"/>
  <c r="G17" i="9"/>
  <c r="G24" i="9" s="1"/>
  <c r="F17" i="9"/>
  <c r="F24" i="9" s="1"/>
  <c r="E17" i="9"/>
  <c r="E24" i="9" s="1"/>
  <c r="D17" i="9"/>
  <c r="D24" i="9" s="1"/>
  <c r="C17" i="9"/>
  <c r="C24" i="9" s="1"/>
  <c r="B17" i="9"/>
  <c r="B24" i="9" s="1"/>
  <c r="K8" i="9"/>
  <c r="K23" i="9" s="1"/>
  <c r="K28" i="9" s="1"/>
  <c r="J8" i="9"/>
  <c r="J23" i="9" s="1"/>
  <c r="J28" i="9" s="1"/>
  <c r="I8" i="9"/>
  <c r="I23" i="9" s="1"/>
  <c r="I28" i="9" s="1"/>
  <c r="H8" i="9"/>
  <c r="H23" i="9" s="1"/>
  <c r="H28" i="9" s="1"/>
  <c r="G8" i="9"/>
  <c r="G23" i="9" s="1"/>
  <c r="G28" i="9" s="1"/>
  <c r="F8" i="9"/>
  <c r="F23" i="9" s="1"/>
  <c r="F28" i="9" s="1"/>
  <c r="E8" i="9"/>
  <c r="E23" i="9" s="1"/>
  <c r="E28" i="9" s="1"/>
  <c r="D8" i="9"/>
  <c r="D23" i="9" s="1"/>
  <c r="D28" i="9" s="1"/>
  <c r="C8" i="9"/>
  <c r="C23" i="9" s="1"/>
  <c r="C28" i="9" s="1"/>
  <c r="B8" i="9"/>
  <c r="B23" i="9" s="1"/>
  <c r="B28" i="9" s="1"/>
  <c r="B29" i="9" l="1"/>
  <c r="B25" i="9"/>
  <c r="D29" i="9"/>
  <c r="D25" i="9"/>
  <c r="F29" i="9"/>
  <c r="F25" i="9"/>
  <c r="H29" i="9"/>
  <c r="H25" i="9"/>
  <c r="J29" i="9"/>
  <c r="J25" i="9"/>
  <c r="C29" i="9"/>
  <c r="C25" i="9"/>
  <c r="E29" i="9"/>
  <c r="E25" i="9"/>
  <c r="G29" i="9"/>
  <c r="G25" i="9"/>
  <c r="I29" i="9"/>
  <c r="I25" i="9"/>
  <c r="K29" i="9"/>
  <c r="K25" i="9"/>
  <c r="C2" i="8"/>
  <c r="B29" i="7" l="1"/>
  <c r="C29" i="7"/>
  <c r="D29" i="7"/>
  <c r="E29" i="7"/>
  <c r="F29" i="7"/>
  <c r="G29" i="7"/>
  <c r="H29" i="7"/>
  <c r="I29" i="7"/>
  <c r="J29" i="7"/>
  <c r="K29" i="7"/>
  <c r="C28" i="7"/>
  <c r="D28" i="7"/>
  <c r="E28" i="7"/>
  <c r="F28" i="7"/>
  <c r="G28" i="7"/>
  <c r="H28" i="7"/>
  <c r="I28" i="7"/>
  <c r="J28" i="7"/>
  <c r="K28" i="7"/>
  <c r="B28" i="7"/>
  <c r="E24" i="7"/>
  <c r="D24" i="7"/>
  <c r="C23" i="7"/>
  <c r="B23" i="7"/>
  <c r="D23" i="7"/>
  <c r="F23" i="7"/>
  <c r="E23" i="7"/>
  <c r="F2" i="8"/>
  <c r="D8" i="8" s="1"/>
  <c r="E2" i="8"/>
  <c r="C8" i="8" s="1"/>
  <c r="D2" i="8"/>
  <c r="B8" i="8" s="1"/>
  <c r="F3" i="8"/>
  <c r="E3" i="8"/>
  <c r="D3" i="8"/>
  <c r="B9" i="8" s="1"/>
  <c r="C3" i="8"/>
  <c r="B3" i="8"/>
  <c r="G2" i="8"/>
  <c r="K17" i="7"/>
  <c r="K24" i="7" s="1"/>
  <c r="J17" i="7"/>
  <c r="J24" i="7" s="1"/>
  <c r="I17" i="7"/>
  <c r="I24" i="7" s="1"/>
  <c r="H17" i="7"/>
  <c r="H24" i="7" s="1"/>
  <c r="G17" i="7"/>
  <c r="G24" i="7" s="1"/>
  <c r="F17" i="7"/>
  <c r="F24" i="7" s="1"/>
  <c r="E17" i="7"/>
  <c r="D17" i="7"/>
  <c r="C17" i="7"/>
  <c r="C24" i="7" s="1"/>
  <c r="B17" i="7"/>
  <c r="B24" i="7" s="1"/>
  <c r="K8" i="7"/>
  <c r="K23" i="7" s="1"/>
  <c r="J8" i="7"/>
  <c r="J23" i="7" s="1"/>
  <c r="I8" i="7"/>
  <c r="I23" i="7" s="1"/>
  <c r="H8" i="7"/>
  <c r="H23" i="7" s="1"/>
  <c r="G8" i="7"/>
  <c r="G23" i="7" s="1"/>
  <c r="F8" i="7"/>
  <c r="E8" i="7"/>
  <c r="D8" i="7"/>
  <c r="C8" i="7"/>
  <c r="B8" i="7"/>
  <c r="K17" i="6"/>
  <c r="C15" i="8" l="1"/>
  <c r="C9" i="8"/>
  <c r="B15" i="8"/>
  <c r="D15" i="8"/>
  <c r="D9" i="8"/>
  <c r="B25" i="7"/>
  <c r="D25" i="7"/>
  <c r="F25" i="7"/>
  <c r="H25" i="7"/>
  <c r="J25" i="7"/>
  <c r="C25" i="7"/>
  <c r="E25" i="7"/>
  <c r="G25" i="7"/>
  <c r="I25" i="7"/>
  <c r="K25" i="7"/>
  <c r="K29" i="6"/>
  <c r="J29" i="6"/>
  <c r="K28" i="6"/>
  <c r="J28" i="6"/>
  <c r="B8" i="6"/>
  <c r="C8" i="6"/>
  <c r="D8" i="6"/>
  <c r="E8" i="6"/>
  <c r="F8" i="6"/>
  <c r="G8" i="6"/>
  <c r="G23" i="6" s="1"/>
  <c r="H8" i="6"/>
  <c r="H23" i="6" s="1"/>
  <c r="I8" i="6"/>
  <c r="J8" i="6"/>
  <c r="K8" i="6"/>
  <c r="B17" i="6"/>
  <c r="C17" i="6"/>
  <c r="D17" i="6"/>
  <c r="E17" i="6"/>
  <c r="F17" i="6"/>
  <c r="G17" i="6"/>
  <c r="G24" i="6" s="1"/>
  <c r="H17" i="6"/>
  <c r="H24" i="6" s="1"/>
  <c r="I17" i="6"/>
  <c r="J17" i="6"/>
  <c r="J24" i="6" s="1"/>
  <c r="K24" i="6"/>
  <c r="I24" i="6"/>
  <c r="F24" i="6"/>
  <c r="E24" i="6"/>
  <c r="D24" i="6"/>
  <c r="C24" i="6"/>
  <c r="B24" i="6"/>
  <c r="K23" i="6"/>
  <c r="J23" i="6"/>
  <c r="I23" i="6"/>
  <c r="F23" i="6"/>
  <c r="E23" i="6"/>
  <c r="D23" i="6"/>
  <c r="C23" i="6"/>
  <c r="B23" i="6"/>
  <c r="C25" i="5"/>
  <c r="D25" i="5"/>
  <c r="E25" i="5"/>
  <c r="F25" i="5"/>
  <c r="G25" i="5"/>
  <c r="H25" i="5"/>
  <c r="I25" i="5"/>
  <c r="J25" i="5"/>
  <c r="K25" i="5"/>
  <c r="B25" i="5"/>
  <c r="F24" i="5"/>
  <c r="E24" i="5"/>
  <c r="D24" i="5"/>
  <c r="K24" i="5"/>
  <c r="J24" i="5"/>
  <c r="I24" i="5"/>
  <c r="H24" i="5"/>
  <c r="G24" i="5"/>
  <c r="C24" i="5"/>
  <c r="B24" i="5"/>
  <c r="K23" i="5"/>
  <c r="J23" i="5"/>
  <c r="I23" i="5"/>
  <c r="H23" i="5"/>
  <c r="G23" i="5"/>
  <c r="F23" i="5"/>
  <c r="E23" i="5"/>
  <c r="D23" i="5"/>
  <c r="C23" i="5"/>
  <c r="B23" i="5"/>
  <c r="K17" i="5"/>
  <c r="J17" i="5"/>
  <c r="I17" i="5"/>
  <c r="H17" i="5"/>
  <c r="G17" i="5"/>
  <c r="F17" i="5"/>
  <c r="E17" i="5"/>
  <c r="D17" i="5"/>
  <c r="C17" i="5"/>
  <c r="B17" i="5"/>
  <c r="K8" i="5"/>
  <c r="J8" i="5"/>
  <c r="I8" i="5"/>
  <c r="H8" i="5"/>
  <c r="G8" i="5"/>
  <c r="F8" i="5"/>
  <c r="E8" i="5"/>
  <c r="D8" i="5"/>
  <c r="C8" i="5"/>
  <c r="B8" i="5"/>
  <c r="B25" i="6" l="1"/>
  <c r="D25" i="6"/>
  <c r="F25" i="6"/>
  <c r="H25" i="6"/>
  <c r="J25" i="6"/>
  <c r="C25" i="6"/>
  <c r="E25" i="6"/>
  <c r="G25" i="6"/>
  <c r="I25" i="6"/>
  <c r="K25" i="6"/>
  <c r="B10" i="4"/>
  <c r="H7" i="4"/>
  <c r="B9" i="4" l="1"/>
  <c r="E8" i="2"/>
  <c r="G2" i="2"/>
  <c r="F2" i="2"/>
  <c r="G7" i="4"/>
  <c r="D8" i="2" l="1"/>
  <c r="C8" i="2"/>
  <c r="B8" i="2"/>
  <c r="F3" i="2"/>
  <c r="E15" i="2" s="1"/>
  <c r="E3" i="2"/>
  <c r="C15" i="2" s="1"/>
  <c r="D3" i="2"/>
  <c r="B15" i="2" s="1"/>
  <c r="C3" i="2"/>
  <c r="B3" i="2"/>
  <c r="F7" i="4"/>
  <c r="E7" i="4"/>
  <c r="E2" i="2" s="1"/>
  <c r="D7" i="4"/>
  <c r="D2" i="2" s="1"/>
  <c r="C7" i="4"/>
  <c r="C2" i="2" s="1"/>
  <c r="B7" i="4"/>
  <c r="B2" i="2" s="1"/>
  <c r="F8" i="1"/>
  <c r="E8" i="1"/>
  <c r="D8" i="1"/>
  <c r="C8" i="1"/>
  <c r="B8" i="1"/>
  <c r="B9" i="2" l="1"/>
  <c r="C9" i="2"/>
  <c r="D9" i="2"/>
  <c r="D15" i="2"/>
</calcChain>
</file>

<file path=xl/sharedStrings.xml><?xml version="1.0" encoding="utf-8"?>
<sst xmlns="http://schemas.openxmlformats.org/spreadsheetml/2006/main" count="278" uniqueCount="66">
  <si>
    <t>100x Insert (one-by-one)</t>
  </si>
  <si>
    <t>100x Update (one-by-one)</t>
  </si>
  <si>
    <t>1000 Insertions (batch)</t>
  </si>
  <si>
    <t>1000 Updates (batch)</t>
  </si>
  <si>
    <t>Load all 1000</t>
  </si>
  <si>
    <t>ORMLite</t>
  </si>
  <si>
    <t>greenDAO</t>
  </si>
  <si>
    <t>Insert/s</t>
  </si>
  <si>
    <t>Update/s</t>
  </si>
  <si>
    <t>Load/s</t>
  </si>
  <si>
    <t>Insert Factor</t>
  </si>
  <si>
    <t>Update Factor</t>
  </si>
  <si>
    <t>Load Factor</t>
  </si>
  <si>
    <t>Load all 1000 (setters)</t>
  </si>
  <si>
    <t>Load all 1000 (constructor)</t>
  </si>
  <si>
    <t>Load/s (setters)</t>
  </si>
  <si>
    <t>Load Factor (setters)</t>
  </si>
  <si>
    <t>greenDAO vs. ORMLite</t>
  </si>
  <si>
    <t>Load constructor vs. setters:</t>
  </si>
  <si>
    <t>Untracked vs. tracked</t>
  </si>
  <si>
    <t>Load all 1000 (constructor, track, no check)</t>
  </si>
  <si>
    <t>One-by-one</t>
  </si>
  <si>
    <t>1000x Load</t>
  </si>
  <si>
    <t>1000x Load (2nd time)</t>
  </si>
  <si>
    <t>10x Insert</t>
  </si>
  <si>
    <t>10x Update</t>
  </si>
  <si>
    <t>10x Delete</t>
  </si>
  <si>
    <t>1000x Insert</t>
  </si>
  <si>
    <t>1000x Update</t>
  </si>
  <si>
    <t>Batch</t>
  </si>
  <si>
    <t>Loads/s</t>
  </si>
  <si>
    <t>Loads/s (2nd time)</t>
  </si>
  <si>
    <t>Inserts/s</t>
  </si>
  <si>
    <t>Updates/s</t>
  </si>
  <si>
    <t>Deletes/s</t>
  </si>
  <si>
    <t>Without Identity Scope</t>
  </si>
  <si>
    <t>With Identity Scope</t>
  </si>
  <si>
    <t>Delete all (1000)</t>
  </si>
  <si>
    <t>Delete (all)/s</t>
  </si>
  <si>
    <t>Invalid data, too few iterations</t>
  </si>
  <si>
    <t>Speed up NoId</t>
  </si>
  <si>
    <t>1st</t>
  </si>
  <si>
    <t>2nd</t>
  </si>
  <si>
    <t>Speed up Id</t>
  </si>
  <si>
    <t>1000x Load (long key)</t>
  </si>
  <si>
    <t>Loads/s (long key)</t>
  </si>
  <si>
    <t>Loads/s (Object key)</t>
  </si>
  <si>
    <t>1000x Load (2nd time, long key)</t>
  </si>
  <si>
    <t>1000x Load (Object key)</t>
  </si>
  <si>
    <t>Loads/s (2nd, long key)</t>
  </si>
  <si>
    <t>100x Insert</t>
  </si>
  <si>
    <t>100x Update</t>
  </si>
  <si>
    <t>100x Delete</t>
  </si>
  <si>
    <t>NoId vs. Id</t>
  </si>
  <si>
    <t>Vs. Preview3</t>
  </si>
  <si>
    <t>Invalid data, too few iterations in preview 3</t>
  </si>
  <si>
    <t>Set-up</t>
  </si>
  <si>
    <t>Android 2.3, No Identity Scope</t>
  </si>
  <si>
    <t>Android 2.3, Identity Scope</t>
  </si>
  <si>
    <t>Android 4.0, Identity Scope</t>
  </si>
  <si>
    <t>Android 4.0, No Identity Scope</t>
  </si>
  <si>
    <t>2.3 vs. 4.0, No Identity Scope</t>
  </si>
  <si>
    <t>2.3 vs. 4.0, Identity Scope</t>
  </si>
  <si>
    <t>ORMLite 4.24, Nexus S, Android 2.3</t>
  </si>
  <si>
    <t>ORMLite 4.24, Nexus S, Android 4.0, 12.2.2012</t>
  </si>
  <si>
    <t>ORMLite 4.34-SNAPSHOT, Nexus S, Android 4.0, 12.2.2012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</si>
</sst>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9" fontId="0" fillId="0" borderId="0" xfId="1" applyFont="1" applyAlignment="1">
      <alignment wrapText="1"/>
    </xf>
    <xf numFmtId="0" fontId="5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9" fontId="6" fillId="0" borderId="0" xfId="1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/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2" borderId="0" xfId="0" applyFill="1" applyAlignment="1">
      <alignment horizontal="center" vertical="center" textRotation="90" wrapText="1"/>
    </xf>
    <xf numFmtId="0" fontId="0" fillId="3" borderId="0" xfId="0" applyFont="1" applyFill="1" applyAlignment="1">
      <alignment horizontal="center" wrapText="1"/>
    </xf>
    <xf numFmtId="0" fontId="0" fillId="7" borderId="0" xfId="0" applyFill="1" applyAlignment="1">
      <alignment wrapText="1"/>
    </xf>
    <xf numFmtId="0" fontId="0" fillId="7" borderId="0" xfId="0" applyFill="1" applyAlignme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'12.2.2012 VS Android 4.0.3'!$A$8</c:f>
              <c:strCache>
                <c:ptCount val="1"/>
                <c:pt idx="0">
                  <c:v>greenDAO</c:v>
                </c:pt>
              </c:strCache>
            </c:strRef>
          </c:tx>
          <c:spPr>
            <a:gradFill>
              <a:gsLst>
                <a:gs pos="0">
                  <a:srgbClr val="92D050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invertIfNegative val="0"/>
          <c:cat>
            <c:strRef>
              <c:f>'12.2.2012 VS Android 4.0.3'!$B$7:$D$7</c:f>
              <c:strCache>
                <c:ptCount val="3"/>
                <c:pt idx="0">
                  <c:v>Load/s</c:v>
                </c:pt>
                <c:pt idx="1">
                  <c:v>Update/s</c:v>
                </c:pt>
                <c:pt idx="2">
                  <c:v>Insert/s</c:v>
                </c:pt>
              </c:strCache>
            </c:strRef>
          </c:cat>
          <c:val>
            <c:numRef>
              <c:f>'12.2.2012 VS Android 4.0.3'!$B$8:$D$8</c:f>
              <c:numCache>
                <c:formatCode>General</c:formatCode>
                <c:ptCount val="3"/>
                <c:pt idx="0">
                  <c:v>17921.146953405019</c:v>
                </c:pt>
                <c:pt idx="1">
                  <c:v>2272.7272727272725</c:v>
                </c:pt>
                <c:pt idx="2">
                  <c:v>2847.380410022779</c:v>
                </c:pt>
              </c:numCache>
            </c:numRef>
          </c:val>
        </c:ser>
        <c:ser>
          <c:idx val="1"/>
          <c:order val="1"/>
          <c:tx>
            <c:strRef>
              <c:f>'12.2.2012 VS Android 4.0.3'!$A$9</c:f>
              <c:strCache>
                <c:ptCount val="1"/>
                <c:pt idx="0">
                  <c:v>ORMLite</c:v>
                </c:pt>
              </c:strCache>
            </c:strRef>
          </c:tx>
          <c:invertIfNegative val="0"/>
          <c:cat>
            <c:strRef>
              <c:f>'12.2.2012 VS Android 4.0.3'!$B$7:$D$7</c:f>
              <c:strCache>
                <c:ptCount val="3"/>
                <c:pt idx="0">
                  <c:v>Load/s</c:v>
                </c:pt>
                <c:pt idx="1">
                  <c:v>Update/s</c:v>
                </c:pt>
                <c:pt idx="2">
                  <c:v>Insert/s</c:v>
                </c:pt>
              </c:strCache>
            </c:strRef>
          </c:cat>
          <c:val>
            <c:numRef>
              <c:f>'12.2.2012 VS Android 4.0.3'!$B$9:$D$9</c:f>
              <c:numCache>
                <c:formatCode>General</c:formatCode>
                <c:ptCount val="3"/>
                <c:pt idx="0">
                  <c:v>3958.8281868566905</c:v>
                </c:pt>
                <c:pt idx="1">
                  <c:v>1413.2278123233464</c:v>
                </c:pt>
                <c:pt idx="2">
                  <c:v>1641.4970453053184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714176"/>
        <c:axId val="173662208"/>
        <c:axId val="0"/>
      </c:bar3DChart>
      <c:catAx>
        <c:axId val="16971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662208"/>
        <c:crosses val="autoZero"/>
        <c:auto val="1"/>
        <c:lblAlgn val="ctr"/>
        <c:lblOffset val="100"/>
        <c:noMultiLvlLbl val="0"/>
      </c:catAx>
      <c:valAx>
        <c:axId val="1736622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6971417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2494510992182071"/>
          <c:y val="0.11483085022535448"/>
          <c:w val="0.14524883049299578"/>
          <c:h val="0.12590366152011678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SQL Performance: Android 4.0 vs. 2.3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Android 4.0 vs. 2.3</c:v>
          </c:tx>
          <c:spPr>
            <a:gradFill>
              <a:gsLst>
                <a:gs pos="0">
                  <a:schemeClr val="accent3">
                    <a:lumMod val="50000"/>
                  </a:schemeClr>
                </a:gs>
                <a:gs pos="100000">
                  <a:schemeClr val="accent3">
                    <a:lumMod val="75000"/>
                  </a:schemeClr>
                </a:gs>
              </a:gsLst>
              <a:lin ang="5400000" scaled="0"/>
            </a:gradFill>
          </c:spPr>
          <c:invertIfNegative val="0"/>
          <c:cat>
            <c:strRef>
              <c:f>('2.3 vs 4.0'!$G$2,'2.3 vs 4.0'!$I$2,'2.3 vs 4.0'!$J$2,'2.3 vs 4.0'!$K$2)</c:f>
              <c:strCache>
                <c:ptCount val="4"/>
                <c:pt idx="0">
                  <c:v>1000x Load</c:v>
                </c:pt>
                <c:pt idx="1">
                  <c:v>1000x Insert</c:v>
                </c:pt>
                <c:pt idx="2">
                  <c:v>1000x Update</c:v>
                </c:pt>
                <c:pt idx="3">
                  <c:v>Delete all (1000)</c:v>
                </c:pt>
              </c:strCache>
            </c:strRef>
          </c:cat>
          <c:val>
            <c:numRef>
              <c:f>('2.3 vs 4.0'!$G$8,'2.3 vs 4.0'!$I$8,'2.3 vs 4.0'!$J$8,'2.3 vs 4.0'!$K$8)</c:f>
              <c:numCache>
                <c:formatCode>0%</c:formatCode>
                <c:ptCount val="4"/>
                <c:pt idx="0">
                  <c:v>1.4157706093189966</c:v>
                </c:pt>
                <c:pt idx="1">
                  <c:v>0.49886104783599089</c:v>
                </c:pt>
                <c:pt idx="2">
                  <c:v>0.45318181818181819</c:v>
                </c:pt>
                <c:pt idx="3">
                  <c:v>1.2328767123287672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78336"/>
        <c:axId val="74550080"/>
      </c:barChart>
      <c:catAx>
        <c:axId val="7527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74550080"/>
        <c:crosses val="autoZero"/>
        <c:auto val="1"/>
        <c:lblAlgn val="ctr"/>
        <c:lblOffset val="100"/>
        <c:noMultiLvlLbl val="0"/>
      </c:catAx>
      <c:valAx>
        <c:axId val="745500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5278336"/>
        <c:crosses val="autoZero"/>
        <c:crossBetween val="between"/>
        <c:majorUnit val="0.25"/>
      </c:valAx>
    </c:plotArea>
    <c:plotVisOnly val="1"/>
    <c:dispBlanksAs val="gap"/>
    <c:showDLblsOverMax val="0"/>
  </c:chart>
  <c:txPr>
    <a:bodyPr/>
    <a:lstStyle/>
    <a:p>
      <a:pPr>
        <a:defRPr>
          <a:latin typeface="Roboto" pitchFamily="2" charset="0"/>
          <a:ea typeface="Roboto" pitchFamily="2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23840769903762"/>
          <c:y val="5.1400554097404488E-2"/>
          <c:w val="0.84955314960629913"/>
          <c:h val="0.771750145815106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'17.12.2011 Android 4.0.3'!$A$23</c:f>
              <c:strCache>
                <c:ptCount val="1"/>
                <c:pt idx="0">
                  <c:v>Without Identity Scope</c:v>
                </c:pt>
              </c:strCache>
            </c:strRef>
          </c:tx>
          <c:spPr>
            <a:gradFill flip="none" rotWithShape="1">
              <a:gsLst>
                <a:gs pos="0">
                  <a:srgbClr val="92D050">
                    <a:shade val="30000"/>
                    <a:satMod val="115000"/>
                  </a:srgbClr>
                </a:gs>
                <a:gs pos="50000">
                  <a:srgbClr val="92D050">
                    <a:shade val="67500"/>
                    <a:satMod val="115000"/>
                  </a:srgbClr>
                </a:gs>
                <a:gs pos="100000">
                  <a:srgbClr val="92D05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</c:spPr>
          <c:invertIfNegative val="0"/>
          <c:cat>
            <c:strRef>
              <c:f>'17.12.2011 Android 4.0.3'!$G$22:$K$22</c:f>
              <c:strCache>
                <c:ptCount val="5"/>
                <c:pt idx="0">
                  <c:v>Loads/s</c:v>
                </c:pt>
                <c:pt idx="1">
                  <c:v>Loads/s (2nd time)</c:v>
                </c:pt>
                <c:pt idx="2">
                  <c:v>Inserts/s</c:v>
                </c:pt>
                <c:pt idx="3">
                  <c:v>Updates/s</c:v>
                </c:pt>
                <c:pt idx="4">
                  <c:v>Delete (all)/s</c:v>
                </c:pt>
              </c:strCache>
            </c:strRef>
          </c:cat>
          <c:val>
            <c:numRef>
              <c:f>'17.12.2011 Android 4.0.3'!$G$23:$K$23</c:f>
              <c:numCache>
                <c:formatCode>General</c:formatCode>
                <c:ptCount val="5"/>
                <c:pt idx="0">
                  <c:v>17921.146953405016</c:v>
                </c:pt>
                <c:pt idx="1">
                  <c:v>17482.517482517484</c:v>
                </c:pt>
                <c:pt idx="2">
                  <c:v>2847.380410022779</c:v>
                </c:pt>
                <c:pt idx="3">
                  <c:v>2272.727272727273</c:v>
                </c:pt>
                <c:pt idx="4">
                  <c:v>13698.630136986301</c:v>
                </c:pt>
              </c:numCache>
            </c:numRef>
          </c:val>
        </c:ser>
        <c:ser>
          <c:idx val="1"/>
          <c:order val="1"/>
          <c:tx>
            <c:strRef>
              <c:f>'17.12.2011 Android 4.0.3'!$A$24</c:f>
              <c:strCache>
                <c:ptCount val="1"/>
                <c:pt idx="0">
                  <c:v>With Identity Scope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75000"/>
                    <a:shade val="30000"/>
                    <a:satMod val="115000"/>
                  </a:schemeClr>
                </a:gs>
                <a:gs pos="50000">
                  <a:schemeClr val="accent3">
                    <a:lumMod val="75000"/>
                    <a:shade val="67500"/>
                    <a:satMod val="115000"/>
                  </a:schemeClr>
                </a:gs>
                <a:gs pos="100000">
                  <a:schemeClr val="accent3">
                    <a:lumMod val="75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</c:spPr>
          <c:invertIfNegative val="0"/>
          <c:cat>
            <c:strRef>
              <c:f>'17.12.2011 Android 4.0.3'!$G$22:$K$22</c:f>
              <c:strCache>
                <c:ptCount val="5"/>
                <c:pt idx="0">
                  <c:v>Loads/s</c:v>
                </c:pt>
                <c:pt idx="1">
                  <c:v>Loads/s (2nd time)</c:v>
                </c:pt>
                <c:pt idx="2">
                  <c:v>Inserts/s</c:v>
                </c:pt>
                <c:pt idx="3">
                  <c:v>Updates/s</c:v>
                </c:pt>
                <c:pt idx="4">
                  <c:v>Delete (all)/s</c:v>
                </c:pt>
              </c:strCache>
            </c:strRef>
          </c:cat>
          <c:val>
            <c:numRef>
              <c:f>'17.12.2011 Android 4.0.3'!$G$24:$K$24</c:f>
              <c:numCache>
                <c:formatCode>General</c:formatCode>
                <c:ptCount val="5"/>
                <c:pt idx="0">
                  <c:v>15243.902439024392</c:v>
                </c:pt>
                <c:pt idx="1">
                  <c:v>36764.705882352944</c:v>
                </c:pt>
                <c:pt idx="2">
                  <c:v>2653.9278131634819</c:v>
                </c:pt>
                <c:pt idx="3">
                  <c:v>2383.2221163012391</c:v>
                </c:pt>
                <c:pt idx="4">
                  <c:v>18939.39393939394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255232"/>
        <c:axId val="74551808"/>
        <c:axId val="0"/>
      </c:bar3DChart>
      <c:catAx>
        <c:axId val="762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551808"/>
        <c:crosses val="autoZero"/>
        <c:auto val="1"/>
        <c:lblAlgn val="ctr"/>
        <c:lblOffset val="100"/>
        <c:noMultiLvlLbl val="0"/>
      </c:catAx>
      <c:valAx>
        <c:axId val="74551808"/>
        <c:scaling>
          <c:orientation val="minMax"/>
          <c:max val="2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55232"/>
        <c:crosses val="autoZero"/>
        <c:crossBetween val="between"/>
        <c:majorUnit val="4000"/>
      </c:valAx>
    </c:plotArea>
    <c:legend>
      <c:legendPos val="r"/>
      <c:layout>
        <c:manualLayout>
          <c:xMode val="edge"/>
          <c:yMode val="edge"/>
          <c:x val="0.72678109480919206"/>
          <c:y val="9.8900522773982119E-2"/>
          <c:w val="0.21301686210087048"/>
          <c:h val="0.12100651445459654"/>
        </c:manualLayout>
      </c:layout>
      <c:overlay val="0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23840769903762"/>
          <c:y val="5.1400554097404488E-2"/>
          <c:w val="0.84955314960629913"/>
          <c:h val="0.771750145815106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'22.8.2011'!$A$23</c:f>
              <c:strCache>
                <c:ptCount val="1"/>
                <c:pt idx="0">
                  <c:v>Without Identity Scope</c:v>
                </c:pt>
              </c:strCache>
            </c:strRef>
          </c:tx>
          <c:spPr>
            <a:gradFill flip="none" rotWithShape="1">
              <a:gsLst>
                <a:gs pos="0">
                  <a:srgbClr val="92D050">
                    <a:shade val="30000"/>
                    <a:satMod val="115000"/>
                  </a:srgbClr>
                </a:gs>
                <a:gs pos="50000">
                  <a:srgbClr val="92D050">
                    <a:shade val="67500"/>
                    <a:satMod val="115000"/>
                  </a:srgbClr>
                </a:gs>
                <a:gs pos="100000">
                  <a:srgbClr val="92D05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</c:spPr>
          <c:invertIfNegative val="0"/>
          <c:cat>
            <c:strRef>
              <c:f>'22.8.2011'!$G$22:$K$22</c:f>
              <c:strCache>
                <c:ptCount val="5"/>
                <c:pt idx="0">
                  <c:v>Loads/s</c:v>
                </c:pt>
                <c:pt idx="1">
                  <c:v>Loads/s (2nd time)</c:v>
                </c:pt>
                <c:pt idx="2">
                  <c:v>Inserts/s</c:v>
                </c:pt>
                <c:pt idx="3">
                  <c:v>Updates/s</c:v>
                </c:pt>
                <c:pt idx="4">
                  <c:v>Delete (all)/s</c:v>
                </c:pt>
              </c:strCache>
            </c:strRef>
          </c:cat>
          <c:val>
            <c:numRef>
              <c:f>'22.8.2011'!$G$23:$K$23</c:f>
              <c:numCache>
                <c:formatCode>General</c:formatCode>
                <c:ptCount val="5"/>
                <c:pt idx="0">
                  <c:v>12658.227848101265</c:v>
                </c:pt>
                <c:pt idx="1">
                  <c:v>14925.373134328358</c:v>
                </c:pt>
                <c:pt idx="2">
                  <c:v>5707.7625570776254</c:v>
                </c:pt>
                <c:pt idx="3">
                  <c:v>5015.0451354062188</c:v>
                </c:pt>
                <c:pt idx="4">
                  <c:v>11111.111111111111</c:v>
                </c:pt>
              </c:numCache>
            </c:numRef>
          </c:val>
        </c:ser>
        <c:ser>
          <c:idx val="1"/>
          <c:order val="1"/>
          <c:tx>
            <c:strRef>
              <c:f>'22.8.2011'!$A$24</c:f>
              <c:strCache>
                <c:ptCount val="1"/>
                <c:pt idx="0">
                  <c:v>With Identity Scope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75000"/>
                    <a:shade val="30000"/>
                    <a:satMod val="115000"/>
                  </a:schemeClr>
                </a:gs>
                <a:gs pos="50000">
                  <a:schemeClr val="accent3">
                    <a:lumMod val="75000"/>
                    <a:shade val="67500"/>
                    <a:satMod val="115000"/>
                  </a:schemeClr>
                </a:gs>
                <a:gs pos="100000">
                  <a:schemeClr val="accent3">
                    <a:lumMod val="75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</c:spPr>
          <c:invertIfNegative val="0"/>
          <c:cat>
            <c:strRef>
              <c:f>'22.8.2011'!$G$22:$K$22</c:f>
              <c:strCache>
                <c:ptCount val="5"/>
                <c:pt idx="0">
                  <c:v>Loads/s</c:v>
                </c:pt>
                <c:pt idx="1">
                  <c:v>Loads/s (2nd time)</c:v>
                </c:pt>
                <c:pt idx="2">
                  <c:v>Inserts/s</c:v>
                </c:pt>
                <c:pt idx="3">
                  <c:v>Updates/s</c:v>
                </c:pt>
                <c:pt idx="4">
                  <c:v>Delete (all)/s</c:v>
                </c:pt>
              </c:strCache>
            </c:strRef>
          </c:cat>
          <c:val>
            <c:numRef>
              <c:f>'22.8.2011'!$G$24:$K$24</c:f>
              <c:numCache>
                <c:formatCode>General</c:formatCode>
                <c:ptCount val="5"/>
                <c:pt idx="0">
                  <c:v>11655.011655011656</c:v>
                </c:pt>
                <c:pt idx="1">
                  <c:v>29761.90476190476</c:v>
                </c:pt>
                <c:pt idx="2">
                  <c:v>5574.1360089186173</c:v>
                </c:pt>
                <c:pt idx="3">
                  <c:v>4625.3469010175768</c:v>
                </c:pt>
                <c:pt idx="4">
                  <c:v>10482.180293501047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257280"/>
        <c:axId val="74554112"/>
        <c:axId val="0"/>
      </c:bar3DChart>
      <c:catAx>
        <c:axId val="7625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554112"/>
        <c:crosses val="autoZero"/>
        <c:auto val="1"/>
        <c:lblAlgn val="ctr"/>
        <c:lblOffset val="100"/>
        <c:noMultiLvlLbl val="0"/>
      </c:catAx>
      <c:valAx>
        <c:axId val="74554112"/>
        <c:scaling>
          <c:orientation val="minMax"/>
          <c:max val="2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57280"/>
        <c:crosses val="autoZero"/>
        <c:crossBetween val="between"/>
        <c:majorUnit val="4000"/>
      </c:valAx>
    </c:plotArea>
    <c:legend>
      <c:legendPos val="r"/>
      <c:layout>
        <c:manualLayout>
          <c:xMode val="edge"/>
          <c:yMode val="edge"/>
          <c:x val="0.72678109480919206"/>
          <c:y val="9.8900522773982119E-2"/>
          <c:w val="0.21301686210087048"/>
          <c:h val="0.12100651445459654"/>
        </c:manualLayout>
      </c:layout>
      <c:overlay val="0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'22.8.2011 VS'!$A$8</c:f>
              <c:strCache>
                <c:ptCount val="1"/>
                <c:pt idx="0">
                  <c:v>greenDAO</c:v>
                </c:pt>
              </c:strCache>
            </c:strRef>
          </c:tx>
          <c:spPr>
            <a:gradFill>
              <a:gsLst>
                <a:gs pos="0">
                  <a:srgbClr val="92D050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invertIfNegative val="0"/>
          <c:cat>
            <c:strRef>
              <c:f>'22.8.2011 VS'!$B$7:$D$7</c:f>
              <c:strCache>
                <c:ptCount val="3"/>
                <c:pt idx="0">
                  <c:v>Insert/s</c:v>
                </c:pt>
                <c:pt idx="1">
                  <c:v>Update/s</c:v>
                </c:pt>
                <c:pt idx="2">
                  <c:v>Load/s</c:v>
                </c:pt>
              </c:strCache>
            </c:strRef>
          </c:cat>
          <c:val>
            <c:numRef>
              <c:f>'22.8.2011 VS'!$B$8:$D$8</c:f>
              <c:numCache>
                <c:formatCode>General</c:formatCode>
                <c:ptCount val="3"/>
                <c:pt idx="0">
                  <c:v>5707.7625570776263</c:v>
                </c:pt>
                <c:pt idx="1">
                  <c:v>5015.0451354062188</c:v>
                </c:pt>
                <c:pt idx="2">
                  <c:v>12658.227848101265</c:v>
                </c:pt>
              </c:numCache>
            </c:numRef>
          </c:val>
        </c:ser>
        <c:ser>
          <c:idx val="1"/>
          <c:order val="1"/>
          <c:tx>
            <c:strRef>
              <c:f>'22.8.2011 VS'!$A$9</c:f>
              <c:strCache>
                <c:ptCount val="1"/>
                <c:pt idx="0">
                  <c:v>ORMLite</c:v>
                </c:pt>
              </c:strCache>
            </c:strRef>
          </c:tx>
          <c:invertIfNegative val="0"/>
          <c:cat>
            <c:strRef>
              <c:f>'22.8.2011 VS'!$B$7:$D$7</c:f>
              <c:strCache>
                <c:ptCount val="3"/>
                <c:pt idx="0">
                  <c:v>Insert/s</c:v>
                </c:pt>
                <c:pt idx="1">
                  <c:v>Update/s</c:v>
                </c:pt>
                <c:pt idx="2">
                  <c:v>Load/s</c:v>
                </c:pt>
              </c:strCache>
            </c:strRef>
          </c:cat>
          <c:val>
            <c:numRef>
              <c:f>'22.8.2011 VS'!$B$9:$D$9</c:f>
              <c:numCache>
                <c:formatCode>General</c:formatCode>
                <c:ptCount val="3"/>
                <c:pt idx="0">
                  <c:v>2223.2103156958647</c:v>
                </c:pt>
                <c:pt idx="1">
                  <c:v>2190.1007446342533</c:v>
                </c:pt>
                <c:pt idx="2">
                  <c:v>2790.1785714285716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329664"/>
        <c:axId val="89539712"/>
        <c:axId val="0"/>
      </c:bar3DChart>
      <c:catAx>
        <c:axId val="8932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89539712"/>
        <c:crosses val="autoZero"/>
        <c:auto val="1"/>
        <c:lblAlgn val="ctr"/>
        <c:lblOffset val="100"/>
        <c:noMultiLvlLbl val="0"/>
      </c:catAx>
      <c:valAx>
        <c:axId val="895397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932966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2640702099737533"/>
          <c:y val="0.12260536398467432"/>
          <c:w val="0.14524883049299578"/>
          <c:h val="0.12590366152011678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23840769903762"/>
          <c:y val="5.1400554097404488E-2"/>
          <c:w val="0.84955314960629913"/>
          <c:h val="0.771750145815106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'fast cursor'!$A$23</c:f>
              <c:strCache>
                <c:ptCount val="1"/>
                <c:pt idx="0">
                  <c:v>Without Identity Scope</c:v>
                </c:pt>
              </c:strCache>
            </c:strRef>
          </c:tx>
          <c:spPr>
            <a:gradFill flip="none" rotWithShape="1">
              <a:gsLst>
                <a:gs pos="0">
                  <a:srgbClr val="92D050">
                    <a:shade val="30000"/>
                    <a:satMod val="115000"/>
                  </a:srgbClr>
                </a:gs>
                <a:gs pos="50000">
                  <a:srgbClr val="92D050">
                    <a:shade val="67500"/>
                    <a:satMod val="115000"/>
                  </a:srgbClr>
                </a:gs>
                <a:gs pos="100000">
                  <a:srgbClr val="92D05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</c:spPr>
          <c:invertIfNegative val="0"/>
          <c:cat>
            <c:strRef>
              <c:f>'fast cursor'!$G$22:$K$22</c:f>
              <c:strCache>
                <c:ptCount val="5"/>
                <c:pt idx="0">
                  <c:v>Loads/s</c:v>
                </c:pt>
                <c:pt idx="1">
                  <c:v>Loads/s (2nd time)</c:v>
                </c:pt>
                <c:pt idx="2">
                  <c:v>Loads/s (long key)</c:v>
                </c:pt>
                <c:pt idx="3">
                  <c:v>Loads/s (2nd, long key)</c:v>
                </c:pt>
                <c:pt idx="4">
                  <c:v>Loads/s (Object key)</c:v>
                </c:pt>
              </c:strCache>
            </c:strRef>
          </c:cat>
          <c:val>
            <c:numRef>
              <c:f>'fast cursor'!$G$23:$K$23</c:f>
              <c:numCache>
                <c:formatCode>General</c:formatCode>
                <c:ptCount val="5"/>
                <c:pt idx="0">
                  <c:v>10683.760683760685</c:v>
                </c:pt>
                <c:pt idx="1">
                  <c:v>15527.950310559005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'fast cursor'!$A$24</c:f>
              <c:strCache>
                <c:ptCount val="1"/>
                <c:pt idx="0">
                  <c:v>With Identity Scope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75000"/>
                    <a:shade val="30000"/>
                    <a:satMod val="115000"/>
                  </a:schemeClr>
                </a:gs>
                <a:gs pos="50000">
                  <a:schemeClr val="accent3">
                    <a:lumMod val="75000"/>
                    <a:shade val="67500"/>
                    <a:satMod val="115000"/>
                  </a:schemeClr>
                </a:gs>
                <a:gs pos="100000">
                  <a:schemeClr val="accent3">
                    <a:lumMod val="75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</c:spPr>
          <c:invertIfNegative val="0"/>
          <c:cat>
            <c:strRef>
              <c:f>'fast cursor'!$G$22:$K$22</c:f>
              <c:strCache>
                <c:ptCount val="5"/>
                <c:pt idx="0">
                  <c:v>Loads/s</c:v>
                </c:pt>
                <c:pt idx="1">
                  <c:v>Loads/s (2nd time)</c:v>
                </c:pt>
                <c:pt idx="2">
                  <c:v>Loads/s (long key)</c:v>
                </c:pt>
                <c:pt idx="3">
                  <c:v>Loads/s (2nd, long key)</c:v>
                </c:pt>
                <c:pt idx="4">
                  <c:v>Loads/s (Object key)</c:v>
                </c:pt>
              </c:strCache>
            </c:strRef>
          </c:cat>
          <c:val>
            <c:numRef>
              <c:f>'fast cursor'!$G$24:$K$24</c:f>
              <c:numCache>
                <c:formatCode>General</c:formatCode>
                <c:ptCount val="5"/>
                <c:pt idx="0">
                  <c:v>7418.3976261127591</c:v>
                </c:pt>
                <c:pt idx="1">
                  <c:v>24509.803921568629</c:v>
                </c:pt>
                <c:pt idx="2">
                  <c:v>9803.9215686274511</c:v>
                </c:pt>
                <c:pt idx="3">
                  <c:v>25510.204081632652</c:v>
                </c:pt>
                <c:pt idx="4">
                  <c:v>9746.5886939571155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331712"/>
        <c:axId val="89542016"/>
        <c:axId val="0"/>
      </c:bar3DChart>
      <c:catAx>
        <c:axId val="8933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542016"/>
        <c:crosses val="autoZero"/>
        <c:auto val="1"/>
        <c:lblAlgn val="ctr"/>
        <c:lblOffset val="100"/>
        <c:noMultiLvlLbl val="0"/>
      </c:catAx>
      <c:valAx>
        <c:axId val="89542016"/>
        <c:scaling>
          <c:orientation val="minMax"/>
          <c:max val="2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31712"/>
        <c:crosses val="autoZero"/>
        <c:crossBetween val="between"/>
        <c:majorUnit val="4000"/>
      </c:valAx>
    </c:plotArea>
    <c:legend>
      <c:legendPos val="r"/>
      <c:layout>
        <c:manualLayout>
          <c:xMode val="edge"/>
          <c:yMode val="edge"/>
          <c:x val="0.77282426027681794"/>
          <c:y val="4.2020563725444993E-2"/>
          <c:w val="0.21301686210087048"/>
          <c:h val="0.12100651445459654"/>
        </c:manualLayout>
      </c:layout>
      <c:overlay val="0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23840769903762"/>
          <c:y val="5.1400554097404488E-2"/>
          <c:w val="0.84955314960629913"/>
          <c:h val="0.771750145815106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Preview3!$A$23</c:f>
              <c:strCache>
                <c:ptCount val="1"/>
                <c:pt idx="0">
                  <c:v>Without Identity Scope</c:v>
                </c:pt>
              </c:strCache>
            </c:strRef>
          </c:tx>
          <c:spPr>
            <a:gradFill flip="none" rotWithShape="1">
              <a:gsLst>
                <a:gs pos="0">
                  <a:srgbClr val="92D050">
                    <a:shade val="30000"/>
                    <a:satMod val="115000"/>
                  </a:srgbClr>
                </a:gs>
                <a:gs pos="50000">
                  <a:srgbClr val="92D050">
                    <a:shade val="67500"/>
                    <a:satMod val="115000"/>
                  </a:srgbClr>
                </a:gs>
                <a:gs pos="100000">
                  <a:srgbClr val="92D05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</c:spPr>
          <c:invertIfNegative val="0"/>
          <c:cat>
            <c:strRef>
              <c:f>Preview3!$G$22:$K$22</c:f>
              <c:strCache>
                <c:ptCount val="5"/>
                <c:pt idx="0">
                  <c:v>Loads/s</c:v>
                </c:pt>
                <c:pt idx="1">
                  <c:v>Loads/s (2nd time)</c:v>
                </c:pt>
                <c:pt idx="2">
                  <c:v>Inserts/s</c:v>
                </c:pt>
                <c:pt idx="3">
                  <c:v>Updates/s</c:v>
                </c:pt>
                <c:pt idx="4">
                  <c:v>Delete (all)/s</c:v>
                </c:pt>
              </c:strCache>
            </c:strRef>
          </c:cat>
          <c:val>
            <c:numRef>
              <c:f>Preview3!$G$23:$K$23</c:f>
              <c:numCache>
                <c:formatCode>General</c:formatCode>
                <c:ptCount val="5"/>
                <c:pt idx="0">
                  <c:v>8103.7277147487839</c:v>
                </c:pt>
                <c:pt idx="1">
                  <c:v>11520.737327188941</c:v>
                </c:pt>
                <c:pt idx="2">
                  <c:v>5567.9287305122498</c:v>
                </c:pt>
                <c:pt idx="3">
                  <c:v>5422.9934924078088</c:v>
                </c:pt>
                <c:pt idx="4">
                  <c:v>15384.615384615385</c:v>
                </c:pt>
              </c:numCache>
            </c:numRef>
          </c:val>
        </c:ser>
        <c:ser>
          <c:idx val="1"/>
          <c:order val="1"/>
          <c:tx>
            <c:strRef>
              <c:f>Preview3!$A$24</c:f>
              <c:strCache>
                <c:ptCount val="1"/>
                <c:pt idx="0">
                  <c:v>With Identity Scope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75000"/>
                    <a:shade val="30000"/>
                    <a:satMod val="115000"/>
                  </a:schemeClr>
                </a:gs>
                <a:gs pos="50000">
                  <a:schemeClr val="accent3">
                    <a:lumMod val="75000"/>
                    <a:shade val="67500"/>
                    <a:satMod val="115000"/>
                  </a:schemeClr>
                </a:gs>
                <a:gs pos="100000">
                  <a:schemeClr val="accent3">
                    <a:lumMod val="75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</c:spPr>
          <c:invertIfNegative val="0"/>
          <c:cat>
            <c:strRef>
              <c:f>Preview3!$G$22:$K$22</c:f>
              <c:strCache>
                <c:ptCount val="5"/>
                <c:pt idx="0">
                  <c:v>Loads/s</c:v>
                </c:pt>
                <c:pt idx="1">
                  <c:v>Loads/s (2nd time)</c:v>
                </c:pt>
                <c:pt idx="2">
                  <c:v>Inserts/s</c:v>
                </c:pt>
                <c:pt idx="3">
                  <c:v>Updates/s</c:v>
                </c:pt>
                <c:pt idx="4">
                  <c:v>Delete (all)/s</c:v>
                </c:pt>
              </c:strCache>
            </c:strRef>
          </c:cat>
          <c:val>
            <c:numRef>
              <c:f>Preview3!$G$24:$K$24</c:f>
              <c:numCache>
                <c:formatCode>General</c:formatCode>
                <c:ptCount val="5"/>
                <c:pt idx="0">
                  <c:v>5144.032921810699</c:v>
                </c:pt>
                <c:pt idx="1">
                  <c:v>21008.403361344539</c:v>
                </c:pt>
                <c:pt idx="2">
                  <c:v>4314.0638481449523</c:v>
                </c:pt>
                <c:pt idx="3">
                  <c:v>4990.0199600798396</c:v>
                </c:pt>
                <c:pt idx="4">
                  <c:v>13774.104683195594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448448"/>
        <c:axId val="89544320"/>
        <c:axId val="0"/>
      </c:bar3DChart>
      <c:catAx>
        <c:axId val="894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544320"/>
        <c:crosses val="autoZero"/>
        <c:auto val="1"/>
        <c:lblAlgn val="ctr"/>
        <c:lblOffset val="100"/>
        <c:noMultiLvlLbl val="0"/>
      </c:catAx>
      <c:valAx>
        <c:axId val="89544320"/>
        <c:scaling>
          <c:orientation val="minMax"/>
          <c:max val="2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448448"/>
        <c:crosses val="autoZero"/>
        <c:crossBetween val="between"/>
        <c:majorUnit val="4000"/>
      </c:valAx>
    </c:plotArea>
    <c:legend>
      <c:legendPos val="r"/>
      <c:layout>
        <c:manualLayout>
          <c:xMode val="edge"/>
          <c:yMode val="edge"/>
          <c:x val="0.72678109480919206"/>
          <c:y val="9.8900522773982119E-2"/>
          <c:w val="0.21301686210087048"/>
          <c:h val="0.12100651445459654"/>
        </c:manualLayout>
      </c:layout>
      <c:overlay val="0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VS!$A$8</c:f>
              <c:strCache>
                <c:ptCount val="1"/>
                <c:pt idx="0">
                  <c:v>greenDAO</c:v>
                </c:pt>
              </c:strCache>
            </c:strRef>
          </c:tx>
          <c:spPr>
            <a:gradFill>
              <a:gsLst>
                <a:gs pos="0">
                  <a:srgbClr val="92D050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invertIfNegative val="0"/>
          <c:cat>
            <c:strRef>
              <c:f>VS!$B$7:$D$7</c:f>
              <c:strCache>
                <c:ptCount val="3"/>
                <c:pt idx="0">
                  <c:v>Insert/s</c:v>
                </c:pt>
                <c:pt idx="1">
                  <c:v>Update/s</c:v>
                </c:pt>
                <c:pt idx="2">
                  <c:v>Load/s</c:v>
                </c:pt>
              </c:strCache>
            </c:strRef>
          </c:cat>
          <c:val>
            <c:numRef>
              <c:f>VS!$B$8:$D$8</c:f>
              <c:numCache>
                <c:formatCode>General</c:formatCode>
                <c:ptCount val="3"/>
                <c:pt idx="0">
                  <c:v>4826.2548262548262</c:v>
                </c:pt>
                <c:pt idx="1">
                  <c:v>5376.3440860215051</c:v>
                </c:pt>
                <c:pt idx="2">
                  <c:v>8635.5785837651129</c:v>
                </c:pt>
              </c:numCache>
            </c:numRef>
          </c:val>
        </c:ser>
        <c:ser>
          <c:idx val="1"/>
          <c:order val="1"/>
          <c:tx>
            <c:strRef>
              <c:f>VS!$A$9</c:f>
              <c:strCache>
                <c:ptCount val="1"/>
                <c:pt idx="0">
                  <c:v>ORMLite</c:v>
                </c:pt>
              </c:strCache>
            </c:strRef>
          </c:tx>
          <c:invertIfNegative val="0"/>
          <c:cat>
            <c:strRef>
              <c:f>VS!$B$7:$D$7</c:f>
              <c:strCache>
                <c:ptCount val="3"/>
                <c:pt idx="0">
                  <c:v>Insert/s</c:v>
                </c:pt>
                <c:pt idx="1">
                  <c:v>Update/s</c:v>
                </c:pt>
                <c:pt idx="2">
                  <c:v>Load/s</c:v>
                </c:pt>
              </c:strCache>
            </c:strRef>
          </c:cat>
          <c:val>
            <c:numRef>
              <c:f>VS!$B$9:$D$9</c:f>
              <c:numCache>
                <c:formatCode>General</c:formatCode>
                <c:ptCount val="3"/>
                <c:pt idx="0">
                  <c:v>2223.2103156958647</c:v>
                </c:pt>
                <c:pt idx="1">
                  <c:v>2190.1007446342533</c:v>
                </c:pt>
                <c:pt idx="2">
                  <c:v>2790.1785714285716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279360"/>
        <c:axId val="89677824"/>
        <c:axId val="0"/>
      </c:bar3DChart>
      <c:catAx>
        <c:axId val="7527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89677824"/>
        <c:crosses val="autoZero"/>
        <c:auto val="1"/>
        <c:lblAlgn val="ctr"/>
        <c:lblOffset val="100"/>
        <c:noMultiLvlLbl val="0"/>
      </c:catAx>
      <c:valAx>
        <c:axId val="896778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7527936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2640702099737533"/>
          <c:y val="0.12260536398467432"/>
          <c:w val="0.14524883049299578"/>
          <c:h val="0.12590366152011678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3</xdr:row>
      <xdr:rowOff>28575</xdr:rowOff>
    </xdr:from>
    <xdr:to>
      <xdr:col>14</xdr:col>
      <xdr:colOff>466725</xdr:colOff>
      <xdr:row>19</xdr:row>
      <xdr:rowOff>57150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10</xdr:row>
      <xdr:rowOff>119062</xdr:rowOff>
    </xdr:from>
    <xdr:to>
      <xdr:col>8</xdr:col>
      <xdr:colOff>523875</xdr:colOff>
      <xdr:row>30</xdr:row>
      <xdr:rowOff>133350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723899</xdr:colOff>
      <xdr:row>34</xdr:row>
      <xdr:rowOff>166686</xdr:rowOff>
    </xdr:from>
    <xdr:to>
      <xdr:col>7</xdr:col>
      <xdr:colOff>476249</xdr:colOff>
      <xdr:row>59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723899</xdr:colOff>
      <xdr:row>34</xdr:row>
      <xdr:rowOff>166686</xdr:rowOff>
    </xdr:from>
    <xdr:to>
      <xdr:col>7</xdr:col>
      <xdr:colOff>476249</xdr:colOff>
      <xdr:row>59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3</xdr:row>
      <xdr:rowOff>28575</xdr:rowOff>
    </xdr:from>
    <xdr:to>
      <xdr:col>14</xdr:col>
      <xdr:colOff>466725</xdr:colOff>
      <xdr:row>19</xdr:row>
      <xdr:rowOff>57150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704849</xdr:colOff>
      <xdr:row>26</xdr:row>
      <xdr:rowOff>4761</xdr:rowOff>
    </xdr:from>
    <xdr:to>
      <xdr:col>7</xdr:col>
      <xdr:colOff>457199</xdr:colOff>
      <xdr:row>45</xdr:row>
      <xdr:rowOff>180974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704849</xdr:colOff>
      <xdr:row>26</xdr:row>
      <xdr:rowOff>4761</xdr:rowOff>
    </xdr:from>
    <xdr:to>
      <xdr:col>7</xdr:col>
      <xdr:colOff>457199</xdr:colOff>
      <xdr:row>45</xdr:row>
      <xdr:rowOff>180974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3</xdr:row>
      <xdr:rowOff>28575</xdr:rowOff>
    </xdr:from>
    <xdr:to>
      <xdr:col>14</xdr:col>
      <xdr:colOff>466725</xdr:colOff>
      <xdr:row>19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selection activeCell="B20" sqref="B20"/>
    </sheetView>
  </sheetViews>
  <sheetFormatPr baseColWidth="10" defaultRowHeight="15" x14ac:dyDescent="0.25"/>
  <cols>
    <col min="1" max="1" width="11.42578125" style="1"/>
    <col min="2" max="2" width="12.85546875" style="1" customWidth="1"/>
    <col min="3" max="3" width="14" style="1" customWidth="1"/>
    <col min="4" max="4" width="15.28515625" style="1" customWidth="1"/>
    <col min="5" max="5" width="12.85546875" style="1" customWidth="1"/>
    <col min="6" max="6" width="8.7109375" style="1" customWidth="1"/>
    <col min="7" max="7" width="13" style="1" customWidth="1"/>
    <col min="8" max="16384" width="11.42578125" style="1"/>
  </cols>
  <sheetData>
    <row r="1" spans="1:7" s="3" customFormat="1" ht="3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13</v>
      </c>
    </row>
    <row r="2" spans="1:7" x14ac:dyDescent="0.25">
      <c r="A2" s="1" t="s">
        <v>6</v>
      </c>
      <c r="B2" s="1">
        <f>'17.12.2011 Android 4.0.3'!D8</f>
        <v>8567.6</v>
      </c>
      <c r="C2" s="1">
        <f>'17.12.2011 Android 4.0.3'!E8</f>
        <v>8302.4</v>
      </c>
      <c r="D2" s="1">
        <f>'17.12.2011 Android 4.0.3'!I8</f>
        <v>351.2</v>
      </c>
      <c r="E2" s="1">
        <f>'17.12.2011 Android 4.0.3'!J8</f>
        <v>440</v>
      </c>
      <c r="F2" s="1">
        <f>'17.12.2011 Android 4.0.3'!G8</f>
        <v>55.8</v>
      </c>
      <c r="G2" s="5">
        <f>greenDAO!F7</f>
        <v>153.80000000000001</v>
      </c>
    </row>
    <row r="3" spans="1:7" x14ac:dyDescent="0.25">
      <c r="A3" s="1" t="s">
        <v>5</v>
      </c>
      <c r="B3" s="1">
        <f>ORMLite!B26</f>
        <v>7757.6</v>
      </c>
      <c r="C3" s="1">
        <f>ORMLite!C26</f>
        <v>7565.4</v>
      </c>
      <c r="D3" s="1">
        <f>ORMLite!D26</f>
        <v>609.20000000000005</v>
      </c>
      <c r="E3" s="1">
        <f>ORMLite!E26</f>
        <v>707.6</v>
      </c>
      <c r="F3" s="1">
        <f>ORMLite!F26</f>
        <v>252.6</v>
      </c>
    </row>
    <row r="7" spans="1:7" s="3" customFormat="1" x14ac:dyDescent="0.25">
      <c r="B7" s="3" t="s">
        <v>9</v>
      </c>
      <c r="C7" s="3" t="s">
        <v>8</v>
      </c>
      <c r="D7" s="3" t="s">
        <v>7</v>
      </c>
      <c r="E7" s="3" t="s">
        <v>7</v>
      </c>
    </row>
    <row r="8" spans="1:7" x14ac:dyDescent="0.25">
      <c r="A8" s="1" t="s">
        <v>6</v>
      </c>
      <c r="B8" s="1">
        <f>1000*1000/F2</f>
        <v>17921.146953405019</v>
      </c>
      <c r="C8" s="1">
        <f t="shared" ref="B8:E9" si="0">1000*1000/E2</f>
        <v>2272.7272727272725</v>
      </c>
      <c r="D8" s="1">
        <f>1000*1000/D2</f>
        <v>2847.380410022779</v>
      </c>
      <c r="E8" s="1">
        <f t="shared" si="0"/>
        <v>6501.9505851755521</v>
      </c>
    </row>
    <row r="9" spans="1:7" x14ac:dyDescent="0.25">
      <c r="A9" s="1" t="s">
        <v>5</v>
      </c>
      <c r="B9" s="1">
        <f>1000*1000/F3</f>
        <v>3958.8281868566905</v>
      </c>
      <c r="C9" s="1">
        <f t="shared" si="0"/>
        <v>1413.2278123233464</v>
      </c>
      <c r="D9" s="1">
        <f>1000*1000/D3</f>
        <v>1641.4970453053184</v>
      </c>
      <c r="E9" s="1" t="e">
        <f t="shared" si="0"/>
        <v>#DIV/0!</v>
      </c>
    </row>
    <row r="10" spans="1:7" x14ac:dyDescent="0.25">
      <c r="E10" s="5"/>
    </row>
    <row r="11" spans="1:7" x14ac:dyDescent="0.25">
      <c r="E11" s="5"/>
    </row>
    <row r="12" spans="1:7" x14ac:dyDescent="0.25">
      <c r="E12" s="5"/>
    </row>
    <row r="13" spans="1:7" x14ac:dyDescent="0.25">
      <c r="E13" s="5"/>
    </row>
    <row r="14" spans="1:7" x14ac:dyDescent="0.25">
      <c r="B14" s="3" t="s">
        <v>10</v>
      </c>
      <c r="C14" s="3" t="s">
        <v>11</v>
      </c>
      <c r="D14" s="3" t="s">
        <v>12</v>
      </c>
      <c r="E14" s="4"/>
    </row>
    <row r="15" spans="1:7" ht="30" x14ac:dyDescent="0.25">
      <c r="A15" s="1" t="s">
        <v>17</v>
      </c>
      <c r="B15" s="1">
        <f>D3/D2</f>
        <v>1.7346241457858771</v>
      </c>
      <c r="C15" s="1">
        <f>E3/E2</f>
        <v>1.6081818181818182</v>
      </c>
      <c r="D15" s="1">
        <f>F3/F2</f>
        <v>4.5268817204301079</v>
      </c>
      <c r="E15" s="5"/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4" workbookViewId="0">
      <selection activeCell="F26" sqref="F26"/>
    </sheetView>
  </sheetViews>
  <sheetFormatPr baseColWidth="10" defaultRowHeight="15" x14ac:dyDescent="0.25"/>
  <cols>
    <col min="1" max="1" width="11.42578125" style="1"/>
    <col min="2" max="2" width="13.42578125" style="1" customWidth="1"/>
    <col min="3" max="3" width="13.5703125" style="1" customWidth="1"/>
    <col min="4" max="16384" width="11.42578125" style="1"/>
  </cols>
  <sheetData>
    <row r="1" spans="1:6" x14ac:dyDescent="0.25">
      <c r="A1" s="23" t="s">
        <v>63</v>
      </c>
      <c r="B1" s="22"/>
      <c r="C1" s="22"/>
      <c r="D1" s="22"/>
      <c r="E1" s="22"/>
      <c r="F1" s="22"/>
    </row>
    <row r="2" spans="1:6" ht="4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5">
      <c r="B3" s="1">
        <v>8540</v>
      </c>
      <c r="C3" s="1">
        <v>8895</v>
      </c>
      <c r="D3" s="1">
        <v>426</v>
      </c>
      <c r="E3" s="1">
        <v>414</v>
      </c>
      <c r="F3" s="1">
        <v>347</v>
      </c>
    </row>
    <row r="4" spans="1:6" x14ac:dyDescent="0.25">
      <c r="B4" s="1">
        <v>8575</v>
      </c>
      <c r="C4" s="1">
        <v>8117</v>
      </c>
      <c r="D4" s="1">
        <v>506</v>
      </c>
      <c r="E4" s="1">
        <v>489</v>
      </c>
      <c r="F4" s="1">
        <v>384</v>
      </c>
    </row>
    <row r="5" spans="1:6" x14ac:dyDescent="0.25">
      <c r="B5" s="1">
        <v>7593</v>
      </c>
      <c r="C5" s="1">
        <v>8881</v>
      </c>
      <c r="D5" s="1">
        <v>428</v>
      </c>
      <c r="E5" s="1">
        <v>446</v>
      </c>
      <c r="F5" s="1">
        <v>315</v>
      </c>
    </row>
    <row r="6" spans="1:6" x14ac:dyDescent="0.25">
      <c r="B6" s="1">
        <v>9451</v>
      </c>
      <c r="C6" s="1">
        <v>7448</v>
      </c>
      <c r="D6" s="1">
        <v>436</v>
      </c>
      <c r="E6" s="1">
        <v>498</v>
      </c>
      <c r="F6" s="1">
        <v>352</v>
      </c>
    </row>
    <row r="7" spans="1:6" x14ac:dyDescent="0.25">
      <c r="B7" s="1">
        <v>7955</v>
      </c>
      <c r="C7" s="1">
        <v>8812</v>
      </c>
      <c r="D7" s="1">
        <v>453</v>
      </c>
      <c r="E7" s="1">
        <v>436</v>
      </c>
      <c r="F7" s="1">
        <v>394</v>
      </c>
    </row>
    <row r="8" spans="1:6" s="2" customFormat="1" x14ac:dyDescent="0.25">
      <c r="B8" s="2">
        <f>AVERAGE(B3:B7)</f>
        <v>8422.7999999999993</v>
      </c>
      <c r="C8" s="2">
        <f>AVERAGE(C3:C7)</f>
        <v>8430.6</v>
      </c>
      <c r="D8" s="2">
        <f>AVERAGE(D3:D7)</f>
        <v>449.8</v>
      </c>
      <c r="E8" s="2">
        <f>AVERAGE(E3:E7)</f>
        <v>456.6</v>
      </c>
      <c r="F8" s="2">
        <f>AVERAGE(F3:F7)</f>
        <v>358.4</v>
      </c>
    </row>
    <row r="10" spans="1:6" x14ac:dyDescent="0.25">
      <c r="A10" s="23" t="s">
        <v>64</v>
      </c>
      <c r="B10" s="22"/>
      <c r="C10" s="22"/>
      <c r="D10" s="22"/>
      <c r="E10" s="22"/>
      <c r="F10" s="22"/>
    </row>
    <row r="11" spans="1:6" ht="45" x14ac:dyDescent="0.25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</row>
    <row r="12" spans="1:6" x14ac:dyDescent="0.25">
      <c r="B12" s="1">
        <v>7796</v>
      </c>
      <c r="C12" s="1">
        <v>9179</v>
      </c>
      <c r="D12" s="1">
        <v>628</v>
      </c>
      <c r="E12" s="1">
        <v>612</v>
      </c>
      <c r="F12" s="1">
        <v>327</v>
      </c>
    </row>
    <row r="13" spans="1:6" x14ac:dyDescent="0.25">
      <c r="B13" s="1">
        <v>8550</v>
      </c>
      <c r="C13" s="1">
        <v>8745</v>
      </c>
      <c r="D13" s="1">
        <v>528</v>
      </c>
      <c r="E13" s="1">
        <v>555</v>
      </c>
      <c r="F13" s="1">
        <v>252</v>
      </c>
    </row>
    <row r="14" spans="1:6" x14ac:dyDescent="0.25">
      <c r="B14" s="1">
        <v>6867</v>
      </c>
      <c r="C14" s="1">
        <v>7142</v>
      </c>
      <c r="D14" s="1">
        <v>526</v>
      </c>
      <c r="E14" s="1">
        <v>520</v>
      </c>
      <c r="F14" s="1">
        <v>250</v>
      </c>
    </row>
    <row r="15" spans="1:6" x14ac:dyDescent="0.25">
      <c r="B15" s="1">
        <v>8412</v>
      </c>
      <c r="C15" s="1">
        <v>7370</v>
      </c>
      <c r="D15" s="1">
        <v>514</v>
      </c>
      <c r="E15" s="1">
        <v>529</v>
      </c>
      <c r="F15" s="1">
        <v>260</v>
      </c>
    </row>
    <row r="16" spans="1:6" x14ac:dyDescent="0.25">
      <c r="B16" s="1">
        <v>9271</v>
      </c>
      <c r="C16" s="1">
        <v>4730</v>
      </c>
      <c r="D16" s="1">
        <v>497</v>
      </c>
      <c r="E16" s="1">
        <v>536</v>
      </c>
      <c r="F16" s="1">
        <v>272</v>
      </c>
    </row>
    <row r="17" spans="1:6" x14ac:dyDescent="0.25">
      <c r="B17" s="2">
        <f>AVERAGE(B12:B16)</f>
        <v>8179.2</v>
      </c>
      <c r="C17" s="2">
        <f>AVERAGE(C12:C16)</f>
        <v>7433.2</v>
      </c>
      <c r="D17" s="2">
        <f>AVERAGE(D12:D16)</f>
        <v>538.6</v>
      </c>
      <c r="E17" s="2">
        <f>AVERAGE(E12:E16)</f>
        <v>550.4</v>
      </c>
      <c r="F17" s="2">
        <f>AVERAGE(F12:F16)</f>
        <v>272.2</v>
      </c>
    </row>
    <row r="19" spans="1:6" x14ac:dyDescent="0.25">
      <c r="A19" s="23" t="s">
        <v>65</v>
      </c>
      <c r="B19" s="22"/>
      <c r="C19" s="22"/>
      <c r="D19" s="22"/>
      <c r="E19" s="22"/>
      <c r="F19" s="22"/>
    </row>
    <row r="20" spans="1:6" ht="45" x14ac:dyDescent="0.25"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</row>
    <row r="21" spans="1:6" x14ac:dyDescent="0.25">
      <c r="B21" s="1">
        <v>7432</v>
      </c>
      <c r="C21" s="1">
        <v>7280</v>
      </c>
      <c r="D21" s="1">
        <v>656</v>
      </c>
      <c r="E21" s="1">
        <v>575</v>
      </c>
      <c r="F21" s="1">
        <v>341</v>
      </c>
    </row>
    <row r="22" spans="1:6" x14ac:dyDescent="0.25">
      <c r="B22" s="1">
        <v>8429</v>
      </c>
      <c r="C22" s="1">
        <v>9270</v>
      </c>
      <c r="D22" s="1">
        <v>526</v>
      </c>
      <c r="E22" s="1">
        <v>561</v>
      </c>
      <c r="F22" s="1">
        <v>218</v>
      </c>
    </row>
    <row r="23" spans="1:6" x14ac:dyDescent="0.25">
      <c r="B23" s="1">
        <v>6754</v>
      </c>
      <c r="C23" s="1">
        <v>8512</v>
      </c>
      <c r="D23" s="1">
        <v>606</v>
      </c>
      <c r="E23" s="1">
        <v>566</v>
      </c>
      <c r="F23" s="1">
        <v>219</v>
      </c>
    </row>
    <row r="24" spans="1:6" x14ac:dyDescent="0.25">
      <c r="B24" s="1">
        <v>8676</v>
      </c>
      <c r="C24" s="1">
        <v>4683</v>
      </c>
      <c r="D24" s="1">
        <v>558</v>
      </c>
      <c r="E24" s="1">
        <v>553</v>
      </c>
      <c r="F24" s="1">
        <v>210</v>
      </c>
    </row>
    <row r="25" spans="1:6" x14ac:dyDescent="0.25">
      <c r="B25" s="1">
        <v>7497</v>
      </c>
      <c r="C25" s="1">
        <v>8082</v>
      </c>
      <c r="D25" s="1">
        <v>700</v>
      </c>
      <c r="E25" s="1">
        <v>1283</v>
      </c>
      <c r="F25" s="1">
        <v>275</v>
      </c>
    </row>
    <row r="26" spans="1:6" x14ac:dyDescent="0.25">
      <c r="B26" s="2">
        <f>AVERAGE(B21:B25)</f>
        <v>7757.6</v>
      </c>
      <c r="C26" s="2">
        <f>AVERAGE(C21:C25)</f>
        <v>7565.4</v>
      </c>
      <c r="D26" s="2">
        <f>AVERAGE(D21:D25)</f>
        <v>609.20000000000005</v>
      </c>
      <c r="E26" s="2">
        <f>AVERAGE(E21:E25)</f>
        <v>707.6</v>
      </c>
      <c r="F26" s="2">
        <f>AVERAGE(F21:F25)</f>
        <v>252.6</v>
      </c>
    </row>
  </sheetData>
  <pageMargins left="0.7" right="0.7" top="0.78740157499999996" bottom="0.78740157499999996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A7" zoomScaleNormal="100" workbookViewId="0">
      <selection activeCell="M25" sqref="M25"/>
    </sheetView>
  </sheetViews>
  <sheetFormatPr baseColWidth="10" defaultRowHeight="15" x14ac:dyDescent="0.25"/>
  <cols>
    <col min="1" max="1" width="27.42578125" customWidth="1"/>
  </cols>
  <sheetData>
    <row r="1" spans="1:11" ht="15" customHeight="1" x14ac:dyDescent="0.25">
      <c r="B1" s="16" t="s">
        <v>21</v>
      </c>
      <c r="C1" s="16"/>
      <c r="D1" s="16"/>
      <c r="E1" s="16"/>
      <c r="F1" s="16"/>
      <c r="G1" s="17" t="s">
        <v>29</v>
      </c>
      <c r="H1" s="17"/>
      <c r="I1" s="17"/>
      <c r="J1" s="17"/>
      <c r="K1" s="17"/>
    </row>
    <row r="2" spans="1:11" ht="30" x14ac:dyDescent="0.25">
      <c r="A2" s="15" t="s">
        <v>56</v>
      </c>
      <c r="B2" s="3" t="s">
        <v>22</v>
      </c>
      <c r="C2" s="3" t="s">
        <v>23</v>
      </c>
      <c r="D2" s="3" t="s">
        <v>50</v>
      </c>
      <c r="E2" s="3" t="s">
        <v>51</v>
      </c>
      <c r="F2" s="3" t="s">
        <v>52</v>
      </c>
      <c r="G2" s="3" t="s">
        <v>22</v>
      </c>
      <c r="H2" s="3" t="s">
        <v>23</v>
      </c>
      <c r="I2" s="3" t="s">
        <v>27</v>
      </c>
      <c r="J2" s="3" t="s">
        <v>28</v>
      </c>
      <c r="K2" s="3" t="s">
        <v>37</v>
      </c>
    </row>
    <row r="3" spans="1:11" x14ac:dyDescent="0.25">
      <c r="A3" t="s">
        <v>60</v>
      </c>
      <c r="B3">
        <v>841.2</v>
      </c>
      <c r="C3">
        <v>834.6</v>
      </c>
      <c r="D3">
        <v>8567.6</v>
      </c>
      <c r="E3">
        <v>8302.4</v>
      </c>
      <c r="F3">
        <v>6943.8</v>
      </c>
      <c r="G3">
        <v>55.8</v>
      </c>
      <c r="H3">
        <v>57.2</v>
      </c>
      <c r="I3">
        <v>351.2</v>
      </c>
      <c r="J3">
        <v>440</v>
      </c>
      <c r="K3">
        <v>73</v>
      </c>
    </row>
    <row r="4" spans="1:11" x14ac:dyDescent="0.25">
      <c r="A4" t="s">
        <v>59</v>
      </c>
      <c r="B4" s="14">
        <v>940.8</v>
      </c>
      <c r="C4" s="14">
        <v>9.6</v>
      </c>
      <c r="D4" s="14">
        <v>8684.6</v>
      </c>
      <c r="E4" s="14">
        <v>6822.8</v>
      </c>
      <c r="F4" s="14">
        <v>8892.4</v>
      </c>
      <c r="G4" s="1">
        <v>65.599999999999994</v>
      </c>
      <c r="H4" s="1">
        <v>27.2</v>
      </c>
      <c r="I4" s="1">
        <v>376.8</v>
      </c>
      <c r="J4" s="1">
        <v>419.6</v>
      </c>
      <c r="K4" s="1">
        <v>52.8</v>
      </c>
    </row>
    <row r="5" spans="1:11" x14ac:dyDescent="0.25">
      <c r="A5" t="s">
        <v>57</v>
      </c>
      <c r="B5" s="14">
        <v>574.6</v>
      </c>
      <c r="C5" s="14">
        <v>563</v>
      </c>
      <c r="D5" s="14">
        <v>8519</v>
      </c>
      <c r="E5" s="14">
        <v>8142.8</v>
      </c>
      <c r="F5" s="14">
        <v>7633.2</v>
      </c>
      <c r="G5" s="1">
        <v>79</v>
      </c>
      <c r="H5" s="1">
        <v>67</v>
      </c>
      <c r="I5" s="1">
        <v>175.2</v>
      </c>
      <c r="J5" s="1">
        <v>199.4</v>
      </c>
      <c r="K5" s="1">
        <v>90</v>
      </c>
    </row>
    <row r="6" spans="1:11" x14ac:dyDescent="0.25">
      <c r="A6" t="s">
        <v>58</v>
      </c>
      <c r="B6" s="14">
        <v>633.6</v>
      </c>
      <c r="C6" s="14">
        <v>7.6</v>
      </c>
      <c r="D6" s="14">
        <v>7833.6</v>
      </c>
      <c r="E6" s="14">
        <v>7690.8</v>
      </c>
      <c r="F6" s="14">
        <v>7480.8</v>
      </c>
      <c r="G6" s="1">
        <v>85.8</v>
      </c>
      <c r="H6" s="1">
        <v>33.6</v>
      </c>
      <c r="I6" s="1">
        <v>179.4</v>
      </c>
      <c r="J6" s="1">
        <v>216.2</v>
      </c>
      <c r="K6" s="1">
        <v>95.4</v>
      </c>
    </row>
    <row r="7" spans="1:11" x14ac:dyDescent="0.25">
      <c r="B7" s="14"/>
      <c r="C7" s="14"/>
      <c r="D7" s="14"/>
      <c r="E7" s="14"/>
      <c r="F7" s="14"/>
      <c r="G7" s="1"/>
      <c r="H7" s="1"/>
      <c r="I7" s="1"/>
      <c r="J7" s="1"/>
      <c r="K7" s="1"/>
    </row>
    <row r="8" spans="1:11" x14ac:dyDescent="0.25">
      <c r="A8" t="s">
        <v>61</v>
      </c>
      <c r="B8" s="9">
        <f t="shared" ref="B8:K8" si="0">B5/B3</f>
        <v>0.68307180218735142</v>
      </c>
      <c r="C8" s="9">
        <f t="shared" si="0"/>
        <v>0.67457464653726329</v>
      </c>
      <c r="D8" s="9">
        <f t="shared" si="0"/>
        <v>0.9943274662682664</v>
      </c>
      <c r="E8" s="9">
        <f t="shared" si="0"/>
        <v>0.98077664289843902</v>
      </c>
      <c r="F8" s="9">
        <f t="shared" si="0"/>
        <v>1.0992828134450876</v>
      </c>
      <c r="G8" s="9">
        <f t="shared" si="0"/>
        <v>1.4157706093189966</v>
      </c>
      <c r="H8" s="9">
        <f t="shared" si="0"/>
        <v>1.1713286713286712</v>
      </c>
      <c r="I8" s="9">
        <f t="shared" si="0"/>
        <v>0.49886104783599089</v>
      </c>
      <c r="J8" s="9">
        <f t="shared" si="0"/>
        <v>0.45318181818181819</v>
      </c>
      <c r="K8" s="9">
        <f t="shared" si="0"/>
        <v>1.2328767123287672</v>
      </c>
    </row>
    <row r="9" spans="1:11" x14ac:dyDescent="0.25">
      <c r="A9" t="s">
        <v>62</v>
      </c>
      <c r="B9" s="9">
        <f>B6/B4</f>
        <v>0.67346938775510212</v>
      </c>
      <c r="C9" s="9">
        <f t="shared" ref="C9:K9" si="1">C6/C4</f>
        <v>0.79166666666666663</v>
      </c>
      <c r="D9" s="9">
        <f t="shared" si="1"/>
        <v>0.90201045528867185</v>
      </c>
      <c r="E9" s="9">
        <f t="shared" si="1"/>
        <v>1.1272204959840535</v>
      </c>
      <c r="F9" s="9">
        <f t="shared" si="1"/>
        <v>0.84125770320723314</v>
      </c>
      <c r="G9" s="9">
        <f t="shared" si="1"/>
        <v>1.3079268292682928</v>
      </c>
      <c r="H9" s="9">
        <f t="shared" si="1"/>
        <v>1.2352941176470589</v>
      </c>
      <c r="I9" s="9">
        <f t="shared" si="1"/>
        <v>0.47611464968152867</v>
      </c>
      <c r="J9" s="9">
        <f t="shared" si="1"/>
        <v>0.51525262154432783</v>
      </c>
      <c r="K9" s="9">
        <f t="shared" si="1"/>
        <v>1.8068181818181821</v>
      </c>
    </row>
  </sheetData>
  <mergeCells count="2">
    <mergeCell ref="B1:F1"/>
    <mergeCell ref="G1:K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8" sqref="D8"/>
    </sheetView>
  </sheetViews>
  <sheetFormatPr baseColWidth="10" defaultRowHeight="15" x14ac:dyDescent="0.25"/>
  <cols>
    <col min="1" max="1" width="16.140625" style="1" customWidth="1"/>
    <col min="2" max="2" width="13.42578125" style="1" customWidth="1"/>
    <col min="3" max="3" width="20.5703125" style="1" customWidth="1"/>
    <col min="4" max="4" width="14" style="1" customWidth="1"/>
    <col min="5" max="5" width="14.28515625" style="1" customWidth="1"/>
    <col min="6" max="6" width="12.85546875" style="1" customWidth="1"/>
    <col min="7" max="7" width="15" style="1" customWidth="1"/>
    <col min="8" max="8" width="20.5703125" style="1" customWidth="1"/>
    <col min="9" max="9" width="14.7109375" style="1" customWidth="1"/>
    <col min="10" max="10" width="14" style="1" customWidth="1"/>
    <col min="11" max="11" width="15.42578125" style="1" customWidth="1"/>
    <col min="12" max="16384" width="11.42578125" style="1"/>
  </cols>
  <sheetData>
    <row r="1" spans="1:11" ht="15" customHeight="1" x14ac:dyDescent="0.25">
      <c r="A1" s="20" t="s">
        <v>35</v>
      </c>
      <c r="B1" s="16" t="s">
        <v>21</v>
      </c>
      <c r="C1" s="16"/>
      <c r="D1" s="16"/>
      <c r="E1" s="16"/>
      <c r="F1" s="16"/>
      <c r="G1" s="17" t="s">
        <v>29</v>
      </c>
      <c r="H1" s="17"/>
      <c r="I1" s="17"/>
      <c r="J1" s="17"/>
      <c r="K1" s="17"/>
    </row>
    <row r="2" spans="1:11" s="6" customFormat="1" x14ac:dyDescent="0.25">
      <c r="A2" s="20"/>
      <c r="B2" s="3" t="s">
        <v>22</v>
      </c>
      <c r="C2" s="3" t="s">
        <v>23</v>
      </c>
      <c r="D2" s="3" t="s">
        <v>50</v>
      </c>
      <c r="E2" s="3" t="s">
        <v>51</v>
      </c>
      <c r="F2" s="3" t="s">
        <v>52</v>
      </c>
      <c r="G2" s="3" t="s">
        <v>22</v>
      </c>
      <c r="H2" s="3" t="s">
        <v>23</v>
      </c>
      <c r="I2" s="3" t="s">
        <v>27</v>
      </c>
      <c r="J2" s="3" t="s">
        <v>28</v>
      </c>
      <c r="K2" s="3" t="s">
        <v>37</v>
      </c>
    </row>
    <row r="3" spans="1:11" x14ac:dyDescent="0.25">
      <c r="A3" s="20"/>
      <c r="B3" s="14">
        <v>969</v>
      </c>
      <c r="C3" s="14">
        <v>896</v>
      </c>
      <c r="D3" s="14">
        <v>10137</v>
      </c>
      <c r="E3" s="14">
        <v>7467</v>
      </c>
      <c r="F3" s="14">
        <v>7866</v>
      </c>
      <c r="G3" s="1">
        <v>55</v>
      </c>
      <c r="H3" s="1">
        <v>56</v>
      </c>
      <c r="I3" s="1">
        <v>422</v>
      </c>
      <c r="J3" s="1">
        <v>450</v>
      </c>
      <c r="K3" s="1">
        <v>106</v>
      </c>
    </row>
    <row r="4" spans="1:11" x14ac:dyDescent="0.25">
      <c r="A4" s="20"/>
      <c r="B4" s="14">
        <v>813</v>
      </c>
      <c r="C4" s="14">
        <v>828</v>
      </c>
      <c r="D4" s="14">
        <v>8659</v>
      </c>
      <c r="E4" s="14">
        <v>6625</v>
      </c>
      <c r="F4" s="14">
        <v>5811</v>
      </c>
      <c r="G4" s="1">
        <v>56</v>
      </c>
      <c r="H4" s="1">
        <v>55</v>
      </c>
      <c r="I4" s="1">
        <v>320</v>
      </c>
      <c r="J4" s="1">
        <v>412</v>
      </c>
      <c r="K4" s="1">
        <v>33</v>
      </c>
    </row>
    <row r="5" spans="1:11" x14ac:dyDescent="0.25">
      <c r="A5" s="20"/>
      <c r="B5" s="14">
        <v>816</v>
      </c>
      <c r="C5" s="14">
        <v>825</v>
      </c>
      <c r="D5" s="14">
        <v>8856</v>
      </c>
      <c r="E5" s="14">
        <v>8657</v>
      </c>
      <c r="F5" s="14">
        <v>8236</v>
      </c>
      <c r="G5" s="1">
        <v>56</v>
      </c>
      <c r="H5" s="1">
        <v>56</v>
      </c>
      <c r="I5" s="1">
        <v>356</v>
      </c>
      <c r="J5" s="1">
        <v>377</v>
      </c>
      <c r="K5" s="1">
        <v>135</v>
      </c>
    </row>
    <row r="6" spans="1:11" x14ac:dyDescent="0.25">
      <c r="A6" s="20"/>
      <c r="B6" s="14">
        <v>805</v>
      </c>
      <c r="C6" s="14">
        <v>814</v>
      </c>
      <c r="D6" s="14">
        <v>7793</v>
      </c>
      <c r="E6" s="14">
        <v>10340</v>
      </c>
      <c r="F6" s="14">
        <v>6145</v>
      </c>
      <c r="G6" s="1">
        <v>56</v>
      </c>
      <c r="H6" s="1">
        <v>55</v>
      </c>
      <c r="I6" s="1">
        <v>329</v>
      </c>
      <c r="J6" s="1">
        <v>489</v>
      </c>
      <c r="K6" s="1">
        <v>37</v>
      </c>
    </row>
    <row r="7" spans="1:11" x14ac:dyDescent="0.25">
      <c r="A7" s="20"/>
      <c r="B7" s="14">
        <v>803</v>
      </c>
      <c r="C7" s="14">
        <v>810</v>
      </c>
      <c r="D7" s="14">
        <v>7393</v>
      </c>
      <c r="E7" s="14">
        <v>8423</v>
      </c>
      <c r="F7" s="14">
        <v>6661</v>
      </c>
      <c r="G7" s="1">
        <v>56</v>
      </c>
      <c r="H7" s="1">
        <v>64</v>
      </c>
      <c r="I7" s="1">
        <v>329</v>
      </c>
      <c r="J7" s="1">
        <v>472</v>
      </c>
      <c r="K7" s="1">
        <v>54</v>
      </c>
    </row>
    <row r="8" spans="1:11" s="2" customFormat="1" x14ac:dyDescent="0.25">
      <c r="A8" s="20"/>
      <c r="B8" s="2">
        <f t="shared" ref="B8:K8" si="0">AVERAGE(B3:B7)</f>
        <v>841.2</v>
      </c>
      <c r="C8" s="2">
        <f t="shared" si="0"/>
        <v>834.6</v>
      </c>
      <c r="D8" s="2">
        <f t="shared" si="0"/>
        <v>8567.6</v>
      </c>
      <c r="E8" s="2">
        <f t="shared" si="0"/>
        <v>8302.4</v>
      </c>
      <c r="F8" s="2">
        <f t="shared" si="0"/>
        <v>6943.8</v>
      </c>
      <c r="G8" s="2">
        <f t="shared" si="0"/>
        <v>55.8</v>
      </c>
      <c r="H8" s="2">
        <f t="shared" si="0"/>
        <v>57.2</v>
      </c>
      <c r="I8" s="2">
        <f t="shared" si="0"/>
        <v>351.2</v>
      </c>
      <c r="J8" s="2">
        <f t="shared" si="0"/>
        <v>440</v>
      </c>
      <c r="K8" s="2">
        <f t="shared" si="0"/>
        <v>73</v>
      </c>
    </row>
    <row r="9" spans="1:11" x14ac:dyDescent="0.25">
      <c r="B9" s="14"/>
      <c r="C9" s="14"/>
    </row>
    <row r="10" spans="1:11" x14ac:dyDescent="0.25">
      <c r="A10" s="20" t="s">
        <v>36</v>
      </c>
      <c r="B10" s="21" t="s">
        <v>21</v>
      </c>
      <c r="C10" s="21"/>
      <c r="D10" s="21"/>
      <c r="E10" s="21"/>
      <c r="F10" s="21"/>
      <c r="G10" s="17" t="s">
        <v>29</v>
      </c>
      <c r="H10" s="17"/>
      <c r="I10" s="17"/>
      <c r="J10" s="17"/>
      <c r="K10" s="17"/>
    </row>
    <row r="11" spans="1:11" s="6" customFormat="1" x14ac:dyDescent="0.25">
      <c r="A11" s="20"/>
      <c r="B11" s="3" t="s">
        <v>22</v>
      </c>
      <c r="C11" s="3" t="s">
        <v>23</v>
      </c>
      <c r="D11" s="3" t="s">
        <v>50</v>
      </c>
      <c r="E11" s="3" t="s">
        <v>51</v>
      </c>
      <c r="F11" s="3" t="s">
        <v>52</v>
      </c>
      <c r="G11" s="3" t="s">
        <v>22</v>
      </c>
      <c r="H11" s="3" t="s">
        <v>23</v>
      </c>
      <c r="I11" s="3" t="s">
        <v>27</v>
      </c>
      <c r="J11" s="3" t="s">
        <v>28</v>
      </c>
      <c r="K11" s="3" t="s">
        <v>37</v>
      </c>
    </row>
    <row r="12" spans="1:11" x14ac:dyDescent="0.25">
      <c r="A12" s="20"/>
      <c r="B12" s="14">
        <v>1125</v>
      </c>
      <c r="C12" s="14">
        <v>11</v>
      </c>
      <c r="D12" s="14">
        <v>8675</v>
      </c>
      <c r="E12" s="14">
        <v>8494</v>
      </c>
      <c r="F12" s="14">
        <v>8059</v>
      </c>
      <c r="G12" s="1">
        <v>64</v>
      </c>
      <c r="H12" s="1">
        <v>27</v>
      </c>
      <c r="I12" s="1">
        <v>462</v>
      </c>
      <c r="J12" s="1">
        <v>407</v>
      </c>
      <c r="K12" s="1">
        <v>118</v>
      </c>
    </row>
    <row r="13" spans="1:11" x14ac:dyDescent="0.25">
      <c r="A13" s="20"/>
      <c r="B13" s="14">
        <v>884</v>
      </c>
      <c r="C13" s="14">
        <v>10</v>
      </c>
      <c r="D13" s="14">
        <v>8424</v>
      </c>
      <c r="E13" s="14">
        <v>6071</v>
      </c>
      <c r="F13" s="14">
        <v>7742</v>
      </c>
      <c r="G13" s="1">
        <v>64</v>
      </c>
      <c r="H13" s="1">
        <v>27</v>
      </c>
      <c r="I13" s="1">
        <v>358</v>
      </c>
      <c r="J13" s="1">
        <v>468</v>
      </c>
      <c r="K13" s="1">
        <v>23</v>
      </c>
    </row>
    <row r="14" spans="1:11" x14ac:dyDescent="0.25">
      <c r="A14" s="20"/>
      <c r="B14" s="14">
        <v>930</v>
      </c>
      <c r="C14" s="14">
        <v>10</v>
      </c>
      <c r="D14" s="14">
        <v>9301</v>
      </c>
      <c r="E14" s="14">
        <v>5355</v>
      </c>
      <c r="F14" s="14">
        <v>9759</v>
      </c>
      <c r="G14" s="1">
        <v>65</v>
      </c>
      <c r="H14" s="1">
        <v>27</v>
      </c>
      <c r="I14" s="1">
        <v>330</v>
      </c>
      <c r="J14" s="1">
        <v>411</v>
      </c>
      <c r="K14" s="1">
        <v>41</v>
      </c>
    </row>
    <row r="15" spans="1:11" x14ac:dyDescent="0.25">
      <c r="A15" s="20"/>
      <c r="B15" s="14">
        <v>884</v>
      </c>
      <c r="C15" s="14">
        <v>9</v>
      </c>
      <c r="D15" s="14">
        <v>9785</v>
      </c>
      <c r="E15" s="14">
        <v>7125</v>
      </c>
      <c r="F15" s="14">
        <v>10689</v>
      </c>
      <c r="G15" s="1">
        <v>65</v>
      </c>
      <c r="H15" s="1">
        <v>27</v>
      </c>
      <c r="I15" s="1">
        <v>379</v>
      </c>
      <c r="J15" s="1">
        <v>437</v>
      </c>
      <c r="K15" s="1">
        <v>45</v>
      </c>
    </row>
    <row r="16" spans="1:11" x14ac:dyDescent="0.25">
      <c r="A16" s="20"/>
      <c r="B16" s="14">
        <v>881</v>
      </c>
      <c r="C16" s="14">
        <v>8</v>
      </c>
      <c r="D16" s="14">
        <v>7238</v>
      </c>
      <c r="E16" s="14">
        <v>7069</v>
      </c>
      <c r="F16" s="14">
        <v>8213</v>
      </c>
      <c r="G16" s="1">
        <v>70</v>
      </c>
      <c r="H16" s="1">
        <v>28</v>
      </c>
      <c r="I16" s="1">
        <v>355</v>
      </c>
      <c r="J16" s="1">
        <v>375</v>
      </c>
      <c r="K16" s="1">
        <v>37</v>
      </c>
    </row>
    <row r="17" spans="1:11" x14ac:dyDescent="0.25">
      <c r="A17" s="20"/>
      <c r="B17" s="2">
        <f t="shared" ref="B17:K17" si="1">AVERAGE(B12:B16)</f>
        <v>940.8</v>
      </c>
      <c r="C17" s="2">
        <f t="shared" si="1"/>
        <v>9.6</v>
      </c>
      <c r="D17" s="2">
        <f t="shared" si="1"/>
        <v>8684.6</v>
      </c>
      <c r="E17" s="2">
        <f t="shared" si="1"/>
        <v>6822.8</v>
      </c>
      <c r="F17" s="2">
        <f t="shared" si="1"/>
        <v>8892.4</v>
      </c>
      <c r="G17" s="2">
        <f t="shared" si="1"/>
        <v>65.599999999999994</v>
      </c>
      <c r="H17" s="2">
        <f t="shared" si="1"/>
        <v>27.2</v>
      </c>
      <c r="I17" s="2">
        <f t="shared" si="1"/>
        <v>376.8</v>
      </c>
      <c r="J17" s="2">
        <f t="shared" si="1"/>
        <v>419.6</v>
      </c>
      <c r="K17" s="2">
        <f t="shared" si="1"/>
        <v>52.8</v>
      </c>
    </row>
    <row r="18" spans="1:11" ht="1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7"/>
      <c r="B21" s="16" t="s">
        <v>21</v>
      </c>
      <c r="C21" s="16"/>
      <c r="D21" s="16"/>
      <c r="E21" s="16"/>
      <c r="F21" s="16"/>
      <c r="G21" s="17" t="s">
        <v>29</v>
      </c>
      <c r="H21" s="17"/>
      <c r="I21" s="17"/>
      <c r="J21" s="17"/>
      <c r="K21" s="17"/>
    </row>
    <row r="22" spans="1:11" s="3" customFormat="1" x14ac:dyDescent="0.25">
      <c r="A22" s="7"/>
      <c r="B22" s="3" t="s">
        <v>30</v>
      </c>
      <c r="C22" s="3" t="s">
        <v>31</v>
      </c>
      <c r="D22" s="3" t="s">
        <v>32</v>
      </c>
      <c r="E22" s="3" t="s">
        <v>33</v>
      </c>
      <c r="F22" s="3" t="s">
        <v>34</v>
      </c>
      <c r="G22" s="3" t="s">
        <v>30</v>
      </c>
      <c r="H22" s="3" t="s">
        <v>31</v>
      </c>
      <c r="I22" s="3" t="s">
        <v>32</v>
      </c>
      <c r="J22" s="3" t="s">
        <v>33</v>
      </c>
      <c r="K22" s="3" t="s">
        <v>38</v>
      </c>
    </row>
    <row r="23" spans="1:11" ht="30" x14ac:dyDescent="0.25">
      <c r="A23" s="8" t="s">
        <v>35</v>
      </c>
      <c r="B23" s="14">
        <f>1000/B8*1000</f>
        <v>1188.7779362815024</v>
      </c>
      <c r="C23" s="14">
        <f>1000/C8*1000</f>
        <v>1198.1787682722263</v>
      </c>
      <c r="D23" s="14">
        <f>1000/D8*100</f>
        <v>11.671880106447546</v>
      </c>
      <c r="E23" s="14">
        <f>1000/E8*100</f>
        <v>12.044709963384083</v>
      </c>
      <c r="F23" s="14">
        <f>1000/F8*100</f>
        <v>14.401336444022006</v>
      </c>
      <c r="G23" s="1">
        <f>1000/G8*1000</f>
        <v>17921.146953405016</v>
      </c>
      <c r="H23" s="1">
        <f>1000/H8*1000</f>
        <v>17482.517482517484</v>
      </c>
      <c r="I23" s="1">
        <f>1000/I8*1000</f>
        <v>2847.380410022779</v>
      </c>
      <c r="J23" s="1">
        <f>1000/J8*1000</f>
        <v>2272.727272727273</v>
      </c>
      <c r="K23" s="1">
        <f>1000/K8*1000</f>
        <v>13698.630136986301</v>
      </c>
    </row>
    <row r="24" spans="1:11" ht="30" x14ac:dyDescent="0.25">
      <c r="A24" s="8" t="s">
        <v>36</v>
      </c>
      <c r="B24" s="1">
        <f>1000/B17*1000</f>
        <v>1062.9251700680272</v>
      </c>
      <c r="C24" s="1">
        <f>1000/C17*1000</f>
        <v>104166.66666666667</v>
      </c>
      <c r="D24" s="14">
        <f>1000/D17*100</f>
        <v>11.514635101213642</v>
      </c>
      <c r="E24" s="14">
        <f>1000/E17*100</f>
        <v>14.656739168669755</v>
      </c>
      <c r="F24" s="14">
        <f>1000/F17*100</f>
        <v>11.245558004588188</v>
      </c>
      <c r="G24" s="1">
        <f>1000/G17*1000</f>
        <v>15243.902439024392</v>
      </c>
      <c r="H24" s="1">
        <f>1000/H17*1000</f>
        <v>36764.705882352944</v>
      </c>
      <c r="I24" s="1">
        <f>1000/I17*1000</f>
        <v>2653.9278131634819</v>
      </c>
      <c r="J24" s="1">
        <f>1000/J17*1000</f>
        <v>2383.2221163012391</v>
      </c>
      <c r="K24" s="1">
        <f>1000/K17*1000</f>
        <v>18939.39393939394</v>
      </c>
    </row>
    <row r="25" spans="1:11" x14ac:dyDescent="0.25">
      <c r="A25" s="1" t="s">
        <v>53</v>
      </c>
      <c r="B25" s="9">
        <f>B24/B23</f>
        <v>0.89413265306122469</v>
      </c>
      <c r="C25" s="9">
        <f t="shared" ref="C25:K25" si="2">C24/C23</f>
        <v>86.9375</v>
      </c>
      <c r="D25" s="9">
        <f t="shared" si="2"/>
        <v>0.98652787693158006</v>
      </c>
      <c r="E25" s="9">
        <f t="shared" si="2"/>
        <v>1.2168611127396376</v>
      </c>
      <c r="F25" s="9">
        <f t="shared" si="2"/>
        <v>0.78086905672259466</v>
      </c>
      <c r="G25" s="9">
        <f t="shared" si="2"/>
        <v>0.85060975609756118</v>
      </c>
      <c r="H25" s="9">
        <f t="shared" si="2"/>
        <v>2.1029411764705883</v>
      </c>
      <c r="I25" s="9">
        <f t="shared" si="2"/>
        <v>0.93205944798301488</v>
      </c>
      <c r="J25" s="9">
        <f t="shared" si="2"/>
        <v>1.0486177311725451</v>
      </c>
      <c r="K25" s="9">
        <f t="shared" si="2"/>
        <v>1.3825757575757576</v>
      </c>
    </row>
    <row r="27" spans="1:11" x14ac:dyDescent="0.25">
      <c r="B27" s="18" t="s">
        <v>54</v>
      </c>
      <c r="C27" s="18"/>
      <c r="D27" s="18"/>
      <c r="E27" s="18"/>
      <c r="F27" s="18"/>
      <c r="G27" s="18"/>
      <c r="H27" s="18"/>
      <c r="I27" s="18"/>
      <c r="J27" s="18"/>
      <c r="K27" s="18"/>
    </row>
    <row r="28" spans="1:11" ht="30" x14ac:dyDescent="0.25">
      <c r="A28" s="8" t="s">
        <v>35</v>
      </c>
      <c r="B28" s="9">
        <f>B23/Preview3!B23</f>
        <v>0.81431288635282917</v>
      </c>
      <c r="C28" s="9">
        <f>C23/Preview3!C23</f>
        <v>0.87107596453390845</v>
      </c>
      <c r="D28" s="13">
        <f>D23/Preview3!D23</f>
        <v>0.98463980577991495</v>
      </c>
      <c r="E28" s="13">
        <f>E23/Preview3!E23</f>
        <v>1.3644247446521489</v>
      </c>
      <c r="F28" s="13">
        <f>F23/Preview3!F23</f>
        <v>0.87934560327198374</v>
      </c>
      <c r="G28" s="9">
        <f>G23/Preview3!G23</f>
        <v>2.2114695340501789</v>
      </c>
      <c r="H28" s="9">
        <f>H23/Preview3!H23</f>
        <v>1.5174825174825175</v>
      </c>
      <c r="I28" s="9">
        <f>I23/Preview3!I23</f>
        <v>0.5113895216400911</v>
      </c>
      <c r="J28" s="9">
        <f>J23/Preview3!J23</f>
        <v>0.41909090909090918</v>
      </c>
      <c r="K28" s="9">
        <f>K23/Preview3!K23</f>
        <v>0.8904109589041096</v>
      </c>
    </row>
    <row r="29" spans="1:11" ht="30" x14ac:dyDescent="0.25">
      <c r="A29" s="8" t="s">
        <v>36</v>
      </c>
      <c r="B29" s="9">
        <f>B24/Preview3!B24</f>
        <v>0.70918367346938782</v>
      </c>
      <c r="C29" s="9">
        <f>C24/Preview3!C24</f>
        <v>0.85416666666666663</v>
      </c>
      <c r="D29" s="13">
        <f>D24/Preview3!D24</f>
        <v>0.72035557193192556</v>
      </c>
      <c r="E29" s="13">
        <f>E24/Preview3!E24</f>
        <v>1.0511813331769948</v>
      </c>
      <c r="F29" s="13">
        <f>F24/Preview3!F24</f>
        <v>0.59219108452161395</v>
      </c>
      <c r="G29" s="9">
        <f>G24/Preview3!G24</f>
        <v>2.9634146341463423</v>
      </c>
      <c r="H29" s="9">
        <f>H24/Preview3!H24</f>
        <v>1.75</v>
      </c>
      <c r="I29" s="9">
        <f>I24/Preview3!I24</f>
        <v>0.61518046709129515</v>
      </c>
      <c r="J29" s="9">
        <f>J24/Preview3!J24</f>
        <v>0.47759771210676838</v>
      </c>
      <c r="K29" s="9">
        <f>K24/Preview3!K24</f>
        <v>1.375</v>
      </c>
    </row>
    <row r="30" spans="1:11" x14ac:dyDescent="0.25">
      <c r="D30" s="19" t="s">
        <v>55</v>
      </c>
      <c r="E30" s="19"/>
      <c r="F30" s="19"/>
    </row>
  </sheetData>
  <mergeCells count="10">
    <mergeCell ref="B21:F21"/>
    <mergeCell ref="G21:K21"/>
    <mergeCell ref="B27:K27"/>
    <mergeCell ref="D30:F30"/>
    <mergeCell ref="A1:A8"/>
    <mergeCell ref="B1:F1"/>
    <mergeCell ref="G1:K1"/>
    <mergeCell ref="A10:A17"/>
    <mergeCell ref="B10:F10"/>
    <mergeCell ref="G10:K10"/>
  </mergeCells>
  <pageMargins left="0.7" right="0.7" top="0.78740157499999996" bottom="0.78740157499999996" header="0.3" footer="0.3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37" workbookViewId="0">
      <selection activeCell="B17" sqref="B17:K17"/>
    </sheetView>
  </sheetViews>
  <sheetFormatPr baseColWidth="10" defaultRowHeight="15" x14ac:dyDescent="0.25"/>
  <cols>
    <col min="1" max="1" width="16.140625" style="1" customWidth="1"/>
    <col min="2" max="2" width="13.42578125" style="1" customWidth="1"/>
    <col min="3" max="3" width="20.5703125" style="1" customWidth="1"/>
    <col min="4" max="4" width="14" style="1" customWidth="1"/>
    <col min="5" max="5" width="14.28515625" style="1" customWidth="1"/>
    <col min="6" max="6" width="12.85546875" style="1" customWidth="1"/>
    <col min="7" max="7" width="15" style="1" customWidth="1"/>
    <col min="8" max="8" width="20.5703125" style="1" customWidth="1"/>
    <col min="9" max="9" width="14.7109375" style="1" customWidth="1"/>
    <col min="10" max="10" width="14" style="1" customWidth="1"/>
    <col min="11" max="11" width="15.42578125" style="1" customWidth="1"/>
    <col min="12" max="16384" width="11.42578125" style="1"/>
  </cols>
  <sheetData>
    <row r="1" spans="1:11" x14ac:dyDescent="0.25">
      <c r="A1" s="20" t="s">
        <v>35</v>
      </c>
      <c r="B1" s="16" t="s">
        <v>21</v>
      </c>
      <c r="C1" s="16"/>
      <c r="D1" s="16"/>
      <c r="E1" s="16"/>
      <c r="F1" s="16"/>
      <c r="G1" s="17" t="s">
        <v>29</v>
      </c>
      <c r="H1" s="17"/>
      <c r="I1" s="17"/>
      <c r="J1" s="17"/>
      <c r="K1" s="17"/>
    </row>
    <row r="2" spans="1:11" s="6" customFormat="1" x14ac:dyDescent="0.25">
      <c r="A2" s="20"/>
      <c r="B2" s="3" t="s">
        <v>22</v>
      </c>
      <c r="C2" s="3" t="s">
        <v>23</v>
      </c>
      <c r="D2" s="3" t="s">
        <v>50</v>
      </c>
      <c r="E2" s="3" t="s">
        <v>51</v>
      </c>
      <c r="F2" s="3" t="s">
        <v>52</v>
      </c>
      <c r="G2" s="3" t="s">
        <v>22</v>
      </c>
      <c r="H2" s="3" t="s">
        <v>23</v>
      </c>
      <c r="I2" s="3" t="s">
        <v>27</v>
      </c>
      <c r="J2" s="3" t="s">
        <v>28</v>
      </c>
      <c r="K2" s="3" t="s">
        <v>37</v>
      </c>
    </row>
    <row r="3" spans="1:11" x14ac:dyDescent="0.25">
      <c r="A3" s="20"/>
      <c r="B3" s="14">
        <v>711</v>
      </c>
      <c r="C3" s="14">
        <v>627</v>
      </c>
      <c r="D3" s="14">
        <v>7649</v>
      </c>
      <c r="E3" s="14">
        <v>8402</v>
      </c>
      <c r="F3" s="14">
        <v>8201</v>
      </c>
      <c r="G3" s="1">
        <v>75</v>
      </c>
      <c r="H3" s="1">
        <v>74</v>
      </c>
      <c r="I3" s="1">
        <v>188</v>
      </c>
      <c r="J3" s="1">
        <v>192</v>
      </c>
      <c r="K3" s="1">
        <v>92</v>
      </c>
    </row>
    <row r="4" spans="1:11" x14ac:dyDescent="0.25">
      <c r="A4" s="20"/>
      <c r="B4" s="14">
        <v>535</v>
      </c>
      <c r="C4" s="14">
        <v>542</v>
      </c>
      <c r="D4" s="14">
        <v>9184</v>
      </c>
      <c r="E4" s="14">
        <v>8894</v>
      </c>
      <c r="F4" s="14">
        <v>7795</v>
      </c>
      <c r="G4" s="1">
        <v>120</v>
      </c>
      <c r="H4" s="1">
        <v>68</v>
      </c>
      <c r="I4" s="1">
        <v>177</v>
      </c>
      <c r="J4" s="1">
        <v>241</v>
      </c>
      <c r="K4" s="1">
        <v>103</v>
      </c>
    </row>
    <row r="5" spans="1:11" x14ac:dyDescent="0.25">
      <c r="A5" s="20"/>
      <c r="B5" s="14">
        <v>535</v>
      </c>
      <c r="C5" s="14">
        <v>540</v>
      </c>
      <c r="D5" s="14">
        <v>9116</v>
      </c>
      <c r="E5" s="14">
        <v>8355</v>
      </c>
      <c r="F5" s="14">
        <v>6531</v>
      </c>
      <c r="G5" s="1">
        <v>69</v>
      </c>
      <c r="H5" s="1">
        <v>64</v>
      </c>
      <c r="I5" s="1">
        <v>161</v>
      </c>
      <c r="J5" s="1">
        <v>199</v>
      </c>
      <c r="K5" s="1">
        <v>71</v>
      </c>
    </row>
    <row r="6" spans="1:11" x14ac:dyDescent="0.25">
      <c r="A6" s="20"/>
      <c r="B6" s="14">
        <v>557</v>
      </c>
      <c r="C6" s="14">
        <v>568</v>
      </c>
      <c r="D6" s="14">
        <v>7528</v>
      </c>
      <c r="E6" s="14">
        <v>7843</v>
      </c>
      <c r="F6" s="14">
        <v>7722</v>
      </c>
      <c r="G6" s="1">
        <v>64</v>
      </c>
      <c r="H6" s="1">
        <v>65</v>
      </c>
      <c r="I6" s="1">
        <v>168</v>
      </c>
      <c r="J6" s="1">
        <v>192</v>
      </c>
      <c r="K6" s="1">
        <v>94</v>
      </c>
    </row>
    <row r="7" spans="1:11" x14ac:dyDescent="0.25">
      <c r="A7" s="20"/>
      <c r="B7" s="14">
        <v>535</v>
      </c>
      <c r="C7" s="14">
        <v>538</v>
      </c>
      <c r="D7" s="14">
        <v>9118</v>
      </c>
      <c r="E7" s="14">
        <v>7220</v>
      </c>
      <c r="F7" s="14">
        <v>7917</v>
      </c>
      <c r="G7" s="1">
        <v>67</v>
      </c>
      <c r="H7" s="1">
        <v>64</v>
      </c>
      <c r="I7" s="1">
        <v>182</v>
      </c>
      <c r="J7" s="1">
        <v>173</v>
      </c>
      <c r="K7" s="1">
        <v>90</v>
      </c>
    </row>
    <row r="8" spans="1:11" s="2" customFormat="1" x14ac:dyDescent="0.25">
      <c r="A8" s="20"/>
      <c r="B8" s="2">
        <f t="shared" ref="B8:K8" si="0">AVERAGE(B3:B7)</f>
        <v>574.6</v>
      </c>
      <c r="C8" s="2">
        <f t="shared" si="0"/>
        <v>563</v>
      </c>
      <c r="D8" s="2">
        <f t="shared" si="0"/>
        <v>8519</v>
      </c>
      <c r="E8" s="2">
        <f t="shared" si="0"/>
        <v>8142.8</v>
      </c>
      <c r="F8" s="2">
        <f t="shared" si="0"/>
        <v>7633.2</v>
      </c>
      <c r="G8" s="2">
        <f t="shared" si="0"/>
        <v>79</v>
      </c>
      <c r="H8" s="2">
        <f t="shared" si="0"/>
        <v>67</v>
      </c>
      <c r="I8" s="2">
        <f t="shared" si="0"/>
        <v>175.2</v>
      </c>
      <c r="J8" s="2">
        <f t="shared" si="0"/>
        <v>199.4</v>
      </c>
      <c r="K8" s="2">
        <f t="shared" si="0"/>
        <v>90</v>
      </c>
    </row>
    <row r="9" spans="1:11" x14ac:dyDescent="0.25">
      <c r="B9" s="14"/>
      <c r="C9" s="14"/>
    </row>
    <row r="10" spans="1:11" x14ac:dyDescent="0.25">
      <c r="A10" s="20" t="s">
        <v>36</v>
      </c>
      <c r="B10" s="21" t="s">
        <v>21</v>
      </c>
      <c r="C10" s="21"/>
      <c r="D10" s="21"/>
      <c r="E10" s="21"/>
      <c r="F10" s="21"/>
      <c r="G10" s="17" t="s">
        <v>29</v>
      </c>
      <c r="H10" s="17"/>
      <c r="I10" s="17"/>
      <c r="J10" s="17"/>
      <c r="K10" s="17"/>
    </row>
    <row r="11" spans="1:11" s="6" customFormat="1" x14ac:dyDescent="0.25">
      <c r="A11" s="20"/>
      <c r="B11" s="3" t="s">
        <v>22</v>
      </c>
      <c r="C11" s="3" t="s">
        <v>23</v>
      </c>
      <c r="D11" s="3" t="s">
        <v>50</v>
      </c>
      <c r="E11" s="3" t="s">
        <v>51</v>
      </c>
      <c r="F11" s="3" t="s">
        <v>52</v>
      </c>
      <c r="G11" s="3" t="s">
        <v>22</v>
      </c>
      <c r="H11" s="3" t="s">
        <v>23</v>
      </c>
      <c r="I11" s="3" t="s">
        <v>27</v>
      </c>
      <c r="J11" s="3" t="s">
        <v>28</v>
      </c>
      <c r="K11" s="3" t="s">
        <v>37</v>
      </c>
    </row>
    <row r="12" spans="1:11" x14ac:dyDescent="0.25">
      <c r="A12" s="20"/>
      <c r="B12" s="14">
        <v>746</v>
      </c>
      <c r="C12" s="14">
        <v>10</v>
      </c>
      <c r="D12" s="14">
        <v>7729</v>
      </c>
      <c r="E12" s="14">
        <v>8395</v>
      </c>
      <c r="F12" s="14">
        <v>7682</v>
      </c>
      <c r="G12" s="1">
        <v>86</v>
      </c>
      <c r="H12" s="1">
        <v>35</v>
      </c>
      <c r="I12" s="1">
        <v>178</v>
      </c>
      <c r="J12" s="1">
        <v>211</v>
      </c>
      <c r="K12" s="1">
        <v>89</v>
      </c>
    </row>
    <row r="13" spans="1:11" x14ac:dyDescent="0.25">
      <c r="A13" s="20"/>
      <c r="B13" s="14">
        <v>673</v>
      </c>
      <c r="C13" s="14">
        <v>7</v>
      </c>
      <c r="D13" s="14">
        <v>7061</v>
      </c>
      <c r="E13" s="14">
        <v>9405</v>
      </c>
      <c r="F13" s="14">
        <v>7203</v>
      </c>
      <c r="G13" s="1">
        <v>110</v>
      </c>
      <c r="H13" s="1">
        <v>35</v>
      </c>
      <c r="I13" s="1">
        <v>177</v>
      </c>
      <c r="J13" s="1">
        <v>261</v>
      </c>
      <c r="K13" s="1">
        <v>104</v>
      </c>
    </row>
    <row r="14" spans="1:11" x14ac:dyDescent="0.25">
      <c r="A14" s="20"/>
      <c r="B14" s="14">
        <v>568</v>
      </c>
      <c r="C14" s="14">
        <v>7</v>
      </c>
      <c r="D14" s="14">
        <v>7444</v>
      </c>
      <c r="E14" s="14">
        <v>6747</v>
      </c>
      <c r="F14" s="14">
        <v>7114</v>
      </c>
      <c r="G14" s="1">
        <v>89</v>
      </c>
      <c r="H14" s="1">
        <v>36</v>
      </c>
      <c r="I14" s="1">
        <v>188</v>
      </c>
      <c r="J14" s="1">
        <v>232</v>
      </c>
      <c r="K14" s="1">
        <v>112</v>
      </c>
    </row>
    <row r="15" spans="1:11" x14ac:dyDescent="0.25">
      <c r="A15" s="20"/>
      <c r="B15" s="14">
        <v>613</v>
      </c>
      <c r="C15" s="14">
        <v>7</v>
      </c>
      <c r="D15" s="14">
        <v>9071</v>
      </c>
      <c r="E15" s="14">
        <v>7398</v>
      </c>
      <c r="F15" s="14">
        <v>8320</v>
      </c>
      <c r="G15" s="1">
        <v>72</v>
      </c>
      <c r="H15" s="1">
        <v>31</v>
      </c>
      <c r="I15" s="1">
        <v>179</v>
      </c>
      <c r="J15" s="1">
        <v>182</v>
      </c>
      <c r="K15" s="1">
        <v>80</v>
      </c>
    </row>
    <row r="16" spans="1:11" x14ac:dyDescent="0.25">
      <c r="A16" s="20"/>
      <c r="B16" s="14">
        <v>568</v>
      </c>
      <c r="C16" s="14">
        <v>7</v>
      </c>
      <c r="D16" s="14">
        <v>7863</v>
      </c>
      <c r="E16" s="14">
        <v>6509</v>
      </c>
      <c r="F16" s="14">
        <v>7085</v>
      </c>
      <c r="G16" s="1">
        <v>72</v>
      </c>
      <c r="H16" s="1">
        <v>31</v>
      </c>
      <c r="I16" s="1">
        <v>175</v>
      </c>
      <c r="J16" s="1">
        <v>195</v>
      </c>
      <c r="K16" s="1">
        <v>92</v>
      </c>
    </row>
    <row r="17" spans="1:11" x14ac:dyDescent="0.25">
      <c r="A17" s="20"/>
      <c r="B17" s="2">
        <f t="shared" ref="B17:K17" si="1">AVERAGE(B12:B16)</f>
        <v>633.6</v>
      </c>
      <c r="C17" s="2">
        <f t="shared" si="1"/>
        <v>7.6</v>
      </c>
      <c r="D17" s="2">
        <f t="shared" si="1"/>
        <v>7833.6</v>
      </c>
      <c r="E17" s="2">
        <f t="shared" si="1"/>
        <v>7690.8</v>
      </c>
      <c r="F17" s="2">
        <f t="shared" si="1"/>
        <v>7480.8</v>
      </c>
      <c r="G17" s="2">
        <f t="shared" si="1"/>
        <v>85.8</v>
      </c>
      <c r="H17" s="2">
        <f t="shared" si="1"/>
        <v>33.6</v>
      </c>
      <c r="I17" s="2">
        <f t="shared" si="1"/>
        <v>179.4</v>
      </c>
      <c r="J17" s="2">
        <f t="shared" si="1"/>
        <v>216.2</v>
      </c>
      <c r="K17" s="2">
        <f t="shared" si="1"/>
        <v>95.4</v>
      </c>
    </row>
    <row r="18" spans="1:11" ht="1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7"/>
      <c r="B21" s="16" t="s">
        <v>21</v>
      </c>
      <c r="C21" s="16"/>
      <c r="D21" s="16"/>
      <c r="E21" s="16"/>
      <c r="F21" s="16"/>
      <c r="G21" s="17" t="s">
        <v>29</v>
      </c>
      <c r="H21" s="17"/>
      <c r="I21" s="17"/>
      <c r="J21" s="17"/>
      <c r="K21" s="17"/>
    </row>
    <row r="22" spans="1:11" s="3" customFormat="1" x14ac:dyDescent="0.25">
      <c r="A22" s="7"/>
      <c r="B22" s="3" t="s">
        <v>30</v>
      </c>
      <c r="C22" s="3" t="s">
        <v>31</v>
      </c>
      <c r="D22" s="3" t="s">
        <v>32</v>
      </c>
      <c r="E22" s="3" t="s">
        <v>33</v>
      </c>
      <c r="F22" s="3" t="s">
        <v>34</v>
      </c>
      <c r="G22" s="3" t="s">
        <v>30</v>
      </c>
      <c r="H22" s="3" t="s">
        <v>31</v>
      </c>
      <c r="I22" s="3" t="s">
        <v>32</v>
      </c>
      <c r="J22" s="3" t="s">
        <v>33</v>
      </c>
      <c r="K22" s="3" t="s">
        <v>38</v>
      </c>
    </row>
    <row r="23" spans="1:11" ht="45" x14ac:dyDescent="0.25">
      <c r="A23" s="8" t="s">
        <v>35</v>
      </c>
      <c r="B23" s="14">
        <f>1000/B8*1000</f>
        <v>1740.341106856944</v>
      </c>
      <c r="C23" s="14">
        <f>1000/C8*1000</f>
        <v>1776.1989342806394</v>
      </c>
      <c r="D23" s="14">
        <f>1000/D8*100</f>
        <v>11.738466956215518</v>
      </c>
      <c r="E23" s="14">
        <f>1000/E8*100</f>
        <v>12.280787935353931</v>
      </c>
      <c r="F23" s="14">
        <f>1000/F8*100</f>
        <v>13.100665513808101</v>
      </c>
      <c r="G23" s="1">
        <f>1000/G8*1000</f>
        <v>12658.227848101265</v>
      </c>
      <c r="H23" s="1">
        <f>1000/H8*1000</f>
        <v>14925.373134328358</v>
      </c>
      <c r="I23" s="1">
        <f>1000/I8*1000</f>
        <v>5707.7625570776254</v>
      </c>
      <c r="J23" s="1">
        <f>1000/J8*1000</f>
        <v>5015.0451354062188</v>
      </c>
      <c r="K23" s="1">
        <f>1000/K8*1000</f>
        <v>11111.111111111111</v>
      </c>
    </row>
    <row r="24" spans="1:11" ht="30" x14ac:dyDescent="0.25">
      <c r="A24" s="8" t="s">
        <v>36</v>
      </c>
      <c r="B24" s="1">
        <f>1000/B17*1000</f>
        <v>1578.2828282828282</v>
      </c>
      <c r="C24" s="1">
        <f>1000/C17*1000</f>
        <v>131578.94736842107</v>
      </c>
      <c r="D24" s="14">
        <f>1000/D17*100</f>
        <v>12.765522875816993</v>
      </c>
      <c r="E24" s="14">
        <f>1000/E17*100</f>
        <v>13.002548499505902</v>
      </c>
      <c r="F24" s="14">
        <f>1000/F17*100</f>
        <v>13.367554272270347</v>
      </c>
      <c r="G24" s="1">
        <f>1000/G17*1000</f>
        <v>11655.011655011656</v>
      </c>
      <c r="H24" s="1">
        <f>1000/H17*1000</f>
        <v>29761.90476190476</v>
      </c>
      <c r="I24" s="1">
        <f>1000/I17*1000</f>
        <v>5574.1360089186173</v>
      </c>
      <c r="J24" s="1">
        <f>1000/J17*1000</f>
        <v>4625.3469010175768</v>
      </c>
      <c r="K24" s="1">
        <f>1000/K17*1000</f>
        <v>10482.180293501047</v>
      </c>
    </row>
    <row r="25" spans="1:11" x14ac:dyDescent="0.25">
      <c r="A25" s="1" t="s">
        <v>53</v>
      </c>
      <c r="B25" s="9">
        <f>B24/B23</f>
        <v>0.90688131313131304</v>
      </c>
      <c r="C25" s="9">
        <f t="shared" ref="C25:K25" si="2">C24/C23</f>
        <v>74.078947368421069</v>
      </c>
      <c r="D25" s="9">
        <f t="shared" si="2"/>
        <v>1.0874948937908497</v>
      </c>
      <c r="E25" s="9">
        <f t="shared" si="2"/>
        <v>1.0587715192177667</v>
      </c>
      <c r="F25" s="9">
        <f t="shared" si="2"/>
        <v>1.0203721527109402</v>
      </c>
      <c r="G25" s="9">
        <f t="shared" si="2"/>
        <v>0.92074592074592088</v>
      </c>
      <c r="H25" s="9">
        <f t="shared" si="2"/>
        <v>1.9940476190476188</v>
      </c>
      <c r="I25" s="9">
        <f t="shared" si="2"/>
        <v>0.97658862876254182</v>
      </c>
      <c r="J25" s="9">
        <f t="shared" si="2"/>
        <v>0.92229417206290476</v>
      </c>
      <c r="K25" s="9">
        <f t="shared" si="2"/>
        <v>0.94339622641509424</v>
      </c>
    </row>
    <row r="27" spans="1:11" x14ac:dyDescent="0.25">
      <c r="B27" s="18" t="s">
        <v>54</v>
      </c>
      <c r="C27" s="18"/>
      <c r="D27" s="18"/>
      <c r="E27" s="18"/>
      <c r="F27" s="18"/>
      <c r="G27" s="18"/>
      <c r="H27" s="18"/>
      <c r="I27" s="18"/>
      <c r="J27" s="18"/>
      <c r="K27" s="18"/>
    </row>
    <row r="28" spans="1:11" ht="30" x14ac:dyDescent="0.25">
      <c r="A28" s="8" t="s">
        <v>35</v>
      </c>
      <c r="B28" s="9">
        <f>B23/Preview3!B23</f>
        <v>1.1921336581970068</v>
      </c>
      <c r="C28" s="9">
        <f>C23/Preview3!C23</f>
        <v>1.2912966252220248</v>
      </c>
      <c r="D28" s="13">
        <f>D23/Preview3!D23</f>
        <v>0.99025707242634109</v>
      </c>
      <c r="E28" s="13">
        <f>E23/Preview3!E23</f>
        <v>1.3911676573168932</v>
      </c>
      <c r="F28" s="13">
        <f>F23/Preview3!F23</f>
        <v>0.79992663627312266</v>
      </c>
      <c r="G28" s="9">
        <f>G23/Preview3!G23</f>
        <v>1.5620253164556963</v>
      </c>
      <c r="H28" s="9">
        <f>H23/Preview3!H23</f>
        <v>1.2955223880597013</v>
      </c>
      <c r="I28" s="9">
        <f>I23/Preview3!I23</f>
        <v>1.0251141552511414</v>
      </c>
      <c r="J28" s="9">
        <f>J23/Preview3!J23</f>
        <v>0.92477432296890683</v>
      </c>
      <c r="K28" s="9">
        <f>K23/Preview3!K23</f>
        <v>0.72222222222222221</v>
      </c>
    </row>
    <row r="29" spans="1:11" ht="30" x14ac:dyDescent="0.25">
      <c r="A29" s="8" t="s">
        <v>36</v>
      </c>
      <c r="B29" s="9">
        <f>B24/Preview3!B24</f>
        <v>1.053030303030303</v>
      </c>
      <c r="C29" s="9">
        <f>C24/Preview3!C24</f>
        <v>1.0789473684210527</v>
      </c>
      <c r="D29" s="13">
        <f>D24/Preview3!D24</f>
        <v>0.79861111111111116</v>
      </c>
      <c r="E29" s="13">
        <f>E24/Preview3!E24</f>
        <v>0.93254277838456334</v>
      </c>
      <c r="F29" s="13">
        <f>F24/Preview3!F24</f>
        <v>0.70393540797775644</v>
      </c>
      <c r="G29" s="9">
        <f>G24/Preview3!G24</f>
        <v>2.2657342657342663</v>
      </c>
      <c r="H29" s="9">
        <f>H24/Preview3!H24</f>
        <v>1.4166666666666665</v>
      </c>
      <c r="I29" s="9">
        <f>I24/Preview3!I24</f>
        <v>1.2920847268673357</v>
      </c>
      <c r="J29" s="9">
        <f>J24/Preview3!J24</f>
        <v>0.92691951896392255</v>
      </c>
      <c r="K29" s="9">
        <f>K24/Preview3!K24</f>
        <v>0.76100628930817593</v>
      </c>
    </row>
    <row r="30" spans="1:11" x14ac:dyDescent="0.25">
      <c r="D30" s="19" t="s">
        <v>55</v>
      </c>
      <c r="E30" s="19"/>
      <c r="F30" s="19"/>
    </row>
  </sheetData>
  <mergeCells count="10">
    <mergeCell ref="B21:F21"/>
    <mergeCell ref="G21:K21"/>
    <mergeCell ref="B27:K27"/>
    <mergeCell ref="D30:F30"/>
    <mergeCell ref="A1:A8"/>
    <mergeCell ref="B1:F1"/>
    <mergeCell ref="G1:K1"/>
    <mergeCell ref="A10:A17"/>
    <mergeCell ref="B10:F10"/>
    <mergeCell ref="G10:K10"/>
  </mergeCells>
  <pageMargins left="0.7" right="0.7" top="0.78740157499999996" bottom="0.78740157499999996" header="0.3" footer="0.3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selection activeCell="B2" sqref="B2"/>
    </sheetView>
  </sheetViews>
  <sheetFormatPr baseColWidth="10" defaultRowHeight="15" x14ac:dyDescent="0.25"/>
  <cols>
    <col min="1" max="1" width="11.42578125" style="1"/>
    <col min="2" max="2" width="12.85546875" style="1" customWidth="1"/>
    <col min="3" max="3" width="14" style="1" customWidth="1"/>
    <col min="4" max="4" width="15.28515625" style="1" customWidth="1"/>
    <col min="5" max="5" width="12.85546875" style="1" customWidth="1"/>
    <col min="6" max="6" width="8.7109375" style="1" customWidth="1"/>
    <col min="7" max="7" width="13" style="1" customWidth="1"/>
    <col min="8" max="16384" width="11.42578125" style="1"/>
  </cols>
  <sheetData>
    <row r="1" spans="1:7" s="3" customFormat="1" ht="3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13</v>
      </c>
    </row>
    <row r="2" spans="1:7" x14ac:dyDescent="0.25">
      <c r="A2" s="1" t="s">
        <v>6</v>
      </c>
      <c r="B2" s="1">
        <f>'22.8.2011'!D8</f>
        <v>8519</v>
      </c>
      <c r="C2" s="1">
        <f>'22.8.2011'!E8</f>
        <v>8142.8</v>
      </c>
      <c r="D2" s="1">
        <f>'22.8.2011'!I8</f>
        <v>175.2</v>
      </c>
      <c r="E2" s="1">
        <f>'22.8.2011'!J8</f>
        <v>199.4</v>
      </c>
      <c r="F2" s="1">
        <f>'22.8.2011'!G8</f>
        <v>79</v>
      </c>
      <c r="G2" s="5">
        <f>greenDAO!F7</f>
        <v>153.80000000000001</v>
      </c>
    </row>
    <row r="3" spans="1:7" x14ac:dyDescent="0.25">
      <c r="A3" s="1" t="s">
        <v>5</v>
      </c>
      <c r="B3" s="1">
        <f>ORMLite!B8</f>
        <v>8422.7999999999993</v>
      </c>
      <c r="C3" s="1">
        <f>ORMLite!C8</f>
        <v>8430.6</v>
      </c>
      <c r="D3" s="1">
        <f>ORMLite!D8</f>
        <v>449.8</v>
      </c>
      <c r="E3" s="1">
        <f>ORMLite!E8</f>
        <v>456.6</v>
      </c>
      <c r="F3" s="1">
        <f>ORMLite!F8</f>
        <v>358.4</v>
      </c>
    </row>
    <row r="7" spans="1:7" s="3" customFormat="1" x14ac:dyDescent="0.25">
      <c r="B7" s="3" t="s">
        <v>7</v>
      </c>
      <c r="C7" s="3" t="s">
        <v>8</v>
      </c>
      <c r="D7" s="3" t="s">
        <v>9</v>
      </c>
      <c r="E7" s="4"/>
    </row>
    <row r="8" spans="1:7" x14ac:dyDescent="0.25">
      <c r="A8" s="1" t="s">
        <v>6</v>
      </c>
      <c r="B8" s="1">
        <f t="shared" ref="B8:D9" si="0">1000*1000/D2</f>
        <v>5707.7625570776263</v>
      </c>
      <c r="C8" s="1">
        <f t="shared" si="0"/>
        <v>5015.0451354062188</v>
      </c>
      <c r="D8" s="1">
        <f t="shared" si="0"/>
        <v>12658.227848101265</v>
      </c>
      <c r="E8" s="5"/>
    </row>
    <row r="9" spans="1:7" x14ac:dyDescent="0.25">
      <c r="A9" s="1" t="s">
        <v>5</v>
      </c>
      <c r="B9" s="1">
        <f t="shared" si="0"/>
        <v>2223.2103156958647</v>
      </c>
      <c r="C9" s="1">
        <f t="shared" si="0"/>
        <v>2190.1007446342533</v>
      </c>
      <c r="D9" s="1">
        <f t="shared" si="0"/>
        <v>2790.1785714285716</v>
      </c>
      <c r="E9" s="5"/>
    </row>
    <row r="10" spans="1:7" x14ac:dyDescent="0.25">
      <c r="E10" s="5"/>
    </row>
    <row r="11" spans="1:7" x14ac:dyDescent="0.25">
      <c r="E11" s="5"/>
    </row>
    <row r="12" spans="1:7" x14ac:dyDescent="0.25">
      <c r="E12" s="5"/>
    </row>
    <row r="13" spans="1:7" x14ac:dyDescent="0.25">
      <c r="E13" s="5"/>
    </row>
    <row r="14" spans="1:7" x14ac:dyDescent="0.25">
      <c r="B14" s="3" t="s">
        <v>10</v>
      </c>
      <c r="C14" s="3" t="s">
        <v>11</v>
      </c>
      <c r="D14" s="3" t="s">
        <v>12</v>
      </c>
      <c r="E14" s="4"/>
    </row>
    <row r="15" spans="1:7" ht="30" x14ac:dyDescent="0.25">
      <c r="A15" s="1" t="s">
        <v>17</v>
      </c>
      <c r="B15" s="1">
        <f>D3/D2</f>
        <v>2.567351598173516</v>
      </c>
      <c r="C15" s="1">
        <f>E3/E2</f>
        <v>2.2898696088264794</v>
      </c>
      <c r="D15" s="1">
        <f>F3/F2</f>
        <v>4.536708860759493</v>
      </c>
      <c r="E15" s="5"/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22" workbookViewId="0">
      <selection activeCell="J16" sqref="J16"/>
    </sheetView>
  </sheetViews>
  <sheetFormatPr baseColWidth="10" defaultRowHeight="15" x14ac:dyDescent="0.25"/>
  <cols>
    <col min="1" max="1" width="12.85546875" style="1" customWidth="1"/>
    <col min="2" max="2" width="13.42578125" style="1" customWidth="1"/>
    <col min="3" max="3" width="20.5703125" style="1" customWidth="1"/>
    <col min="4" max="4" width="14" style="1" customWidth="1"/>
    <col min="5" max="5" width="14.28515625" style="1" customWidth="1"/>
    <col min="6" max="6" width="12.85546875" style="1" customWidth="1"/>
    <col min="7" max="7" width="15" style="1" customWidth="1"/>
    <col min="8" max="8" width="20.5703125" style="1" customWidth="1"/>
    <col min="9" max="9" width="14.7109375" style="1" customWidth="1"/>
    <col min="10" max="10" width="16.5703125" style="1" customWidth="1"/>
    <col min="11" max="11" width="15.42578125" style="1" customWidth="1"/>
    <col min="12" max="16384" width="11.42578125" style="1"/>
  </cols>
  <sheetData>
    <row r="1" spans="1:11" x14ac:dyDescent="0.25">
      <c r="A1" s="20" t="s">
        <v>35</v>
      </c>
      <c r="B1" s="16" t="s">
        <v>21</v>
      </c>
      <c r="C1" s="16"/>
      <c r="D1" s="16"/>
      <c r="E1" s="16"/>
      <c r="F1" s="16"/>
      <c r="G1" s="17" t="s">
        <v>29</v>
      </c>
      <c r="H1" s="17"/>
      <c r="I1" s="17"/>
      <c r="J1" s="17"/>
      <c r="K1" s="17"/>
    </row>
    <row r="2" spans="1:11" s="6" customFormat="1" x14ac:dyDescent="0.25">
      <c r="A2" s="20"/>
      <c r="B2" s="3" t="s">
        <v>22</v>
      </c>
      <c r="C2" s="3" t="s">
        <v>23</v>
      </c>
      <c r="D2" s="10" t="s">
        <v>24</v>
      </c>
      <c r="E2" s="10" t="s">
        <v>25</v>
      </c>
      <c r="F2" s="10" t="s">
        <v>26</v>
      </c>
      <c r="G2" s="3" t="s">
        <v>22</v>
      </c>
      <c r="H2" s="3" t="s">
        <v>23</v>
      </c>
      <c r="I2" s="3" t="s">
        <v>27</v>
      </c>
      <c r="J2" s="3" t="s">
        <v>28</v>
      </c>
      <c r="K2" s="3" t="s">
        <v>37</v>
      </c>
    </row>
    <row r="3" spans="1:11" x14ac:dyDescent="0.25">
      <c r="A3" s="20"/>
      <c r="D3" s="11"/>
      <c r="E3" s="11"/>
      <c r="F3" s="11"/>
      <c r="G3" s="1">
        <v>85</v>
      </c>
      <c r="H3" s="1">
        <v>64</v>
      </c>
    </row>
    <row r="4" spans="1:11" x14ac:dyDescent="0.25">
      <c r="A4" s="20"/>
      <c r="D4" s="11"/>
      <c r="E4" s="11"/>
      <c r="F4" s="11"/>
      <c r="G4" s="1">
        <v>93</v>
      </c>
      <c r="H4" s="1">
        <v>64</v>
      </c>
    </row>
    <row r="5" spans="1:11" x14ac:dyDescent="0.25">
      <c r="A5" s="20"/>
      <c r="D5" s="11"/>
      <c r="E5" s="11"/>
      <c r="F5" s="11"/>
      <c r="G5" s="1">
        <v>101</v>
      </c>
      <c r="H5" s="1">
        <v>65</v>
      </c>
    </row>
    <row r="6" spans="1:11" x14ac:dyDescent="0.25">
      <c r="A6" s="20"/>
      <c r="D6" s="11"/>
      <c r="E6" s="11"/>
      <c r="F6" s="11"/>
      <c r="G6" s="1">
        <v>95</v>
      </c>
      <c r="H6" s="1">
        <v>64</v>
      </c>
    </row>
    <row r="7" spans="1:11" x14ac:dyDescent="0.25">
      <c r="A7" s="20"/>
      <c r="D7" s="11"/>
      <c r="E7" s="11"/>
      <c r="F7" s="11"/>
      <c r="G7" s="1">
        <v>94</v>
      </c>
      <c r="H7" s="1">
        <v>65</v>
      </c>
    </row>
    <row r="8" spans="1:11" s="2" customFormat="1" x14ac:dyDescent="0.25">
      <c r="A8" s="20"/>
      <c r="B8" s="2" t="e">
        <f t="shared" ref="B8:K8" si="0">AVERAGE(B3:B7)</f>
        <v>#DIV/0!</v>
      </c>
      <c r="C8" s="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2">
        <f t="shared" si="0"/>
        <v>93.6</v>
      </c>
      <c r="H8" s="2">
        <f t="shared" si="0"/>
        <v>64.400000000000006</v>
      </c>
      <c r="I8" s="2" t="e">
        <f t="shared" si="0"/>
        <v>#DIV/0!</v>
      </c>
      <c r="J8" s="2" t="e">
        <f t="shared" si="0"/>
        <v>#DIV/0!</v>
      </c>
      <c r="K8" s="2" t="e">
        <f t="shared" si="0"/>
        <v>#DIV/0!</v>
      </c>
    </row>
    <row r="9" spans="1:11" x14ac:dyDescent="0.25">
      <c r="D9" s="19" t="s">
        <v>39</v>
      </c>
      <c r="E9" s="19"/>
      <c r="F9" s="19"/>
    </row>
    <row r="10" spans="1:11" x14ac:dyDescent="0.25">
      <c r="A10" s="20" t="s">
        <v>36</v>
      </c>
      <c r="B10" s="16" t="s">
        <v>21</v>
      </c>
      <c r="C10" s="16"/>
      <c r="D10" s="16"/>
      <c r="E10" s="16"/>
      <c r="F10" s="16"/>
      <c r="G10" s="17" t="s">
        <v>29</v>
      </c>
      <c r="H10" s="17"/>
      <c r="I10" s="17"/>
      <c r="J10" s="17"/>
      <c r="K10" s="17"/>
    </row>
    <row r="11" spans="1:11" s="6" customFormat="1" ht="30" x14ac:dyDescent="0.25">
      <c r="A11" s="20"/>
      <c r="B11" s="3" t="s">
        <v>22</v>
      </c>
      <c r="C11" s="3" t="s">
        <v>23</v>
      </c>
      <c r="D11" s="10" t="s">
        <v>24</v>
      </c>
      <c r="E11" s="10" t="s">
        <v>25</v>
      </c>
      <c r="F11" s="10" t="s">
        <v>26</v>
      </c>
      <c r="G11" s="3" t="s">
        <v>22</v>
      </c>
      <c r="H11" s="3" t="s">
        <v>23</v>
      </c>
      <c r="I11" s="3" t="s">
        <v>44</v>
      </c>
      <c r="J11" s="3" t="s">
        <v>47</v>
      </c>
      <c r="K11" s="3" t="s">
        <v>48</v>
      </c>
    </row>
    <row r="12" spans="1:11" x14ac:dyDescent="0.25">
      <c r="A12" s="20"/>
      <c r="D12" s="11"/>
      <c r="E12" s="11"/>
      <c r="F12" s="11"/>
      <c r="G12" s="1">
        <v>146</v>
      </c>
      <c r="H12" s="1">
        <v>48</v>
      </c>
      <c r="I12" s="1">
        <v>101</v>
      </c>
      <c r="J12" s="1">
        <v>40</v>
      </c>
      <c r="K12" s="1">
        <v>108</v>
      </c>
    </row>
    <row r="13" spans="1:11" x14ac:dyDescent="0.25">
      <c r="A13" s="20"/>
      <c r="D13" s="11"/>
      <c r="E13" s="11"/>
      <c r="F13" s="11"/>
      <c r="G13" s="1">
        <v>123</v>
      </c>
      <c r="H13" s="1">
        <v>38</v>
      </c>
      <c r="I13" s="1">
        <v>106</v>
      </c>
      <c r="J13" s="1">
        <v>40</v>
      </c>
      <c r="K13" s="1">
        <v>122</v>
      </c>
    </row>
    <row r="14" spans="1:11" x14ac:dyDescent="0.25">
      <c r="A14" s="20"/>
      <c r="D14" s="11"/>
      <c r="E14" s="11"/>
      <c r="F14" s="11"/>
      <c r="G14" s="1">
        <v>124</v>
      </c>
      <c r="H14" s="1">
        <v>38</v>
      </c>
      <c r="I14" s="1">
        <v>125</v>
      </c>
      <c r="J14" s="1">
        <v>43</v>
      </c>
      <c r="K14" s="1">
        <v>109</v>
      </c>
    </row>
    <row r="15" spans="1:11" x14ac:dyDescent="0.25">
      <c r="A15" s="20"/>
      <c r="D15" s="11"/>
      <c r="E15" s="11"/>
      <c r="F15" s="11"/>
      <c r="G15" s="1">
        <v>138</v>
      </c>
      <c r="H15" s="1">
        <v>42</v>
      </c>
      <c r="I15" s="1">
        <v>86</v>
      </c>
      <c r="J15" s="1">
        <v>37</v>
      </c>
      <c r="K15" s="1">
        <v>88</v>
      </c>
    </row>
    <row r="16" spans="1:11" x14ac:dyDescent="0.25">
      <c r="A16" s="20"/>
      <c r="D16" s="11"/>
      <c r="E16" s="11"/>
      <c r="F16" s="11"/>
      <c r="G16" s="1">
        <v>143</v>
      </c>
      <c r="H16" s="1">
        <v>38</v>
      </c>
      <c r="I16" s="1">
        <v>92</v>
      </c>
      <c r="J16" s="1">
        <v>36</v>
      </c>
      <c r="K16" s="1">
        <v>86</v>
      </c>
    </row>
    <row r="17" spans="1:11" x14ac:dyDescent="0.25">
      <c r="A17" s="20"/>
      <c r="B17" s="2" t="e">
        <f t="shared" ref="B17:J17" si="1">AVERAGE(B12:B16)</f>
        <v>#DIV/0!</v>
      </c>
      <c r="C17" s="2" t="e">
        <f t="shared" si="1"/>
        <v>#DIV/0!</v>
      </c>
      <c r="D17" s="12" t="e">
        <f t="shared" si="1"/>
        <v>#DIV/0!</v>
      </c>
      <c r="E17" s="12" t="e">
        <f t="shared" si="1"/>
        <v>#DIV/0!</v>
      </c>
      <c r="F17" s="12" t="e">
        <f t="shared" si="1"/>
        <v>#DIV/0!</v>
      </c>
      <c r="G17" s="2">
        <f t="shared" si="1"/>
        <v>134.80000000000001</v>
      </c>
      <c r="H17" s="2">
        <f t="shared" si="1"/>
        <v>40.799999999999997</v>
      </c>
      <c r="I17" s="2">
        <f t="shared" si="1"/>
        <v>102</v>
      </c>
      <c r="J17" s="2">
        <f t="shared" si="1"/>
        <v>39.200000000000003</v>
      </c>
      <c r="K17" s="2">
        <f t="shared" ref="K17" si="2">AVERAGE(K12:K16)</f>
        <v>102.6</v>
      </c>
    </row>
    <row r="18" spans="1:11" x14ac:dyDescent="0.25">
      <c r="A18" s="2"/>
      <c r="B18" s="2"/>
      <c r="C18" s="2"/>
      <c r="D18" s="19" t="s">
        <v>39</v>
      </c>
      <c r="E18" s="19"/>
      <c r="F18" s="19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7"/>
      <c r="B21" s="16" t="s">
        <v>21</v>
      </c>
      <c r="C21" s="16"/>
      <c r="D21" s="16"/>
      <c r="E21" s="16"/>
      <c r="F21" s="16"/>
      <c r="G21" s="17" t="s">
        <v>29</v>
      </c>
      <c r="H21" s="17"/>
      <c r="I21" s="17"/>
      <c r="J21" s="17"/>
      <c r="K21" s="17"/>
    </row>
    <row r="22" spans="1:11" s="3" customFormat="1" ht="30" x14ac:dyDescent="0.25">
      <c r="A22" s="7"/>
      <c r="B22" s="3" t="s">
        <v>30</v>
      </c>
      <c r="C22" s="3" t="s">
        <v>31</v>
      </c>
      <c r="D22" s="10" t="s">
        <v>32</v>
      </c>
      <c r="E22" s="10" t="s">
        <v>33</v>
      </c>
      <c r="F22" s="10" t="s">
        <v>34</v>
      </c>
      <c r="G22" s="3" t="s">
        <v>30</v>
      </c>
      <c r="H22" s="3" t="s">
        <v>31</v>
      </c>
      <c r="I22" s="3" t="s">
        <v>45</v>
      </c>
      <c r="J22" s="3" t="s">
        <v>49</v>
      </c>
      <c r="K22" s="3" t="s">
        <v>46</v>
      </c>
    </row>
    <row r="23" spans="1:11" ht="45" x14ac:dyDescent="0.25">
      <c r="A23" s="8" t="s">
        <v>35</v>
      </c>
      <c r="B23" s="1" t="e">
        <f>1000/B8*1000</f>
        <v>#DIV/0!</v>
      </c>
      <c r="C23" s="1" t="e">
        <f>1000/C8*1000</f>
        <v>#DIV/0!</v>
      </c>
      <c r="D23" s="11" t="e">
        <f>1000/D8*10</f>
        <v>#DIV/0!</v>
      </c>
      <c r="E23" s="11" t="e">
        <f>1000/E8*10</f>
        <v>#DIV/0!</v>
      </c>
      <c r="F23" s="11" t="e">
        <f>1000/F8*10</f>
        <v>#DIV/0!</v>
      </c>
      <c r="G23" s="1">
        <f>1000/G8*1000</f>
        <v>10683.760683760685</v>
      </c>
      <c r="H23" s="1">
        <f>1000/H8*1000</f>
        <v>15527.950310559005</v>
      </c>
      <c r="I23" s="1" t="e">
        <f>1000/I8*1000</f>
        <v>#DIV/0!</v>
      </c>
      <c r="J23" s="1" t="e">
        <f>1000/J8*1000</f>
        <v>#DIV/0!</v>
      </c>
      <c r="K23" s="1" t="e">
        <f>1000/K8*1000</f>
        <v>#DIV/0!</v>
      </c>
    </row>
    <row r="24" spans="1:11" ht="30" x14ac:dyDescent="0.25">
      <c r="A24" s="8" t="s">
        <v>36</v>
      </c>
      <c r="B24" s="1" t="e">
        <f>1000/B17*1000</f>
        <v>#DIV/0!</v>
      </c>
      <c r="C24" s="1" t="e">
        <f>1000/C17*1000</f>
        <v>#DIV/0!</v>
      </c>
      <c r="D24" s="11" t="e">
        <f>1000/D17*10</f>
        <v>#DIV/0!</v>
      </c>
      <c r="E24" s="11" t="e">
        <f>1000/E17*10</f>
        <v>#DIV/0!</v>
      </c>
      <c r="F24" s="11" t="e">
        <f>1000/F17*10</f>
        <v>#DIV/0!</v>
      </c>
      <c r="G24" s="1">
        <f>1000/G17*1000</f>
        <v>7418.3976261127591</v>
      </c>
      <c r="H24" s="1">
        <f>1000/H17*1000</f>
        <v>24509.803921568629</v>
      </c>
      <c r="I24" s="1">
        <f>1000/I17*1000</f>
        <v>9803.9215686274511</v>
      </c>
      <c r="J24" s="1">
        <f>1000/J17*1000</f>
        <v>25510.204081632652</v>
      </c>
      <c r="K24" s="1">
        <f>1000/K17*1000</f>
        <v>9746.5886939571155</v>
      </c>
    </row>
    <row r="25" spans="1:11" x14ac:dyDescent="0.25">
      <c r="B25" s="9" t="e">
        <f>B24/B23</f>
        <v>#DIV/0!</v>
      </c>
      <c r="C25" s="9" t="e">
        <f t="shared" ref="C25:K25" si="3">C24/C23</f>
        <v>#DIV/0!</v>
      </c>
      <c r="D25" s="13" t="e">
        <f t="shared" si="3"/>
        <v>#DIV/0!</v>
      </c>
      <c r="E25" s="13" t="e">
        <f t="shared" si="3"/>
        <v>#DIV/0!</v>
      </c>
      <c r="F25" s="13" t="e">
        <f t="shared" si="3"/>
        <v>#DIV/0!</v>
      </c>
      <c r="G25" s="9">
        <f t="shared" si="3"/>
        <v>0.69436201780415419</v>
      </c>
      <c r="H25" s="9">
        <f t="shared" si="3"/>
        <v>1.57843137254902</v>
      </c>
      <c r="I25" s="9" t="e">
        <f t="shared" si="3"/>
        <v>#DIV/0!</v>
      </c>
      <c r="J25" s="9" t="e">
        <f t="shared" si="3"/>
        <v>#DIV/0!</v>
      </c>
      <c r="K25" s="9" t="e">
        <f t="shared" si="3"/>
        <v>#DIV/0!</v>
      </c>
    </row>
    <row r="27" spans="1:11" x14ac:dyDescent="0.25">
      <c r="J27" s="1" t="s">
        <v>41</v>
      </c>
      <c r="K27" s="1" t="s">
        <v>42</v>
      </c>
    </row>
    <row r="28" spans="1:11" x14ac:dyDescent="0.25">
      <c r="I28" s="1" t="s">
        <v>40</v>
      </c>
      <c r="J28" s="1">
        <f>Preview3!G8/'fast cursor'!G8</f>
        <v>1.3183760683760686</v>
      </c>
      <c r="K28" s="1">
        <f>Preview3!H8/'fast cursor'!H8</f>
        <v>1.3478260869565215</v>
      </c>
    </row>
    <row r="29" spans="1:11" x14ac:dyDescent="0.25">
      <c r="I29" s="1" t="s">
        <v>43</v>
      </c>
      <c r="J29" s="1">
        <f>Preview3!G17/'fast cursor'!G17</f>
        <v>1.4421364985163203</v>
      </c>
      <c r="K29" s="1">
        <f>Preview3!H17/'fast cursor'!H17</f>
        <v>1.1666666666666667</v>
      </c>
    </row>
  </sheetData>
  <mergeCells count="10">
    <mergeCell ref="D18:F18"/>
    <mergeCell ref="B21:F21"/>
    <mergeCell ref="G21:K21"/>
    <mergeCell ref="A1:A8"/>
    <mergeCell ref="B1:F1"/>
    <mergeCell ref="G1:K1"/>
    <mergeCell ref="D9:F9"/>
    <mergeCell ref="A10:A17"/>
    <mergeCell ref="B10:F10"/>
    <mergeCell ref="G10:K10"/>
  </mergeCells>
  <pageMargins left="0.7" right="0.7" top="0.78740157499999996" bottom="0.78740157499999996" header="0.3" footer="0.3"/>
  <pageSetup paperSize="9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D18" sqref="D18:F18"/>
    </sheetView>
  </sheetViews>
  <sheetFormatPr baseColWidth="10" defaultRowHeight="15" x14ac:dyDescent="0.25"/>
  <cols>
    <col min="1" max="1" width="12.85546875" style="1" customWidth="1"/>
    <col min="2" max="2" width="13.42578125" style="1" customWidth="1"/>
    <col min="3" max="3" width="20.5703125" style="1" customWidth="1"/>
    <col min="4" max="4" width="14" style="1" customWidth="1"/>
    <col min="5" max="5" width="14.28515625" style="1" customWidth="1"/>
    <col min="6" max="6" width="12.85546875" style="1" customWidth="1"/>
    <col min="7" max="7" width="15" style="1" customWidth="1"/>
    <col min="8" max="8" width="20.5703125" style="1" customWidth="1"/>
    <col min="9" max="9" width="14.7109375" style="1" customWidth="1"/>
    <col min="10" max="10" width="14" style="1" customWidth="1"/>
    <col min="11" max="11" width="15.42578125" style="1" customWidth="1"/>
    <col min="12" max="16384" width="11.42578125" style="1"/>
  </cols>
  <sheetData>
    <row r="1" spans="1:11" x14ac:dyDescent="0.25">
      <c r="A1" s="20" t="s">
        <v>35</v>
      </c>
      <c r="B1" s="16" t="s">
        <v>21</v>
      </c>
      <c r="C1" s="16"/>
      <c r="D1" s="16"/>
      <c r="E1" s="16"/>
      <c r="F1" s="16"/>
      <c r="G1" s="17" t="s">
        <v>29</v>
      </c>
      <c r="H1" s="17"/>
      <c r="I1" s="17"/>
      <c r="J1" s="17"/>
      <c r="K1" s="17"/>
    </row>
    <row r="2" spans="1:11" s="6" customFormat="1" x14ac:dyDescent="0.25">
      <c r="A2" s="20"/>
      <c r="B2" s="3" t="s">
        <v>22</v>
      </c>
      <c r="C2" s="3" t="s">
        <v>23</v>
      </c>
      <c r="D2" s="10" t="s">
        <v>24</v>
      </c>
      <c r="E2" s="10" t="s">
        <v>25</v>
      </c>
      <c r="F2" s="10" t="s">
        <v>26</v>
      </c>
      <c r="G2" s="3" t="s">
        <v>22</v>
      </c>
      <c r="H2" s="3" t="s">
        <v>23</v>
      </c>
      <c r="I2" s="3" t="s">
        <v>27</v>
      </c>
      <c r="J2" s="3" t="s">
        <v>28</v>
      </c>
      <c r="K2" s="3" t="s">
        <v>37</v>
      </c>
    </row>
    <row r="3" spans="1:11" x14ac:dyDescent="0.25">
      <c r="A3" s="20"/>
      <c r="B3" s="1">
        <v>602</v>
      </c>
      <c r="C3" s="1">
        <v>647</v>
      </c>
      <c r="D3" s="11">
        <v>1730</v>
      </c>
      <c r="E3" s="11">
        <v>506</v>
      </c>
      <c r="F3" s="11">
        <v>454</v>
      </c>
      <c r="G3" s="1">
        <v>136</v>
      </c>
      <c r="H3" s="1">
        <v>85</v>
      </c>
      <c r="I3" s="1">
        <v>186</v>
      </c>
      <c r="J3" s="1">
        <v>179</v>
      </c>
      <c r="K3" s="1">
        <v>60</v>
      </c>
    </row>
    <row r="4" spans="1:11" x14ac:dyDescent="0.25">
      <c r="A4" s="20"/>
      <c r="B4" s="1">
        <v>599</v>
      </c>
      <c r="C4" s="1">
        <v>658</v>
      </c>
      <c r="D4" s="11">
        <v>689</v>
      </c>
      <c r="E4" s="11">
        <v>733</v>
      </c>
      <c r="F4" s="11">
        <v>488</v>
      </c>
      <c r="G4" s="1">
        <v>145</v>
      </c>
      <c r="H4" s="1">
        <v>87</v>
      </c>
      <c r="I4" s="1">
        <v>190</v>
      </c>
      <c r="J4" s="1">
        <v>176</v>
      </c>
      <c r="K4" s="1">
        <v>52</v>
      </c>
    </row>
    <row r="5" spans="1:11" x14ac:dyDescent="0.25">
      <c r="A5" s="20"/>
      <c r="B5" s="1">
        <v>738</v>
      </c>
      <c r="C5" s="1">
        <v>707</v>
      </c>
      <c r="D5" s="11">
        <v>526</v>
      </c>
      <c r="E5" s="11">
        <v>1296</v>
      </c>
      <c r="F5" s="11">
        <v>490</v>
      </c>
      <c r="G5" s="1">
        <v>104</v>
      </c>
      <c r="H5" s="1">
        <v>86</v>
      </c>
      <c r="I5" s="1">
        <v>148</v>
      </c>
      <c r="J5" s="1">
        <v>180</v>
      </c>
      <c r="K5" s="1">
        <v>60</v>
      </c>
    </row>
    <row r="6" spans="1:11" x14ac:dyDescent="0.25">
      <c r="A6" s="20"/>
      <c r="B6" s="1">
        <v>729</v>
      </c>
      <c r="C6" s="1">
        <v>826</v>
      </c>
      <c r="D6" s="11">
        <v>555</v>
      </c>
      <c r="E6" s="11">
        <v>2348</v>
      </c>
      <c r="F6" s="11">
        <v>1151</v>
      </c>
      <c r="G6" s="1">
        <v>106</v>
      </c>
      <c r="H6" s="1">
        <v>87</v>
      </c>
      <c r="I6" s="1">
        <v>183</v>
      </c>
      <c r="J6" s="1">
        <v>205</v>
      </c>
      <c r="K6" s="1">
        <v>97</v>
      </c>
    </row>
    <row r="7" spans="1:11" x14ac:dyDescent="0.25">
      <c r="A7" s="20"/>
      <c r="B7" s="1">
        <v>757</v>
      </c>
      <c r="C7" s="1">
        <v>797</v>
      </c>
      <c r="D7" s="11">
        <v>718</v>
      </c>
      <c r="E7" s="11">
        <v>781</v>
      </c>
      <c r="F7" s="11">
        <v>470</v>
      </c>
      <c r="G7" s="1">
        <v>126</v>
      </c>
      <c r="H7" s="1">
        <v>89</v>
      </c>
      <c r="I7" s="1">
        <v>191</v>
      </c>
      <c r="J7" s="1">
        <v>182</v>
      </c>
      <c r="K7" s="1">
        <v>56</v>
      </c>
    </row>
    <row r="8" spans="1:11" s="2" customFormat="1" x14ac:dyDescent="0.25">
      <c r="A8" s="20"/>
      <c r="B8" s="2">
        <f t="shared" ref="B8:K8" si="0">AVERAGE(B3:B7)</f>
        <v>685</v>
      </c>
      <c r="C8" s="2">
        <f t="shared" si="0"/>
        <v>727</v>
      </c>
      <c r="D8" s="12">
        <f t="shared" si="0"/>
        <v>843.6</v>
      </c>
      <c r="E8" s="12">
        <f t="shared" si="0"/>
        <v>1132.8</v>
      </c>
      <c r="F8" s="12">
        <f t="shared" si="0"/>
        <v>610.6</v>
      </c>
      <c r="G8" s="2">
        <f t="shared" si="0"/>
        <v>123.4</v>
      </c>
      <c r="H8" s="2">
        <f t="shared" si="0"/>
        <v>86.8</v>
      </c>
      <c r="I8" s="2">
        <f t="shared" si="0"/>
        <v>179.6</v>
      </c>
      <c r="J8" s="2">
        <f t="shared" si="0"/>
        <v>184.4</v>
      </c>
      <c r="K8" s="2">
        <f t="shared" si="0"/>
        <v>65</v>
      </c>
    </row>
    <row r="9" spans="1:11" x14ac:dyDescent="0.25">
      <c r="D9" s="19" t="s">
        <v>39</v>
      </c>
      <c r="E9" s="19"/>
      <c r="F9" s="19"/>
    </row>
    <row r="10" spans="1:11" x14ac:dyDescent="0.25">
      <c r="A10" s="20" t="s">
        <v>36</v>
      </c>
      <c r="B10" s="16" t="s">
        <v>21</v>
      </c>
      <c r="C10" s="16"/>
      <c r="D10" s="16"/>
      <c r="E10" s="16"/>
      <c r="F10" s="16"/>
      <c r="G10" s="17" t="s">
        <v>29</v>
      </c>
      <c r="H10" s="17"/>
      <c r="I10" s="17"/>
      <c r="J10" s="17"/>
      <c r="K10" s="17"/>
    </row>
    <row r="11" spans="1:11" s="6" customFormat="1" x14ac:dyDescent="0.25">
      <c r="A11" s="20"/>
      <c r="B11" s="3" t="s">
        <v>22</v>
      </c>
      <c r="C11" s="3" t="s">
        <v>23</v>
      </c>
      <c r="D11" s="10" t="s">
        <v>24</v>
      </c>
      <c r="E11" s="10" t="s">
        <v>25</v>
      </c>
      <c r="F11" s="10" t="s">
        <v>26</v>
      </c>
      <c r="G11" s="3" t="s">
        <v>22</v>
      </c>
      <c r="H11" s="3" t="s">
        <v>23</v>
      </c>
      <c r="I11" s="3" t="s">
        <v>27</v>
      </c>
      <c r="J11" s="3" t="s">
        <v>28</v>
      </c>
      <c r="K11" s="3" t="s">
        <v>37</v>
      </c>
    </row>
    <row r="12" spans="1:11" x14ac:dyDescent="0.25">
      <c r="A12" s="20"/>
      <c r="B12" s="1">
        <v>790</v>
      </c>
      <c r="C12" s="1">
        <v>10</v>
      </c>
      <c r="D12" s="11">
        <v>696</v>
      </c>
      <c r="E12" s="11">
        <v>755</v>
      </c>
      <c r="F12" s="11">
        <v>92</v>
      </c>
      <c r="G12" s="1">
        <v>150</v>
      </c>
      <c r="H12" s="1">
        <v>49</v>
      </c>
      <c r="I12" s="1">
        <v>176</v>
      </c>
      <c r="J12" s="1">
        <v>207</v>
      </c>
      <c r="K12" s="1">
        <v>92</v>
      </c>
    </row>
    <row r="13" spans="1:11" x14ac:dyDescent="0.25">
      <c r="A13" s="20"/>
      <c r="B13" s="1">
        <v>649</v>
      </c>
      <c r="C13" s="1">
        <v>7</v>
      </c>
      <c r="D13" s="11">
        <v>443</v>
      </c>
      <c r="E13" s="11">
        <v>683</v>
      </c>
      <c r="F13" s="11">
        <v>891</v>
      </c>
      <c r="G13" s="1">
        <v>174</v>
      </c>
      <c r="H13" s="1">
        <v>48</v>
      </c>
      <c r="I13" s="1">
        <v>255</v>
      </c>
      <c r="J13" s="1">
        <v>208</v>
      </c>
      <c r="K13" s="1">
        <v>85</v>
      </c>
    </row>
    <row r="14" spans="1:11" x14ac:dyDescent="0.25">
      <c r="A14" s="20"/>
      <c r="B14" s="1">
        <v>634</v>
      </c>
      <c r="C14" s="1">
        <v>8</v>
      </c>
      <c r="D14" s="11">
        <v>538</v>
      </c>
      <c r="E14" s="11">
        <v>508</v>
      </c>
      <c r="F14" s="11">
        <v>473</v>
      </c>
      <c r="G14" s="1">
        <v>170</v>
      </c>
      <c r="H14" s="1">
        <v>46</v>
      </c>
      <c r="I14" s="1">
        <v>231</v>
      </c>
      <c r="J14" s="1">
        <v>194</v>
      </c>
      <c r="K14" s="1">
        <v>51</v>
      </c>
    </row>
    <row r="15" spans="1:11" x14ac:dyDescent="0.25">
      <c r="A15" s="20"/>
      <c r="B15" s="1">
        <v>635</v>
      </c>
      <c r="C15" s="1">
        <v>8</v>
      </c>
      <c r="D15" s="11">
        <v>736</v>
      </c>
      <c r="E15" s="11">
        <v>1029</v>
      </c>
      <c r="F15" s="11">
        <v>673</v>
      </c>
      <c r="G15" s="1">
        <v>307</v>
      </c>
      <c r="H15" s="1">
        <v>46</v>
      </c>
      <c r="I15" s="1">
        <v>254</v>
      </c>
      <c r="J15" s="1">
        <v>206</v>
      </c>
      <c r="K15" s="1">
        <v>74</v>
      </c>
    </row>
    <row r="16" spans="1:11" x14ac:dyDescent="0.25">
      <c r="A16" s="20"/>
      <c r="B16" s="1">
        <v>628</v>
      </c>
      <c r="C16" s="1">
        <v>8</v>
      </c>
      <c r="D16" s="11">
        <v>715</v>
      </c>
      <c r="E16" s="11">
        <v>611</v>
      </c>
      <c r="F16" s="11">
        <v>504</v>
      </c>
      <c r="G16" s="1">
        <v>171</v>
      </c>
      <c r="H16" s="1">
        <v>49</v>
      </c>
      <c r="I16" s="1">
        <v>243</v>
      </c>
      <c r="J16" s="1">
        <v>187</v>
      </c>
      <c r="K16" s="1">
        <v>61</v>
      </c>
    </row>
    <row r="17" spans="1:11" x14ac:dyDescent="0.25">
      <c r="A17" s="20"/>
      <c r="B17" s="2">
        <f t="shared" ref="B17:K17" si="1">AVERAGE(B12:B16)</f>
        <v>667.2</v>
      </c>
      <c r="C17" s="2">
        <f t="shared" si="1"/>
        <v>8.1999999999999993</v>
      </c>
      <c r="D17" s="12">
        <f t="shared" si="1"/>
        <v>625.6</v>
      </c>
      <c r="E17" s="12">
        <f t="shared" si="1"/>
        <v>717.2</v>
      </c>
      <c r="F17" s="12">
        <f t="shared" si="1"/>
        <v>526.6</v>
      </c>
      <c r="G17" s="2">
        <f t="shared" si="1"/>
        <v>194.4</v>
      </c>
      <c r="H17" s="2">
        <f t="shared" si="1"/>
        <v>47.6</v>
      </c>
      <c r="I17" s="2">
        <f t="shared" si="1"/>
        <v>231.8</v>
      </c>
      <c r="J17" s="2">
        <f t="shared" si="1"/>
        <v>200.4</v>
      </c>
      <c r="K17" s="2">
        <f t="shared" si="1"/>
        <v>72.599999999999994</v>
      </c>
    </row>
    <row r="18" spans="1:11" x14ac:dyDescent="0.25">
      <c r="A18" s="2"/>
      <c r="B18" s="2"/>
      <c r="C18" s="2"/>
      <c r="D18" s="19" t="s">
        <v>39</v>
      </c>
      <c r="E18" s="19"/>
      <c r="F18" s="19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7"/>
      <c r="B21" s="16" t="s">
        <v>21</v>
      </c>
      <c r="C21" s="16"/>
      <c r="D21" s="16"/>
      <c r="E21" s="16"/>
      <c r="F21" s="16"/>
      <c r="G21" s="17" t="s">
        <v>29</v>
      </c>
      <c r="H21" s="17"/>
      <c r="I21" s="17"/>
      <c r="J21" s="17"/>
      <c r="K21" s="17"/>
    </row>
    <row r="22" spans="1:11" s="3" customFormat="1" x14ac:dyDescent="0.25">
      <c r="A22" s="7"/>
      <c r="B22" s="3" t="s">
        <v>30</v>
      </c>
      <c r="C22" s="3" t="s">
        <v>31</v>
      </c>
      <c r="D22" s="10" t="s">
        <v>32</v>
      </c>
      <c r="E22" s="10" t="s">
        <v>33</v>
      </c>
      <c r="F22" s="10" t="s">
        <v>34</v>
      </c>
      <c r="G22" s="3" t="s">
        <v>30</v>
      </c>
      <c r="H22" s="3" t="s">
        <v>31</v>
      </c>
      <c r="I22" s="3" t="s">
        <v>32</v>
      </c>
      <c r="J22" s="3" t="s">
        <v>33</v>
      </c>
      <c r="K22" s="3" t="s">
        <v>38</v>
      </c>
    </row>
    <row r="23" spans="1:11" ht="45" x14ac:dyDescent="0.25">
      <c r="A23" s="8" t="s">
        <v>35</v>
      </c>
      <c r="B23" s="1">
        <f>1000/B8*1000</f>
        <v>1459.8540145985401</v>
      </c>
      <c r="C23" s="1">
        <f>1000/C8*1000</f>
        <v>1375.5158184319121</v>
      </c>
      <c r="D23" s="11">
        <f>1000/D8*10</f>
        <v>11.853959222380276</v>
      </c>
      <c r="E23" s="11">
        <f>1000/E8*10</f>
        <v>8.8276836158192094</v>
      </c>
      <c r="F23" s="11">
        <f>1000/F8*10</f>
        <v>16.377333770062233</v>
      </c>
      <c r="G23" s="1">
        <f>1000/G8*1000</f>
        <v>8103.7277147487839</v>
      </c>
      <c r="H23" s="1">
        <f>1000/H8*1000</f>
        <v>11520.737327188941</v>
      </c>
      <c r="I23" s="1">
        <f>1000/I8*1000</f>
        <v>5567.9287305122498</v>
      </c>
      <c r="J23" s="1">
        <f>1000/J8*1000</f>
        <v>5422.9934924078088</v>
      </c>
      <c r="K23" s="1">
        <f>1000/K8*1000</f>
        <v>15384.615384615385</v>
      </c>
    </row>
    <row r="24" spans="1:11" ht="30" x14ac:dyDescent="0.25">
      <c r="A24" s="8" t="s">
        <v>36</v>
      </c>
      <c r="B24" s="1">
        <f>1000/B17*1000</f>
        <v>1498.8009592326139</v>
      </c>
      <c r="C24" s="1">
        <f>1000/C17*1000</f>
        <v>121951.21951219514</v>
      </c>
      <c r="D24" s="11">
        <f>1000/D17*10</f>
        <v>15.984654731457798</v>
      </c>
      <c r="E24" s="11">
        <f>1000/E17*10</f>
        <v>13.943112102621305</v>
      </c>
      <c r="F24" s="11">
        <f>1000/F17*10</f>
        <v>18.989745537409799</v>
      </c>
      <c r="G24" s="1">
        <f>1000/G17*1000</f>
        <v>5144.032921810699</v>
      </c>
      <c r="H24" s="1">
        <f>1000/H17*1000</f>
        <v>21008.403361344539</v>
      </c>
      <c r="I24" s="1">
        <f>1000/I17*1000</f>
        <v>4314.0638481449523</v>
      </c>
      <c r="J24" s="1">
        <f>1000/J17*1000</f>
        <v>4990.0199600798396</v>
      </c>
      <c r="K24" s="1">
        <f>1000/K17*1000</f>
        <v>13774.104683195594</v>
      </c>
    </row>
    <row r="25" spans="1:11" x14ac:dyDescent="0.25">
      <c r="B25" s="9">
        <f>B24/B23</f>
        <v>1.0266786570743405</v>
      </c>
      <c r="C25" s="9">
        <f t="shared" ref="C25:K25" si="2">C24/C23</f>
        <v>88.658536585365852</v>
      </c>
      <c r="D25" s="13">
        <f t="shared" si="2"/>
        <v>1.3484654731457797</v>
      </c>
      <c r="E25" s="13">
        <f t="shared" si="2"/>
        <v>1.5794757389849414</v>
      </c>
      <c r="F25" s="13">
        <f t="shared" si="2"/>
        <v>1.1595138625142425</v>
      </c>
      <c r="G25" s="9">
        <f t="shared" si="2"/>
        <v>0.6347736625514403</v>
      </c>
      <c r="H25" s="9">
        <f t="shared" si="2"/>
        <v>1.8235294117647058</v>
      </c>
      <c r="I25" s="9">
        <f t="shared" si="2"/>
        <v>0.77480586712683341</v>
      </c>
      <c r="J25" s="9">
        <f t="shared" si="2"/>
        <v>0.92015968063872244</v>
      </c>
      <c r="K25" s="9">
        <f t="shared" si="2"/>
        <v>0.89531680440771355</v>
      </c>
    </row>
  </sheetData>
  <mergeCells count="10">
    <mergeCell ref="A1:A8"/>
    <mergeCell ref="A10:A17"/>
    <mergeCell ref="B10:F10"/>
    <mergeCell ref="G10:K10"/>
    <mergeCell ref="B21:F21"/>
    <mergeCell ref="G21:K21"/>
    <mergeCell ref="D9:F9"/>
    <mergeCell ref="D18:F18"/>
    <mergeCell ref="B1:F1"/>
    <mergeCell ref="G1:K1"/>
  </mergeCells>
  <pageMargins left="0.7" right="0.7" top="0.78740157499999996" bottom="0.78740157499999996" header="0.3" footer="0.3"/>
  <pageSetup paperSize="9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selection activeCell="E19" sqref="E19"/>
    </sheetView>
  </sheetViews>
  <sheetFormatPr baseColWidth="10" defaultRowHeight="15" x14ac:dyDescent="0.25"/>
  <cols>
    <col min="1" max="1" width="11.42578125" style="1"/>
    <col min="2" max="2" width="12.85546875" style="1" customWidth="1"/>
    <col min="3" max="3" width="14" style="1" customWidth="1"/>
    <col min="4" max="4" width="15.28515625" style="1" customWidth="1"/>
    <col min="5" max="5" width="12.85546875" style="1" customWidth="1"/>
    <col min="6" max="6" width="8.7109375" style="1" customWidth="1"/>
    <col min="7" max="7" width="13" style="1" customWidth="1"/>
    <col min="8" max="16384" width="11.42578125" style="1"/>
  </cols>
  <sheetData>
    <row r="1" spans="1:7" s="3" customFormat="1" ht="3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13</v>
      </c>
    </row>
    <row r="2" spans="1:7" x14ac:dyDescent="0.25">
      <c r="A2" s="1" t="s">
        <v>6</v>
      </c>
      <c r="B2" s="1">
        <f>greenDAO!B7</f>
        <v>7912.6</v>
      </c>
      <c r="C2" s="1">
        <f>greenDAO!C7</f>
        <v>817.6</v>
      </c>
      <c r="D2" s="1">
        <f>greenDAO!D7</f>
        <v>207.2</v>
      </c>
      <c r="E2" s="1">
        <f>greenDAO!E7</f>
        <v>186</v>
      </c>
      <c r="F2" s="1">
        <f>greenDAO!G7</f>
        <v>115.8</v>
      </c>
      <c r="G2" s="5">
        <f>greenDAO!F7</f>
        <v>153.80000000000001</v>
      </c>
    </row>
    <row r="3" spans="1:7" x14ac:dyDescent="0.25">
      <c r="A3" s="1" t="s">
        <v>5</v>
      </c>
      <c r="B3" s="1">
        <f>ORMLite!B8</f>
        <v>8422.7999999999993</v>
      </c>
      <c r="C3" s="1">
        <f>ORMLite!C8</f>
        <v>8430.6</v>
      </c>
      <c r="D3" s="1">
        <f>ORMLite!D8</f>
        <v>449.8</v>
      </c>
      <c r="E3" s="1">
        <f>ORMLite!E8</f>
        <v>456.6</v>
      </c>
      <c r="F3" s="1">
        <f>ORMLite!F8</f>
        <v>358.4</v>
      </c>
    </row>
    <row r="7" spans="1:7" s="3" customFormat="1" ht="30" x14ac:dyDescent="0.25">
      <c r="B7" s="3" t="s">
        <v>7</v>
      </c>
      <c r="C7" s="3" t="s">
        <v>8</v>
      </c>
      <c r="D7" s="3" t="s">
        <v>9</v>
      </c>
      <c r="E7" s="4" t="s">
        <v>15</v>
      </c>
    </row>
    <row r="8" spans="1:7" x14ac:dyDescent="0.25">
      <c r="A8" s="1" t="s">
        <v>6</v>
      </c>
      <c r="B8" s="1">
        <f t="shared" ref="B8:E9" si="0">1000*1000/D2</f>
        <v>4826.2548262548262</v>
      </c>
      <c r="C8" s="1">
        <f t="shared" si="0"/>
        <v>5376.3440860215051</v>
      </c>
      <c r="D8" s="1">
        <f t="shared" si="0"/>
        <v>8635.5785837651129</v>
      </c>
      <c r="E8" s="5">
        <f t="shared" si="0"/>
        <v>6501.9505851755521</v>
      </c>
    </row>
    <row r="9" spans="1:7" x14ac:dyDescent="0.25">
      <c r="A9" s="1" t="s">
        <v>5</v>
      </c>
      <c r="B9" s="1">
        <f t="shared" si="0"/>
        <v>2223.2103156958647</v>
      </c>
      <c r="C9" s="1">
        <f t="shared" si="0"/>
        <v>2190.1007446342533</v>
      </c>
      <c r="D9" s="1">
        <f t="shared" si="0"/>
        <v>2790.1785714285716</v>
      </c>
      <c r="E9" s="5"/>
    </row>
    <row r="10" spans="1:7" x14ac:dyDescent="0.25">
      <c r="E10" s="5"/>
    </row>
    <row r="11" spans="1:7" x14ac:dyDescent="0.25">
      <c r="E11" s="5"/>
    </row>
    <row r="12" spans="1:7" x14ac:dyDescent="0.25">
      <c r="E12" s="5"/>
    </row>
    <row r="13" spans="1:7" x14ac:dyDescent="0.25">
      <c r="E13" s="5"/>
    </row>
    <row r="14" spans="1:7" ht="30" x14ac:dyDescent="0.25">
      <c r="B14" s="3" t="s">
        <v>10</v>
      </c>
      <c r="C14" s="3" t="s">
        <v>11</v>
      </c>
      <c r="D14" s="3" t="s">
        <v>12</v>
      </c>
      <c r="E14" s="4" t="s">
        <v>16</v>
      </c>
    </row>
    <row r="15" spans="1:7" ht="30" x14ac:dyDescent="0.25">
      <c r="A15" s="1" t="s">
        <v>17</v>
      </c>
      <c r="B15" s="1">
        <f>D3/D2</f>
        <v>2.1708494208494211</v>
      </c>
      <c r="C15" s="1">
        <f>E3/E2</f>
        <v>2.4548387096774196</v>
      </c>
      <c r="D15" s="1">
        <f>F3/F2</f>
        <v>3.094991364421416</v>
      </c>
      <c r="E15" s="5">
        <f>F3/G2</f>
        <v>2.3302990897269176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16" sqref="D16"/>
    </sheetView>
  </sheetViews>
  <sheetFormatPr baseColWidth="10" defaultRowHeight="15" x14ac:dyDescent="0.25"/>
  <cols>
    <col min="1" max="1" width="11.42578125" style="1"/>
    <col min="2" max="2" width="13.42578125" style="1" customWidth="1"/>
    <col min="3" max="3" width="13.5703125" style="1" customWidth="1"/>
    <col min="4" max="4" width="14" style="1" customWidth="1"/>
    <col min="5" max="5" width="14.28515625" style="1" customWidth="1"/>
    <col min="6" max="6" width="12.85546875" style="1" customWidth="1"/>
    <col min="7" max="7" width="15" style="1" customWidth="1"/>
    <col min="8" max="8" width="24.5703125" style="1" customWidth="1"/>
    <col min="9" max="16384" width="11.42578125" style="1"/>
  </cols>
  <sheetData>
    <row r="1" spans="1:8" ht="6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14</v>
      </c>
      <c r="H1" s="1" t="s">
        <v>20</v>
      </c>
    </row>
    <row r="2" spans="1:8" x14ac:dyDescent="0.25">
      <c r="B2" s="1">
        <v>7844</v>
      </c>
      <c r="C2" s="1">
        <v>663</v>
      </c>
      <c r="D2" s="1">
        <v>226</v>
      </c>
      <c r="E2" s="1">
        <v>199</v>
      </c>
      <c r="F2" s="1">
        <v>163</v>
      </c>
      <c r="G2" s="1">
        <v>139</v>
      </c>
      <c r="H2" s="1">
        <v>122</v>
      </c>
    </row>
    <row r="3" spans="1:8" x14ac:dyDescent="0.25">
      <c r="B3" s="1">
        <v>8326</v>
      </c>
      <c r="C3" s="1">
        <v>664</v>
      </c>
      <c r="D3" s="1">
        <v>218</v>
      </c>
      <c r="E3" s="1">
        <v>194</v>
      </c>
      <c r="F3" s="1">
        <v>150</v>
      </c>
      <c r="G3" s="1">
        <v>129</v>
      </c>
      <c r="H3" s="1">
        <v>134</v>
      </c>
    </row>
    <row r="4" spans="1:8" x14ac:dyDescent="0.25">
      <c r="B4" s="1">
        <v>8607</v>
      </c>
      <c r="C4" s="1">
        <v>490</v>
      </c>
      <c r="D4" s="1">
        <v>212</v>
      </c>
      <c r="E4" s="1">
        <v>169</v>
      </c>
      <c r="F4" s="1">
        <v>156</v>
      </c>
      <c r="G4" s="1">
        <v>104</v>
      </c>
      <c r="H4" s="1">
        <v>136</v>
      </c>
    </row>
    <row r="5" spans="1:8" x14ac:dyDescent="0.25">
      <c r="B5" s="1">
        <v>6275</v>
      </c>
      <c r="C5" s="1">
        <v>1806</v>
      </c>
      <c r="D5" s="1">
        <v>187</v>
      </c>
      <c r="E5" s="1">
        <v>182</v>
      </c>
      <c r="F5" s="1">
        <v>143</v>
      </c>
      <c r="G5" s="1">
        <v>104</v>
      </c>
      <c r="H5" s="1">
        <v>129</v>
      </c>
    </row>
    <row r="6" spans="1:8" x14ac:dyDescent="0.25">
      <c r="B6" s="1">
        <v>8511</v>
      </c>
      <c r="C6" s="1">
        <v>465</v>
      </c>
      <c r="D6" s="1">
        <v>193</v>
      </c>
      <c r="E6" s="1">
        <v>186</v>
      </c>
      <c r="F6" s="1">
        <v>157</v>
      </c>
      <c r="G6" s="1">
        <v>103</v>
      </c>
      <c r="H6" s="1">
        <v>156</v>
      </c>
    </row>
    <row r="7" spans="1:8" s="2" customFormat="1" x14ac:dyDescent="0.25">
      <c r="B7" s="2">
        <f t="shared" ref="B7:H7" si="0">AVERAGE(B2:B6)</f>
        <v>7912.6</v>
      </c>
      <c r="C7" s="2">
        <f t="shared" si="0"/>
        <v>817.6</v>
      </c>
      <c r="D7" s="2">
        <f t="shared" si="0"/>
        <v>207.2</v>
      </c>
      <c r="E7" s="2">
        <f t="shared" si="0"/>
        <v>186</v>
      </c>
      <c r="F7" s="2">
        <f t="shared" si="0"/>
        <v>153.80000000000001</v>
      </c>
      <c r="G7" s="2">
        <f t="shared" si="0"/>
        <v>115.8</v>
      </c>
      <c r="H7" s="2">
        <f t="shared" si="0"/>
        <v>135.4</v>
      </c>
    </row>
    <row r="9" spans="1:8" ht="45" x14ac:dyDescent="0.25">
      <c r="A9" s="1" t="s">
        <v>18</v>
      </c>
      <c r="B9" s="1">
        <f>F7/G7</f>
        <v>1.3281519861830744</v>
      </c>
    </row>
    <row r="10" spans="1:8" ht="30" x14ac:dyDescent="0.25">
      <c r="A10" s="1" t="s">
        <v>19</v>
      </c>
      <c r="B10" s="1">
        <f>H7/G7</f>
        <v>1.1692573402417963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12.2.2012 VS Android 4.0.3</vt:lpstr>
      <vt:lpstr>2.3 vs 4.0</vt:lpstr>
      <vt:lpstr>17.12.2011 Android 4.0.3</vt:lpstr>
      <vt:lpstr>22.8.2011</vt:lpstr>
      <vt:lpstr>22.8.2011 VS</vt:lpstr>
      <vt:lpstr>fast cursor</vt:lpstr>
      <vt:lpstr>Preview3</vt:lpstr>
      <vt:lpstr>VS</vt:lpstr>
      <vt:lpstr>greenDAO</vt:lpstr>
      <vt:lpstr>ORMLite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Junginger</dc:creator>
  <cp:lastModifiedBy>Markus Junginger</cp:lastModifiedBy>
  <dcterms:created xsi:type="dcterms:W3CDTF">2011-08-02T11:19:00Z</dcterms:created>
  <dcterms:modified xsi:type="dcterms:W3CDTF">2012-02-12T08:05:57Z</dcterms:modified>
</cp:coreProperties>
</file>