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ackssdstate.sharepoint.com/sites/SDSUSeniorDesignINFINITYPRINTER/Shared Documents/Semester 2/"/>
    </mc:Choice>
  </mc:AlternateContent>
  <xr:revisionPtr revIDLastSave="0" documentId="14_{47D1826B-F7B7-43C0-B968-0C1EDB6061A5}" xr6:coauthVersionLast="46" xr6:coauthVersionMax="46" xr10:uidLastSave="{00000000-0000-0000-0000-000000000000}"/>
  <bookViews>
    <workbookView xWindow="28680" yWindow="-1515" windowWidth="29040" windowHeight="15840" xr2:uid="{00000000-000D-0000-FFFF-FFFF00000000}"/>
  </bookViews>
  <sheets>
    <sheet name="BOM" sheetId="1" r:id="rId1"/>
    <sheet name="Extrusion" sheetId="2" r:id="rId2"/>
    <sheet name="3D- Printed Parts" sheetId="3" r:id="rId3"/>
  </sheets>
  <calcPr calcId="191028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  <c r="K8" i="1"/>
  <c r="K5" i="1"/>
  <c r="K6" i="1"/>
  <c r="K7" i="1"/>
  <c r="K4" i="1"/>
  <c r="G15" i="1"/>
  <c r="G10" i="2"/>
  <c r="G4" i="2"/>
  <c r="G5" i="2"/>
  <c r="G6" i="2"/>
  <c r="G7" i="2"/>
  <c r="G8" i="2"/>
  <c r="G9" i="2"/>
  <c r="G4" i="1"/>
  <c r="G5" i="1"/>
  <c r="G6" i="1"/>
  <c r="G7" i="1"/>
  <c r="G8" i="1"/>
  <c r="G9" i="1"/>
  <c r="G10" i="1"/>
  <c r="G11" i="1"/>
  <c r="G12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 l="1"/>
</calcChain>
</file>

<file path=xl/sharedStrings.xml><?xml version="1.0" encoding="utf-8"?>
<sst xmlns="http://schemas.openxmlformats.org/spreadsheetml/2006/main" count="135" uniqueCount="111">
  <si>
    <t>Item</t>
  </si>
  <si>
    <t>Description</t>
  </si>
  <si>
    <t>Website</t>
  </si>
  <si>
    <t>Unit Price</t>
  </si>
  <si>
    <t xml:space="preserve">Qty </t>
  </si>
  <si>
    <t>Total Price</t>
  </si>
  <si>
    <t>Infinity Printer BOM</t>
  </si>
  <si>
    <t>3D Printed Parts</t>
  </si>
  <si>
    <t>1/2" Steel Bar</t>
  </si>
  <si>
    <t>Bearings</t>
  </si>
  <si>
    <t>M3 Bolt</t>
  </si>
  <si>
    <t>M4</t>
  </si>
  <si>
    <t>M5</t>
  </si>
  <si>
    <t xml:space="preserve">M5 x10mm </t>
  </si>
  <si>
    <t>1/4"Aluminum Sheet</t>
  </si>
  <si>
    <t>1/4" Aluminum Sheet</t>
  </si>
  <si>
    <t>Extrusion --&gt;</t>
  </si>
  <si>
    <t>Nema 17 Steppermotor</t>
  </si>
  <si>
    <t>Nema 17 Steppermotor w/ Reduction box</t>
  </si>
  <si>
    <t>Belt</t>
  </si>
  <si>
    <t>Nitrile Belt</t>
  </si>
  <si>
    <t>V-Slot Rollers</t>
  </si>
  <si>
    <t>Driver Pulleys</t>
  </si>
  <si>
    <t>Idler Pulleys</t>
  </si>
  <si>
    <t>Pulley Belt</t>
  </si>
  <si>
    <t>Front Roller Belt</t>
  </si>
  <si>
    <t>3/8" Jam Nut</t>
  </si>
  <si>
    <t>Extruder Block</t>
  </si>
  <si>
    <t>PTFE Tube</t>
  </si>
  <si>
    <t>24V 40mm Fan</t>
  </si>
  <si>
    <t>BLTouch Screen</t>
  </si>
  <si>
    <t>SKR Mini E3 V2 Board</t>
  </si>
  <si>
    <t>Solid State Relay</t>
  </si>
  <si>
    <t>Misc Extension Wire</t>
  </si>
  <si>
    <t>Stepper Extension Wire</t>
  </si>
  <si>
    <r>
      <t>130</t>
    </r>
    <r>
      <rPr>
        <sz val="11"/>
        <color theme="1"/>
        <rFont val="Calibri"/>
        <family val="2"/>
      </rPr>
      <t>˚C Thermal Fuse</t>
    </r>
  </si>
  <si>
    <t>Heated Bed</t>
  </si>
  <si>
    <t>Stepper Motor Splitter</t>
  </si>
  <si>
    <t>Wire Sleeving</t>
  </si>
  <si>
    <t>Power Supply</t>
  </si>
  <si>
    <t>Crimp Connectors</t>
  </si>
  <si>
    <t>Heater Cartridge</t>
  </si>
  <si>
    <t>Thermistor</t>
  </si>
  <si>
    <t>Misc Zip ties</t>
  </si>
  <si>
    <t>M5 V-slot Nut</t>
  </si>
  <si>
    <t>Filament Holder</t>
  </si>
  <si>
    <t>Rear- 23 3/8"</t>
  </si>
  <si>
    <t>Front- 21.5</t>
  </si>
  <si>
    <t>1/2"x1-1/8"x5/16"</t>
  </si>
  <si>
    <t>Rear- 11.2x23x1/4"</t>
  </si>
  <si>
    <t>Front- 15.68x23x1/4"</t>
  </si>
  <si>
    <t>Z-stepper Motor</t>
  </si>
  <si>
    <t>39mm</t>
  </si>
  <si>
    <t>39mm 5:1 Gear ratio</t>
  </si>
  <si>
    <t>Stepper Motors</t>
  </si>
  <si>
    <t>Front Roller Drive Pulley</t>
  </si>
  <si>
    <t>2GT T20</t>
  </si>
  <si>
    <t>2GT L-200mm W-6mm</t>
  </si>
  <si>
    <t>amazon</t>
  </si>
  <si>
    <t>4016 2 PLY 70 WHT CXFS Belting thickness (0.098 inch) x 16 inches wide x 78 inches long, Spliced</t>
  </si>
  <si>
    <t>Special Order Motion Industries</t>
  </si>
  <si>
    <t>V-slot Roller</t>
  </si>
  <si>
    <t>Aluminum Plate W/ Rollers</t>
  </si>
  <si>
    <t>2GT T20 5mm Bore</t>
  </si>
  <si>
    <t xml:space="preserve">2GT 5mm Bore </t>
  </si>
  <si>
    <t>5M GT2 Timing Belt 6mm</t>
  </si>
  <si>
    <t>Runnings</t>
  </si>
  <si>
    <t>12"</t>
  </si>
  <si>
    <t>NTC 100K</t>
  </si>
  <si>
    <t>Furiga 24V 50W</t>
  </si>
  <si>
    <t>Aluminum Extruder Drive Feed</t>
  </si>
  <si>
    <t>1.75mm ID x 76mm long</t>
  </si>
  <si>
    <t>24V 14.6A Mean Well</t>
  </si>
  <si>
    <t>BIGTREETECH Direct SKR Mini E3 V2.0</t>
  </si>
  <si>
    <t>TFT35 E3 V3.0</t>
  </si>
  <si>
    <t>Control/Display</t>
  </si>
  <si>
    <t> SSR Controller</t>
  </si>
  <si>
    <t>SSR 40DA</t>
  </si>
  <si>
    <t>10.6" X 11.8" 270 X 300mm 120V 500W</t>
  </si>
  <si>
    <t>500w</t>
  </si>
  <si>
    <t>10A 250V Thermal Fuses 133 Degrees</t>
  </si>
  <si>
    <t>Fuse</t>
  </si>
  <si>
    <t>Extending Wires</t>
  </si>
  <si>
    <t>Stepper motor wires</t>
  </si>
  <si>
    <t>2M stepper motor wires</t>
  </si>
  <si>
    <t>Splitter</t>
  </si>
  <si>
    <t>Wire Management</t>
  </si>
  <si>
    <t>Wireing</t>
  </si>
  <si>
    <t>Holder</t>
  </si>
  <si>
    <t>Filament Runout Switch</t>
  </si>
  <si>
    <t>Run-Out Switch</t>
  </si>
  <si>
    <t>Switch</t>
  </si>
  <si>
    <t>Total</t>
  </si>
  <si>
    <t>V-slot bolts</t>
  </si>
  <si>
    <t>McMaster</t>
  </si>
  <si>
    <t>Extrusion</t>
  </si>
  <si>
    <t>Qty</t>
  </si>
  <si>
    <t>Size</t>
  </si>
  <si>
    <t>Length (in)</t>
  </si>
  <si>
    <t>Length (mm)</t>
  </si>
  <si>
    <t>Unit Cost</t>
  </si>
  <si>
    <t>Total Cost</t>
  </si>
  <si>
    <t>See Extrusion Sheet</t>
  </si>
  <si>
    <t>metalsdepot</t>
  </si>
  <si>
    <t>9/16" All-Thread</t>
  </si>
  <si>
    <t>9/16" Nut</t>
  </si>
  <si>
    <t>Category</t>
  </si>
  <si>
    <t>Frame</t>
  </si>
  <si>
    <t>Electronics</t>
  </si>
  <si>
    <t>Hardware</t>
  </si>
  <si>
    <t>Misc.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</si>
</sst>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444444"/>
      <name val="Calibri"/>
      <family val="2"/>
      <charset val="1"/>
      <scheme val="minor"/>
    </font>
    <font>
      <sz val="11"/>
      <color rgb="FF000000"/>
      <name val="Calibri"/>
      <family val="2"/>
      <scheme val="minor"/>
    </font>
    <font>
      <sz val="10"/>
      <color rgb="FF0F11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5" fillId="0" borderId="0" xfId="1"/>
    <xf numFmtId="0" fontId="6" fillId="0" borderId="0" xfId="0" applyFont="1" applyAlignment="1">
      <alignment wrapText="1"/>
    </xf>
    <xf numFmtId="0" fontId="7" fillId="0" borderId="0" xfId="0" applyFont="1"/>
    <xf numFmtId="0" fontId="8" fillId="0" borderId="0" xfId="0" applyFont="1" applyAlignment="1">
      <alignment vertical="center" wrapText="1"/>
    </xf>
    <xf numFmtId="0" fontId="1" fillId="0" borderId="0" xfId="0" applyFont="1"/>
    <xf numFmtId="0" fontId="1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C5E4-4866-B4D5-865149FA8A53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5E4-4866-B4D5-865149FA8A53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C5E4-4866-B4D5-865149FA8A53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5E4-4866-B4D5-865149FA8A53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C5E4-4866-B4D5-865149FA8A53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5E4-4866-B4D5-865149FA8A53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5E4-4866-B4D5-865149FA8A53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5E4-4866-B4D5-865149FA8A53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5E4-4866-B4D5-865149FA8A53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5E4-4866-B4D5-865149FA8A53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5E4-4866-B4D5-865149FA8A53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C5E4-4866-B4D5-865149FA8A53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BOM!$J$4:$J$9</c:f>
              <c:strCache>
                <c:ptCount val="6"/>
                <c:pt idx="0">
                  <c:v>Frame</c:v>
                </c:pt>
                <c:pt idx="1">
                  <c:v>Electronics</c:v>
                </c:pt>
                <c:pt idx="2">
                  <c:v>Hardware</c:v>
                </c:pt>
                <c:pt idx="3">
                  <c:v>Belt</c:v>
                </c:pt>
                <c:pt idx="4">
                  <c:v>Heated Bed</c:v>
                </c:pt>
                <c:pt idx="5">
                  <c:v>Misc.</c:v>
                </c:pt>
              </c:strCache>
            </c:strRef>
          </c:cat>
          <c:val>
            <c:numRef>
              <c:f>BOM!$K$4:$K$9</c:f>
              <c:numCache>
                <c:formatCode>General</c:formatCode>
                <c:ptCount val="6"/>
                <c:pt idx="0">
                  <c:v>88.45</c:v>
                </c:pt>
                <c:pt idx="1">
                  <c:v>284.17</c:v>
                </c:pt>
                <c:pt idx="2">
                  <c:v>142.09800000000001</c:v>
                </c:pt>
                <c:pt idx="3">
                  <c:v>246.09</c:v>
                </c:pt>
                <c:pt idx="4">
                  <c:v>107.68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4-4866-B4D5-865149FA8A5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12</xdr:row>
      <xdr:rowOff>113347</xdr:rowOff>
    </xdr:from>
    <xdr:to>
      <xdr:col>14</xdr:col>
      <xdr:colOff>485775</xdr:colOff>
      <xdr:row>27</xdr:row>
      <xdr:rowOff>140017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257D8-BDAA-4E5B-B1EE-EB16A32B8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51FD03-CC0A-4C43-AFEF-D1A4B5F6D290}" name="Table4" displayName="Table4" ref="B3:G47" totalsRowShown="0">
  <autoFilter ref="B3:G47" xr:uid="{25B99042-16D6-4DCD-84F0-D8A0B6BA137C}"/>
  <tableColumns count="6">
    <tableColumn id="1" xr3:uid="{1857AD81-159B-434B-B423-48263AC2AF73}" name="Item"/>
    <tableColumn id="2" xr3:uid="{FF7234B9-67E0-4C06-8FE5-BEB191AF10B1}" name="Description"/>
    <tableColumn id="3" xr3:uid="{7E88FC1E-3422-4E7D-BA4D-813B416929A7}" name="Website"/>
    <tableColumn id="4" xr3:uid="{31C5018A-22CF-4BE5-971B-E1C416459E48}" name="Unit Price"/>
    <tableColumn id="5" xr3:uid="{62854C87-B3B4-4CB7-B906-DD5A0E64583B}" name="Qty "/>
    <tableColumn id="6" xr3:uid="{ABD901D0-0CAB-45CC-9A30-F35C1530A82D}" name="Total Price" dataDxfId="1">
      <calculatedColumnFormula>Table4[[#This Row],[Unit Price]]*Table4[[#This Row],[Qty ]]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62335D5-0A51-439F-A4C8-7D143F1E0AC5}" name="Table5" displayName="Table5" ref="B3:G10" totalsRowShown="0">
  <autoFilter ref="B3:G10" xr:uid="{3472FEC0-3FB5-41C4-B5F4-A1FA5463C9FC}"/>
  <tableColumns count="6">
    <tableColumn id="1" xr3:uid="{5AA521F0-AE5D-44BF-B629-EA1C1279E9C1}" name="Size"/>
    <tableColumn id="2" xr3:uid="{5BEDA710-D463-40EB-9051-B6FC92AEE6DC}" name="Length (mm)"/>
    <tableColumn id="3" xr3:uid="{6C4833DD-25CD-4FF8-A816-7D2EE24872DA}" name="Length (in)"/>
    <tableColumn id="4" xr3:uid="{2B422CF3-E065-4DD2-8F6A-60C4897C22FF}" name="Qty"/>
    <tableColumn id="5" xr3:uid="{8C88BEF1-3E6D-4A0D-92B5-6538988334DA}" name="Unit Cost"/>
    <tableColumn id="6" xr3:uid="{5F0BFB20-BEF2-473D-80B0-88259AEA93E9}" name="Total Cost" dataDxfId="0">
      <calculatedColumnFormula>Table5[[#This Row],[Unit Cost]]*Table5[[#This Row],[Qty]]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INKBIRD-Solid-State-SSR-40DA-24-380V/dp/B00HV974KC/ref=sr_1_2_sspa?dchild=1&amp;keywords=ssr+120v&amp;qid=1611767494&amp;s=industrial&amp;sr=1-2-spons&amp;psc=1&amp;spLa=ZW5jcnlwdGVkUXVhbGlmaWVyPUEyQUdYVlJBRTZDNkVMJmVuY3J5cHRlZElkPUEwNDI5NDQwWlpNNVdXMU1SSkVJJmVuY3J5cHRlZEFkSWQ9QTA0Mzg2OTUySjVQTDlaQUQ5SzdDJndpZGdldE5hbWU9c3BfYXRmJmFjdGlvbj1jbGlja1JlZGlyZWN0JmRvTm90TG9nQ2xpY2s9dHJ1ZQ==" TargetMode="External"/><Relationship Id="rId13" Type="http://schemas.openxmlformats.org/officeDocument/2006/relationships/hyperlink" Target="https://www.amazon.com/Sunhokey-Filament-Detection-Detecting-Filament%EF%BC%88Pack/dp/B07N2GQHQT/ref=sr_1_13?dchild=1&amp;keywords=filament+runout+switch&amp;qid=1618694121&amp;sr=8-13" TargetMode="External"/><Relationship Id="rId3" Type="http://schemas.openxmlformats.org/officeDocument/2006/relationships/hyperlink" Target="https://www.amazon.com/dp/B07LCK19D5/?coliid=IW2PSFMTPQE48&amp;colid=22N1VHKK4NAYY&amp;ref_=lv_ov_lig_dp_it&amp;th=1" TargetMode="External"/><Relationship Id="rId7" Type="http://schemas.openxmlformats.org/officeDocument/2006/relationships/hyperlink" Target="https://www.amazon.com/dp/B089DBS62S/ref=sspa_dk_detail_0?pd_rd_i=B089CQ3DHB&amp;pd_rd_w=8V4eP&amp;pf_rd_p=7d37a48b-2b1a-4373-8c1a-bdcc5da66be9&amp;pd_rd_wg=EVx0L&amp;pf_rd_r=160PK67R0CDJ0QWH5BXH&amp;pd_rd_r=aaa385f9-7004-42f1-9db1-1ff2d0c775eb&amp;spLa=ZW5jcnlwdGVkUXVhbGlmaWVyPUExN09BUFFWUUxCNjZOJmVuY3J5cHRlZElkPUEwMDM0ODY5MlBMOURQOFdMRVFHRCZlbmNyeXB0ZWRBZElkPUEwNjc1NTM2N0RZVjBDMzJMSUI5JndpZGdldE5hbWU9c3BfZGV0YWlsJmFjdGlvbj1jbGlja1JlZGlyZWN0JmRvTm90TG9nQ2xpY2s9dHJ1ZQ&amp;th=1" TargetMode="External"/><Relationship Id="rId12" Type="http://schemas.openxmlformats.org/officeDocument/2006/relationships/hyperlink" Target="https://www.amazon.com/Aokin-Printer-Accessories-Parallel-Stepping/dp/B07TCYGTXT/ref=sr_1_2?dchild=1&amp;keywords=stepper+motor+splitter&amp;qid=1618693811&amp;s=industrial&amp;sr=1-2" TargetMode="External"/><Relationship Id="rId2" Type="http://schemas.openxmlformats.org/officeDocument/2006/relationships/hyperlink" Target="https://www.amazon.com/dp/B00QA5WSDG/?coliid=I2XBK3MBEEP3DS&amp;colid=22N1VHKK4NAYY&amp;psc=1&amp;ref_=lv_ov_lig_dp_it" TargetMode="External"/><Relationship Id="rId16" Type="http://schemas.openxmlformats.org/officeDocument/2006/relationships/table" Target="../tables/table1.xml"/><Relationship Id="rId1" Type="http://schemas.openxmlformats.org/officeDocument/2006/relationships/hyperlink" Target="https://www.amazon.com/Sackorange-R8-2RS-Premium-Sealed-Bearing/dp/B07DCQLCS3/ref=sr_1_3?dchild=1&amp;keywords=1%2F2+ID+bearing&amp;qid=1605577062&amp;sr=8-3" TargetMode="External"/><Relationship Id="rId6" Type="http://schemas.openxmlformats.org/officeDocument/2006/relationships/hyperlink" Target="https://www.amazon.com/dp/B089DBS62S/ref=sspa_dk_detail_0?pd_rd_i=B089CQ3DHB&amp;pd_rd_w=8V4eP&amp;pf_rd_p=7d37a48b-2b1a-4373-8c1a-bdcc5da66be9&amp;pd_rd_wg=EVx0L&amp;pf_rd_r=160PK67R0CDJ0QWH5BXH&amp;pd_rd_r=aaa385f9-7004-42f1-9db1-1ff2d0c775eb&amp;spLa=ZW5jcnlwdGVkUXVhbGlmaWVyPUExN09BUFFWUUxCNjZOJmVuY3J5cHRlZElkPUEwMDM0ODY5MlBMOURQOFdMRVFHRCZlbmNyeXB0ZWRBZElkPUEwNjc1NTM2N0RZVjBDMzJMSUI5JndpZGdldE5hbWU9c3BfZGV0YWlsJmFjdGlvbj1jbGlja1JlZGlyZWN0JmRvTm90TG9nQ2xpY2s9dHJ1ZQ&amp;th=1" TargetMode="External"/><Relationship Id="rId11" Type="http://schemas.openxmlformats.org/officeDocument/2006/relationships/hyperlink" Target="https://www.amazon.com/dp/B07SLPLPL2/ref=cm_sw_r_cp_apa_glc_fabc_CW83N5TG7PC6EY5YQDWA" TargetMode="External"/><Relationship Id="rId5" Type="http://schemas.openxmlformats.org/officeDocument/2006/relationships/hyperlink" Target="https://www.amazon.com/dp/B07VRK86SP/?coliid=I9CIZGYB1ABSJ&amp;colid=22N1VHKK4NAYY&amp;psc=1&amp;ref_=lv_ov_lig_dp_it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s://www.amazon.com/BOJACK-Thermal-Degrees-Celsius-Cutoffs/dp/B07Y654BGM/ref=sr_1_3?dchild=1&amp;keywords=133oC+Thermal+Fuse&amp;qid=1611767618&amp;s=industrial&amp;sr=1-3" TargetMode="External"/><Relationship Id="rId4" Type="http://schemas.openxmlformats.org/officeDocument/2006/relationships/hyperlink" Target="https://www.amazon.com/dp/B089Y9LLMD/?coliid=IKRKEVMHL4C8D&amp;colid=22N1VHKK4NAYY&amp;psc=1&amp;ref_=lv_ov_lig_dp_it_im" TargetMode="External"/><Relationship Id="rId9" Type="http://schemas.openxmlformats.org/officeDocument/2006/relationships/hyperlink" Target="https://www.ebay.com/itm/10-6-X-11-8-270-X-300mm-120V-500W-3D-Printer-Heated-Bed-Silicone-Heating-Pad/142978605449?hash=item214a306189:g:jfEAAOSwgV1eHi5p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47"/>
  <sheetViews>
    <sheetView tabSelected="1" zoomScale="80" zoomScaleNormal="80" workbookViewId="0">
      <selection activeCell="G47" sqref="B1:G47"/>
    </sheetView>
  </sheetViews>
  <sheetFormatPr defaultRowHeight="14.4" x14ac:dyDescent="0.3"/>
  <cols>
    <col min="2" max="2" width="35.5546875" bestFit="1" customWidth="1"/>
    <col min="3" max="3" width="33" customWidth="1"/>
    <col min="4" max="4" width="27" bestFit="1" customWidth="1"/>
    <col min="5" max="5" width="10.77734375" customWidth="1"/>
    <col min="7" max="7" width="11.5546875" customWidth="1"/>
    <col min="10" max="10" width="11" bestFit="1" customWidth="1"/>
  </cols>
  <sheetData>
    <row r="1" spans="2:11" x14ac:dyDescent="0.3">
      <c r="B1" s="7" t="s">
        <v>6</v>
      </c>
      <c r="C1" s="8"/>
      <c r="D1" s="8"/>
      <c r="E1" s="8"/>
      <c r="F1" s="8"/>
      <c r="G1" s="8"/>
    </row>
    <row r="2" spans="2:11" x14ac:dyDescent="0.3">
      <c r="B2" s="8"/>
      <c r="C2" s="8"/>
      <c r="D2" s="8"/>
      <c r="E2" s="8"/>
      <c r="F2" s="8"/>
      <c r="G2" s="8"/>
    </row>
    <row r="3" spans="2:11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J3" t="s">
        <v>106</v>
      </c>
      <c r="K3" t="s">
        <v>5</v>
      </c>
    </row>
    <row r="4" spans="2:11" x14ac:dyDescent="0.3">
      <c r="B4" t="s">
        <v>7</v>
      </c>
      <c r="E4">
        <v>0</v>
      </c>
      <c r="G4">
        <f>Table4[[#This Row],[Unit Price]]*Table4[[#This Row],[Qty ]]</f>
        <v>0</v>
      </c>
      <c r="J4" t="s">
        <v>107</v>
      </c>
      <c r="K4">
        <f>G15</f>
        <v>88.45</v>
      </c>
    </row>
    <row r="5" spans="2:11" x14ac:dyDescent="0.3">
      <c r="B5" t="s">
        <v>8</v>
      </c>
      <c r="C5" t="s">
        <v>46</v>
      </c>
      <c r="D5" t="s">
        <v>94</v>
      </c>
      <c r="E5">
        <v>18.260000000000002</v>
      </c>
      <c r="F5">
        <v>1</v>
      </c>
      <c r="G5">
        <f>Table4[[#This Row],[Unit Price]]*Table4[[#This Row],[Qty ]]</f>
        <v>18.260000000000002</v>
      </c>
      <c r="J5" t="s">
        <v>108</v>
      </c>
      <c r="K5">
        <f>G16+G17+G28+G29+G32+G33+G34+G35+G35+G35</f>
        <v>284.17</v>
      </c>
    </row>
    <row r="6" spans="2:11" x14ac:dyDescent="0.3">
      <c r="B6" t="s">
        <v>8</v>
      </c>
      <c r="C6" t="s">
        <v>47</v>
      </c>
      <c r="D6" t="s">
        <v>94</v>
      </c>
      <c r="E6">
        <v>18.260000000000002</v>
      </c>
      <c r="F6">
        <v>1</v>
      </c>
      <c r="G6">
        <f>Table4[[#This Row],[Unit Price]]*Table4[[#This Row],[Qty ]]</f>
        <v>18.260000000000002</v>
      </c>
      <c r="J6" t="s">
        <v>109</v>
      </c>
      <c r="K6">
        <f>SUM(G5,Table4[[#This Row],[Total Price]],G7,G8,G10,G9,G11,G12,G18,G19,G21,G22,G23,G24,G25,G26,G27)</f>
        <v>142.09800000000001</v>
      </c>
    </row>
    <row r="7" spans="2:11" x14ac:dyDescent="0.3">
      <c r="B7" t="s">
        <v>9</v>
      </c>
      <c r="C7" t="s">
        <v>48</v>
      </c>
      <c r="D7" s="1" t="s">
        <v>9</v>
      </c>
      <c r="E7">
        <v>0.9</v>
      </c>
      <c r="F7">
        <v>8</v>
      </c>
      <c r="G7">
        <f>Table4[[#This Row],[Unit Price]]*Table4[[#This Row],[Qty ]]</f>
        <v>7.2</v>
      </c>
      <c r="J7" t="s">
        <v>19</v>
      </c>
      <c r="K7">
        <f>G20</f>
        <v>246.09</v>
      </c>
    </row>
    <row r="8" spans="2:11" x14ac:dyDescent="0.3">
      <c r="B8" t="s">
        <v>10</v>
      </c>
      <c r="E8">
        <v>0</v>
      </c>
      <c r="G8">
        <f>Table4[[#This Row],[Unit Price]]*Table4[[#This Row],[Qty ]]</f>
        <v>0</v>
      </c>
      <c r="J8" t="s">
        <v>36</v>
      </c>
      <c r="K8">
        <f>SUM(G38,G37,G36,G14,G13)</f>
        <v>107.68</v>
      </c>
    </row>
    <row r="9" spans="2:11" x14ac:dyDescent="0.3">
      <c r="B9" t="s">
        <v>11</v>
      </c>
      <c r="E9">
        <v>0</v>
      </c>
      <c r="G9">
        <f>Table4[[#This Row],[Unit Price]]*Table4[[#This Row],[Qty ]]</f>
        <v>0</v>
      </c>
      <c r="J9" t="s">
        <v>110</v>
      </c>
      <c r="K9">
        <f>SUM(G46,G45,G44,G43,G42,G41,G40)</f>
        <v>26</v>
      </c>
    </row>
    <row r="10" spans="2:11" x14ac:dyDescent="0.3">
      <c r="B10" t="s">
        <v>12</v>
      </c>
      <c r="E10">
        <v>0</v>
      </c>
      <c r="G10">
        <f>Table4[[#This Row],[Unit Price]]*Table4[[#This Row],[Qty ]]</f>
        <v>0</v>
      </c>
    </row>
    <row r="11" spans="2:11" x14ac:dyDescent="0.3">
      <c r="B11" t="s">
        <v>13</v>
      </c>
      <c r="C11" t="s">
        <v>93</v>
      </c>
      <c r="D11" t="s">
        <v>58</v>
      </c>
      <c r="E11">
        <v>7.9899999999999999E-2</v>
      </c>
      <c r="F11">
        <v>160</v>
      </c>
      <c r="G11">
        <f>Table4[[#This Row],[Unit Price]]*Table4[[#This Row],[Qty ]]</f>
        <v>12.783999999999999</v>
      </c>
    </row>
    <row r="12" spans="2:11" x14ac:dyDescent="0.3">
      <c r="B12" t="s">
        <v>44</v>
      </c>
      <c r="D12" t="s">
        <v>58</v>
      </c>
      <c r="E12">
        <v>7.9899999999999999E-2</v>
      </c>
      <c r="F12">
        <v>160</v>
      </c>
      <c r="G12">
        <f>Table4[[#This Row],[Unit Price]]*Table4[[#This Row],[Qty ]]</f>
        <v>12.783999999999999</v>
      </c>
    </row>
    <row r="13" spans="2:11" x14ac:dyDescent="0.3">
      <c r="B13" t="s">
        <v>14</v>
      </c>
      <c r="C13" s="2" t="s">
        <v>50</v>
      </c>
      <c r="D13" t="s">
        <v>103</v>
      </c>
      <c r="E13">
        <v>0</v>
      </c>
      <c r="G13">
        <v>33.1</v>
      </c>
    </row>
    <row r="14" spans="2:11" x14ac:dyDescent="0.3">
      <c r="B14" t="s">
        <v>15</v>
      </c>
      <c r="C14" s="3" t="s">
        <v>49</v>
      </c>
      <c r="D14" t="s">
        <v>103</v>
      </c>
      <c r="E14">
        <v>0</v>
      </c>
      <c r="G14">
        <v>25.7</v>
      </c>
    </row>
    <row r="15" spans="2:11" x14ac:dyDescent="0.3">
      <c r="B15" t="s">
        <v>16</v>
      </c>
      <c r="C15" t="s">
        <v>102</v>
      </c>
      <c r="D15" s="1" t="s">
        <v>95</v>
      </c>
      <c r="E15">
        <v>0</v>
      </c>
      <c r="G15">
        <f>Extrusion!G10</f>
        <v>88.45</v>
      </c>
    </row>
    <row r="16" spans="2:11" x14ac:dyDescent="0.3">
      <c r="B16" t="s">
        <v>17</v>
      </c>
      <c r="C16" t="s">
        <v>52</v>
      </c>
      <c r="D16" s="1" t="s">
        <v>54</v>
      </c>
      <c r="E16">
        <v>9.33</v>
      </c>
      <c r="F16">
        <v>4</v>
      </c>
      <c r="G16">
        <f>Table4[[#This Row],[Unit Price]]*Table4[[#This Row],[Qty ]]</f>
        <v>37.32</v>
      </c>
    </row>
    <row r="17" spans="2:7" x14ac:dyDescent="0.3">
      <c r="B17" t="s">
        <v>18</v>
      </c>
      <c r="C17" t="s">
        <v>53</v>
      </c>
      <c r="D17" s="1" t="s">
        <v>51</v>
      </c>
      <c r="E17">
        <v>40.049999999999997</v>
      </c>
      <c r="F17">
        <v>1</v>
      </c>
      <c r="G17">
        <f>Table4[[#This Row],[Unit Price]]*Table4[[#This Row],[Qty ]]</f>
        <v>40.049999999999997</v>
      </c>
    </row>
    <row r="18" spans="2:7" x14ac:dyDescent="0.3">
      <c r="B18" t="s">
        <v>25</v>
      </c>
      <c r="C18" t="s">
        <v>57</v>
      </c>
      <c r="D18" t="s">
        <v>58</v>
      </c>
      <c r="E18">
        <v>1.25</v>
      </c>
      <c r="F18">
        <v>1</v>
      </c>
      <c r="G18">
        <f>Table4[[#This Row],[Unit Price]]*Table4[[#This Row],[Qty ]]</f>
        <v>1.25</v>
      </c>
    </row>
    <row r="19" spans="2:7" x14ac:dyDescent="0.3">
      <c r="B19" t="s">
        <v>55</v>
      </c>
      <c r="C19" t="s">
        <v>56</v>
      </c>
      <c r="D19" t="s">
        <v>58</v>
      </c>
      <c r="E19">
        <v>1.8</v>
      </c>
      <c r="F19">
        <v>1</v>
      </c>
      <c r="G19">
        <f>Table4[[#This Row],[Unit Price]]*Table4[[#This Row],[Qty ]]</f>
        <v>1.8</v>
      </c>
    </row>
    <row r="20" spans="2:7" x14ac:dyDescent="0.3">
      <c r="B20" t="s">
        <v>20</v>
      </c>
      <c r="C20" t="s">
        <v>59</v>
      </c>
      <c r="D20" t="s">
        <v>60</v>
      </c>
      <c r="E20">
        <v>246.09</v>
      </c>
      <c r="F20">
        <v>1</v>
      </c>
      <c r="G20">
        <f>Table4[[#This Row],[Unit Price]]*Table4[[#This Row],[Qty ]]</f>
        <v>246.09</v>
      </c>
    </row>
    <row r="21" spans="2:7" x14ac:dyDescent="0.3">
      <c r="B21" t="s">
        <v>21</v>
      </c>
      <c r="C21" t="s">
        <v>62</v>
      </c>
      <c r="D21" s="1" t="s">
        <v>61</v>
      </c>
      <c r="E21">
        <v>15.99</v>
      </c>
      <c r="F21">
        <v>3</v>
      </c>
      <c r="G21">
        <f>Table4[[#This Row],[Unit Price]]*Table4[[#This Row],[Qty ]]</f>
        <v>47.97</v>
      </c>
    </row>
    <row r="22" spans="2:7" x14ac:dyDescent="0.3">
      <c r="B22" t="s">
        <v>22</v>
      </c>
      <c r="C22" t="s">
        <v>63</v>
      </c>
      <c r="D22" t="s">
        <v>58</v>
      </c>
      <c r="E22">
        <v>1.78</v>
      </c>
      <c r="F22">
        <v>3</v>
      </c>
      <c r="G22">
        <f>Table4[[#This Row],[Unit Price]]*Table4[[#This Row],[Qty ]]</f>
        <v>5.34</v>
      </c>
    </row>
    <row r="23" spans="2:7" x14ac:dyDescent="0.3">
      <c r="B23" t="s">
        <v>23</v>
      </c>
      <c r="C23" t="s">
        <v>64</v>
      </c>
      <c r="D23" t="s">
        <v>58</v>
      </c>
      <c r="E23">
        <v>1.4</v>
      </c>
      <c r="F23">
        <v>3</v>
      </c>
      <c r="G23">
        <f>Table4[[#This Row],[Unit Price]]*Table4[[#This Row],[Qty ]]</f>
        <v>4.1999999999999993</v>
      </c>
    </row>
    <row r="24" spans="2:7" x14ac:dyDescent="0.3">
      <c r="B24" t="s">
        <v>24</v>
      </c>
      <c r="C24" t="s">
        <v>65</v>
      </c>
      <c r="D24" t="s">
        <v>58</v>
      </c>
      <c r="E24">
        <v>7.99</v>
      </c>
      <c r="F24">
        <v>1</v>
      </c>
      <c r="G24">
        <f>Table4[[#This Row],[Unit Price]]*Table4[[#This Row],[Qty ]]</f>
        <v>7.99</v>
      </c>
    </row>
    <row r="25" spans="2:7" x14ac:dyDescent="0.3">
      <c r="B25" t="s">
        <v>104</v>
      </c>
      <c r="C25" t="s">
        <v>67</v>
      </c>
      <c r="D25" t="s">
        <v>66</v>
      </c>
      <c r="E25">
        <v>1.66</v>
      </c>
      <c r="F25">
        <v>2</v>
      </c>
      <c r="G25">
        <f>Table4[[#This Row],[Unit Price]]*Table4[[#This Row],[Qty ]]</f>
        <v>3.32</v>
      </c>
    </row>
    <row r="26" spans="2:7" x14ac:dyDescent="0.3">
      <c r="B26" t="s">
        <v>105</v>
      </c>
      <c r="D26" t="s">
        <v>66</v>
      </c>
      <c r="E26">
        <v>7.0000000000000007E-2</v>
      </c>
      <c r="F26">
        <v>2</v>
      </c>
      <c r="G26">
        <f>Table4[[#This Row],[Unit Price]]*Table4[[#This Row],[Qty ]]</f>
        <v>0.14000000000000001</v>
      </c>
    </row>
    <row r="27" spans="2:7" x14ac:dyDescent="0.3">
      <c r="B27" t="s">
        <v>26</v>
      </c>
      <c r="D27" t="s">
        <v>66</v>
      </c>
      <c r="E27">
        <v>0.4</v>
      </c>
      <c r="F27">
        <v>2</v>
      </c>
      <c r="G27">
        <f>Table4[[#This Row],[Unit Price]]*Table4[[#This Row],[Qty ]]</f>
        <v>0.8</v>
      </c>
    </row>
    <row r="28" spans="2:7" x14ac:dyDescent="0.3">
      <c r="B28" t="s">
        <v>41</v>
      </c>
      <c r="C28" t="s">
        <v>69</v>
      </c>
      <c r="D28" t="s">
        <v>58</v>
      </c>
      <c r="E28">
        <v>2.67</v>
      </c>
      <c r="F28">
        <v>1</v>
      </c>
      <c r="G28">
        <f>Table4[[#This Row],[Unit Price]]*Table4[[#This Row],[Qty ]]</f>
        <v>2.67</v>
      </c>
    </row>
    <row r="29" spans="2:7" x14ac:dyDescent="0.3">
      <c r="B29" t="s">
        <v>42</v>
      </c>
      <c r="C29" t="s">
        <v>68</v>
      </c>
      <c r="D29" t="s">
        <v>58</v>
      </c>
      <c r="E29">
        <v>2.67</v>
      </c>
      <c r="F29">
        <v>1</v>
      </c>
      <c r="G29">
        <f>Table4[[#This Row],[Unit Price]]*Table4[[#This Row],[Qty ]]</f>
        <v>2.67</v>
      </c>
    </row>
    <row r="30" spans="2:7" x14ac:dyDescent="0.3">
      <c r="B30" t="s">
        <v>27</v>
      </c>
      <c r="C30" t="s">
        <v>70</v>
      </c>
      <c r="D30" t="s">
        <v>58</v>
      </c>
      <c r="E30">
        <v>10.98</v>
      </c>
      <c r="F30">
        <v>1</v>
      </c>
      <c r="G30">
        <f>Table4[[#This Row],[Unit Price]]*Table4[[#This Row],[Qty ]]</f>
        <v>10.98</v>
      </c>
    </row>
    <row r="31" spans="2:7" x14ac:dyDescent="0.3">
      <c r="B31" t="s">
        <v>28</v>
      </c>
      <c r="C31" t="s">
        <v>71</v>
      </c>
      <c r="D31" t="s">
        <v>58</v>
      </c>
      <c r="E31">
        <v>0.4</v>
      </c>
      <c r="F31">
        <v>1</v>
      </c>
      <c r="G31">
        <f>Table4[[#This Row],[Unit Price]]*Table4[[#This Row],[Qty ]]</f>
        <v>0.4</v>
      </c>
    </row>
    <row r="32" spans="2:7" x14ac:dyDescent="0.3">
      <c r="B32" t="s">
        <v>29</v>
      </c>
      <c r="D32" t="s">
        <v>58</v>
      </c>
      <c r="E32">
        <v>4</v>
      </c>
      <c r="F32">
        <v>3</v>
      </c>
      <c r="G32">
        <f>Table4[[#This Row],[Unit Price]]*Table4[[#This Row],[Qty ]]</f>
        <v>12</v>
      </c>
    </row>
    <row r="33" spans="2:7" x14ac:dyDescent="0.3">
      <c r="B33" t="s">
        <v>39</v>
      </c>
      <c r="C33" t="s">
        <v>72</v>
      </c>
      <c r="D33" s="1" t="s">
        <v>39</v>
      </c>
      <c r="E33">
        <v>28.5</v>
      </c>
      <c r="F33">
        <v>1</v>
      </c>
      <c r="G33">
        <f>Table4[[#This Row],[Unit Price]]*Table4[[#This Row],[Qty ]]</f>
        <v>28.5</v>
      </c>
    </row>
    <row r="34" spans="2:7" x14ac:dyDescent="0.3">
      <c r="B34" t="s">
        <v>31</v>
      </c>
      <c r="C34" t="s">
        <v>73</v>
      </c>
      <c r="D34" s="1" t="s">
        <v>75</v>
      </c>
      <c r="E34">
        <v>40.99</v>
      </c>
      <c r="F34">
        <v>1</v>
      </c>
      <c r="G34">
        <f>Table4[[#This Row],[Unit Price]]*Table4[[#This Row],[Qty ]]</f>
        <v>40.99</v>
      </c>
    </row>
    <row r="35" spans="2:7" x14ac:dyDescent="0.3">
      <c r="B35" t="s">
        <v>30</v>
      </c>
      <c r="C35" s="4" t="s">
        <v>74</v>
      </c>
      <c r="D35" s="1" t="s">
        <v>75</v>
      </c>
      <c r="E35">
        <v>39.99</v>
      </c>
      <c r="F35">
        <v>1</v>
      </c>
      <c r="G35">
        <f>Table4[[#This Row],[Unit Price]]*Table4[[#This Row],[Qty ]]</f>
        <v>39.99</v>
      </c>
    </row>
    <row r="36" spans="2:7" x14ac:dyDescent="0.3">
      <c r="B36" t="s">
        <v>32</v>
      </c>
      <c r="C36" t="s">
        <v>77</v>
      </c>
      <c r="D36" s="1" t="s">
        <v>76</v>
      </c>
      <c r="E36">
        <v>12.29</v>
      </c>
      <c r="F36">
        <v>1</v>
      </c>
      <c r="G36">
        <f>Table4[[#This Row],[Unit Price]]*Table4[[#This Row],[Qty ]]</f>
        <v>12.29</v>
      </c>
    </row>
    <row r="37" spans="2:7" x14ac:dyDescent="0.3">
      <c r="B37" t="s">
        <v>36</v>
      </c>
      <c r="C37" t="s">
        <v>78</v>
      </c>
      <c r="D37" s="1" t="s">
        <v>79</v>
      </c>
      <c r="E37">
        <v>35.99</v>
      </c>
      <c r="F37">
        <v>1</v>
      </c>
      <c r="G37">
        <f>Table4[[#This Row],[Unit Price]]*Table4[[#This Row],[Qty ]]</f>
        <v>35.99</v>
      </c>
    </row>
    <row r="38" spans="2:7" x14ac:dyDescent="0.3">
      <c r="B38" t="s">
        <v>35</v>
      </c>
      <c r="C38" t="s">
        <v>80</v>
      </c>
      <c r="D38" s="1" t="s">
        <v>81</v>
      </c>
      <c r="E38">
        <v>0.6</v>
      </c>
      <c r="F38">
        <v>1</v>
      </c>
      <c r="G38">
        <f>Table4[[#This Row],[Unit Price]]*Table4[[#This Row],[Qty ]]</f>
        <v>0.6</v>
      </c>
    </row>
    <row r="39" spans="2:7" x14ac:dyDescent="0.3">
      <c r="B39" t="s">
        <v>33</v>
      </c>
      <c r="C39" t="s">
        <v>82</v>
      </c>
      <c r="E39">
        <v>1</v>
      </c>
      <c r="F39">
        <v>1</v>
      </c>
      <c r="G39">
        <f>Table4[[#This Row],[Unit Price]]*Table4[[#This Row],[Qty ]]</f>
        <v>1</v>
      </c>
    </row>
    <row r="40" spans="2:7" x14ac:dyDescent="0.3">
      <c r="B40" t="s">
        <v>34</v>
      </c>
      <c r="C40" t="s">
        <v>84</v>
      </c>
      <c r="D40" s="1" t="s">
        <v>83</v>
      </c>
      <c r="E40">
        <v>3.5</v>
      </c>
      <c r="F40">
        <v>3</v>
      </c>
      <c r="G40">
        <f>Table4[[#This Row],[Unit Price]]*Table4[[#This Row],[Qty ]]</f>
        <v>10.5</v>
      </c>
    </row>
    <row r="41" spans="2:7" x14ac:dyDescent="0.3">
      <c r="B41" t="s">
        <v>37</v>
      </c>
      <c r="C41" s="1"/>
      <c r="D41" s="1" t="s">
        <v>85</v>
      </c>
      <c r="E41">
        <v>3.3</v>
      </c>
      <c r="F41">
        <v>1</v>
      </c>
      <c r="G41">
        <f>Table4[[#This Row],[Unit Price]]*Table4[[#This Row],[Qty ]]</f>
        <v>3.3</v>
      </c>
    </row>
    <row r="42" spans="2:7" x14ac:dyDescent="0.3">
      <c r="B42" t="s">
        <v>43</v>
      </c>
      <c r="C42" t="s">
        <v>86</v>
      </c>
      <c r="E42">
        <v>0.5</v>
      </c>
      <c r="F42">
        <v>1</v>
      </c>
      <c r="G42">
        <f>Table4[[#This Row],[Unit Price]]*Table4[[#This Row],[Qty ]]</f>
        <v>0.5</v>
      </c>
    </row>
    <row r="43" spans="2:7" x14ac:dyDescent="0.3">
      <c r="B43" t="s">
        <v>38</v>
      </c>
      <c r="C43" t="s">
        <v>86</v>
      </c>
      <c r="E43">
        <v>0.8</v>
      </c>
      <c r="F43">
        <v>1</v>
      </c>
      <c r="G43">
        <f>Table4[[#This Row],[Unit Price]]*Table4[[#This Row],[Qty ]]</f>
        <v>0.8</v>
      </c>
    </row>
    <row r="44" spans="2:7" x14ac:dyDescent="0.3">
      <c r="B44" t="s">
        <v>40</v>
      </c>
      <c r="C44" t="s">
        <v>87</v>
      </c>
      <c r="E44">
        <v>0.5</v>
      </c>
      <c r="F44">
        <v>1</v>
      </c>
      <c r="G44">
        <f>Table4[[#This Row],[Unit Price]]*Table4[[#This Row],[Qty ]]</f>
        <v>0.5</v>
      </c>
    </row>
    <row r="45" spans="2:7" x14ac:dyDescent="0.3">
      <c r="B45" t="s">
        <v>45</v>
      </c>
      <c r="C45" t="s">
        <v>88</v>
      </c>
      <c r="E45">
        <v>5</v>
      </c>
      <c r="F45">
        <v>1</v>
      </c>
      <c r="G45">
        <f>Table4[[#This Row],[Unit Price]]*Table4[[#This Row],[Qty ]]</f>
        <v>5</v>
      </c>
    </row>
    <row r="46" spans="2:7" x14ac:dyDescent="0.3">
      <c r="B46" t="s">
        <v>89</v>
      </c>
      <c r="C46" t="s">
        <v>90</v>
      </c>
      <c r="D46" s="1" t="s">
        <v>91</v>
      </c>
      <c r="E46">
        <v>5.4</v>
      </c>
      <c r="F46">
        <v>1</v>
      </c>
      <c r="G46">
        <f>Table4[[#This Row],[Unit Price]]*Table4[[#This Row],[Qty ]]</f>
        <v>5.4</v>
      </c>
    </row>
    <row r="47" spans="2:7" x14ac:dyDescent="0.3">
      <c r="B47" s="5" t="s">
        <v>92</v>
      </c>
      <c r="C47" s="5"/>
      <c r="D47" s="5"/>
      <c r="E47" s="5"/>
      <c r="F47" s="5"/>
      <c r="G47" s="6">
        <f>SUM(G4:G46)</f>
        <v>826.88799999999992</v>
      </c>
    </row>
  </sheetData>
  <mergeCells count="1">
    <mergeCell ref="B1:G2"/>
  </mergeCells>
  <hyperlinks>
    <hyperlink ref="D7" r:id="rId1" display="https://www.amazon.com/Sackorange-R8-2RS-Premium-Sealed-Bearing/dp/B07DCQLCS3/ref=sr_1_3?dchild=1&amp;keywords=1%2F2+ID+bearing&amp;qid=1605577062&amp;sr=8-3" xr:uid="{475D1EF1-01C5-4565-8FB6-F92F7BDC7725}"/>
    <hyperlink ref="D17" r:id="rId2" display="https://www.amazon.com/dp/B00QA5WSDG/?coliid=I2XBK3MBEEP3DS&amp;colid=22N1VHKK4NAYY&amp;psc=1&amp;ref_=lv_ov_lig_dp_it" xr:uid="{6C03E558-65B3-4655-830E-C3A150F04732}"/>
    <hyperlink ref="D16" r:id="rId3" display="https://www.amazon.com/dp/B07LCK19D5/?coliid=IW2PSFMTPQE48&amp;colid=22N1VHKK4NAYY&amp;ref_=lv_ov_lig_dp_it&amp;th=1" xr:uid="{33F4E590-664D-4183-984D-19BF98165212}"/>
    <hyperlink ref="D21" r:id="rId4" xr:uid="{5B91F930-A3A0-4280-BBCB-F827CE286BDB}"/>
    <hyperlink ref="D33" r:id="rId5" display="https://www.amazon.com/dp/B07VRK86SP/?coliid=I9CIZGYB1ABSJ&amp;colid=22N1VHKK4NAYY&amp;psc=1&amp;ref_=lv_ov_lig_dp_it" xr:uid="{6CEC9AF4-439E-4B4B-9DD2-3586E443717F}"/>
    <hyperlink ref="D34" r:id="rId6" display="https://www.amazon.com/dp/B089DBS62S/ref=sspa_dk_detail_0?pd_rd_i=B089CQ3DHB&amp;pd_rd_w=8V4eP&amp;pf_rd_p=7d37a48b-2b1a-4373-8c1a-bdcc5da66be9&amp;pd_rd_wg=EVx0L&amp;pf_rd_r=160PK67R0CDJ0QWH5BXH&amp;pd_rd_r=aaa385f9-7004-42f1-9db1-1ff2d0c775eb&amp;spLa=ZW5jcnlwdGVkUXVhbGlmaWVyPUExN09BUFFWUUxCNjZOJmVuY3J5cHRlZElkPUEwMDM0ODY5MlBMOURQOFdMRVFHRCZlbmNyeXB0ZWRBZElkPUEwNjc1NTM2N0RZVjBDMzJMSUI5JndpZGdldE5hbWU9c3BfZGV0YWlsJmFjdGlvbj1jbGlja1JlZGlyZWN0JmRvTm90TG9nQ2xpY2s9dHJ1ZQ&amp;th=1" xr:uid="{90B5EABB-0C68-4EEC-A26D-6B3A7A4A3336}"/>
    <hyperlink ref="D35" r:id="rId7" display="https://www.amazon.com/dp/B089DBS62S/ref=sspa_dk_detail_0?pd_rd_i=B089CQ3DHB&amp;pd_rd_w=8V4eP&amp;pf_rd_p=7d37a48b-2b1a-4373-8c1a-bdcc5da66be9&amp;pd_rd_wg=EVx0L&amp;pf_rd_r=160PK67R0CDJ0QWH5BXH&amp;pd_rd_r=aaa385f9-7004-42f1-9db1-1ff2d0c775eb&amp;spLa=ZW5jcnlwdGVkUXVhbGlmaWVyPUExN09BUFFWUUxCNjZOJmVuY3J5cHRlZElkPUEwMDM0ODY5MlBMOURQOFdMRVFHRCZlbmNyeXB0ZWRBZElkPUEwNjc1NTM2N0RZVjBDMzJMSUI5JndpZGdldE5hbWU9c3BfZGV0YWlsJmFjdGlvbj1jbGlja1JlZGlyZWN0JmRvTm90TG9nQ2xpY2s9dHJ1ZQ&amp;th=1" xr:uid="{CF7848C5-31EF-4EC5-B786-BF35051DAE15}"/>
    <hyperlink ref="D36" r:id="rId8" tooltip="https://www.amazon.com/INKBIRD-Solid-State-SSR-40DA-24-380V/dp/B00HV974KC/ref=sr_1_2_sspa?dchild=1&amp;keywords=ssr+120v&amp;qid=1611767494&amp;s=industrial&amp;sr=1-2-spons&amp;psc=1&amp;spLa=ZW5jcnlwdGVkUXVhbGlmaWVyPUEyQUdYVlJBRTZDNkVMJmVuY3J5cHRlZElkPUEwNDI5NDQwWlpNNVdXMU1SSk" display="https://www.amazon.com/INKBIRD-Solid-State-SSR-40DA-24-380V/dp/B00HV974KC/ref=sr_1_2_sspa?dchild=1&amp;keywords=ssr+120v&amp;qid=1611767494&amp;s=industrial&amp;sr=1-2-spons&amp;psc=1&amp;spLa=ZW5jcnlwdGVkUXVhbGlmaWVyPUEyQUdYVlJBRTZDNkVMJmVuY3J5cHRlZElkPUEwNDI5NDQwWlpNNVdXMU1SSkVJJmVuY3J5cHRlZEFkSWQ9QTA0Mzg2OTUySjVQTDlaQUQ5SzdDJndpZGdldE5hbWU9c3BfYXRmJmFjdGlvbj1jbGlja1JlZGlyZWN0JmRvTm90TG9nQ2xpY2s9dHJ1ZQ==" xr:uid="{C038D34F-8433-4F0E-8E3A-E87A8C8860E7}"/>
    <hyperlink ref="D37" r:id="rId9" tooltip="https://www.ebay.com/itm/10-6-X-11-8-270-X-300mm-120V-500W-3D-Printer-Heated-Bed-Silicone-Heating-Pad/142978605449?hash=item214a306189:g:jfEAAOSwgV1eHi5p" display="https://www.ebay.com/itm/10-6-X-11-8-270-X-300mm-120V-500W-3D-Printer-Heated-Bed-Silicone-Heating-Pad/142978605449?hash=item214a306189:g:jfEAAOSwgV1eHi5p" xr:uid="{9485E5F7-C1F9-4AC2-9FCA-FE689B1E460E}"/>
    <hyperlink ref="D38" r:id="rId10" xr:uid="{62036717-7028-4DE6-B110-654A50744BAF}"/>
    <hyperlink ref="D40" r:id="rId11" display="https://www.amazon.com/dp/B07SLPLPL2/ref=cm_sw_r_cp_apa_glc_fabc_CW83N5TG7PC6EY5YQDWA" xr:uid="{4ED4EFC6-15EB-4D57-9970-40837D64E67C}"/>
    <hyperlink ref="D41" r:id="rId12" xr:uid="{FDCD41ED-7DE3-4E73-89C4-DA38375C1E1E}"/>
    <hyperlink ref="D46" r:id="rId13" xr:uid="{DC04E02F-553A-4C68-9100-E2DAAC22DFE0}"/>
    <hyperlink ref="D15" location="Extrusion!A1" display="Extrusion" xr:uid="{8D354132-AB70-4B01-8806-2A6736C574B0}"/>
  </hyperlinks>
  <pageMargins left="0.7" right="0.7" top="0.75" bottom="0.75" header="0.3" footer="0.3"/>
  <pageSetup orientation="portrait" horizontalDpi="0" verticalDpi="0" r:id="rId14"/>
  <drawing r:id="rId15"/>
  <tableParts count="1">
    <tablePart r:id="rId1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BF97A-9092-4908-9BD8-222D22B9CDDC}">
  <dimension ref="B1:G10"/>
  <sheetViews>
    <sheetView workbookViewId="0"/>
  </sheetViews>
  <sheetFormatPr defaultRowHeight="14.4" x14ac:dyDescent="0.3"/>
  <cols>
    <col min="3" max="3" width="13" customWidth="1"/>
    <col min="4" max="4" width="11.33203125" customWidth="1"/>
  </cols>
  <sheetData>
    <row r="1" spans="2:7" ht="14.4" customHeight="1" x14ac:dyDescent="0.3">
      <c r="B1" s="9" t="s">
        <v>95</v>
      </c>
      <c r="C1" s="9"/>
      <c r="D1" s="9"/>
      <c r="E1" s="9"/>
      <c r="F1" s="9"/>
    </row>
    <row r="2" spans="2:7" ht="14.4" customHeight="1" x14ac:dyDescent="0.3">
      <c r="B2" s="9"/>
      <c r="C2" s="9"/>
      <c r="D2" s="9"/>
      <c r="E2" s="9"/>
      <c r="F2" s="9"/>
    </row>
    <row r="3" spans="2:7" x14ac:dyDescent="0.3">
      <c r="B3" t="s">
        <v>97</v>
      </c>
      <c r="C3" t="s">
        <v>99</v>
      </c>
      <c r="D3" t="s">
        <v>98</v>
      </c>
      <c r="E3" t="s">
        <v>96</v>
      </c>
      <c r="F3" t="s">
        <v>100</v>
      </c>
      <c r="G3" t="s">
        <v>101</v>
      </c>
    </row>
    <row r="4" spans="2:7" x14ac:dyDescent="0.3">
      <c r="B4">
        <v>2040</v>
      </c>
      <c r="C4">
        <v>787.4</v>
      </c>
      <c r="D4">
        <v>31</v>
      </c>
      <c r="E4">
        <v>2</v>
      </c>
      <c r="F4">
        <v>10.45</v>
      </c>
      <c r="G4">
        <f>Table5[[#This Row],[Unit Cost]]*Table5[[#This Row],[Qty]]</f>
        <v>20.9</v>
      </c>
    </row>
    <row r="5" spans="2:7" x14ac:dyDescent="0.3">
      <c r="C5">
        <v>800.1</v>
      </c>
      <c r="D5">
        <v>31.5</v>
      </c>
      <c r="E5">
        <v>2</v>
      </c>
      <c r="F5">
        <v>10.45</v>
      </c>
      <c r="G5">
        <f>Table5[[#This Row],[Unit Cost]]*Table5[[#This Row],[Qty]]</f>
        <v>20.9</v>
      </c>
    </row>
    <row r="6" spans="2:7" x14ac:dyDescent="0.3">
      <c r="C6">
        <v>320.04000000000002</v>
      </c>
      <c r="D6">
        <v>12.6</v>
      </c>
      <c r="E6">
        <v>2</v>
      </c>
      <c r="F6">
        <v>5.95</v>
      </c>
      <c r="G6">
        <f>Table5[[#This Row],[Unit Cost]]*Table5[[#This Row],[Qty]]</f>
        <v>11.9</v>
      </c>
    </row>
    <row r="7" spans="2:7" x14ac:dyDescent="0.3">
      <c r="C7">
        <v>535.94000000000005</v>
      </c>
      <c r="D7">
        <v>21.1</v>
      </c>
      <c r="E7">
        <v>1</v>
      </c>
      <c r="F7">
        <v>6.95</v>
      </c>
      <c r="G7">
        <f>Table5[[#This Row],[Unit Cost]]*Table5[[#This Row],[Qty]]</f>
        <v>6.95</v>
      </c>
    </row>
    <row r="8" spans="2:7" x14ac:dyDescent="0.3">
      <c r="C8">
        <v>543.55999999999995</v>
      </c>
      <c r="D8">
        <v>21.4</v>
      </c>
      <c r="E8">
        <v>3</v>
      </c>
      <c r="F8">
        <v>6.95</v>
      </c>
      <c r="G8">
        <f>Table5[[#This Row],[Unit Cost]]*Table5[[#This Row],[Qty]]</f>
        <v>20.85</v>
      </c>
    </row>
    <row r="9" spans="2:7" x14ac:dyDescent="0.3">
      <c r="B9">
        <v>2020</v>
      </c>
      <c r="C9">
        <v>495.3</v>
      </c>
      <c r="D9">
        <v>19.5</v>
      </c>
      <c r="E9">
        <v>1</v>
      </c>
      <c r="F9">
        <v>6.95</v>
      </c>
      <c r="G9">
        <f>Table5[[#This Row],[Unit Cost]]*Table5[[#This Row],[Qty]]</f>
        <v>6.95</v>
      </c>
    </row>
    <row r="10" spans="2:7" x14ac:dyDescent="0.3">
      <c r="B10" t="s">
        <v>92</v>
      </c>
      <c r="G10">
        <f>SUM(G4:G9)</f>
        <v>88.45</v>
      </c>
    </row>
  </sheetData>
  <mergeCells count="1">
    <mergeCell ref="B1:F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0C45E-2C70-4639-85C5-039BC1774C8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368806A7A8194181A70954077A345D" ma:contentTypeVersion="11" ma:contentTypeDescription="Create a new document." ma:contentTypeScope="" ma:versionID="a003175fe4f0063db89314c8f2a441e2">
  <xsd:schema xmlns:xsd="http://www.w3.org/2001/XMLSchema" xmlns:xs="http://www.w3.org/2001/XMLSchema" xmlns:p="http://schemas.microsoft.com/office/2006/metadata/properties" xmlns:ns2="c1ac8f01-56f1-4ee5-a15b-14f12bdabc26" xmlns:ns3="1245a2ed-a8f5-4b14-a503-67cbc2ee4648" targetNamespace="http://schemas.microsoft.com/office/2006/metadata/properties" ma:root="true" ma:fieldsID="af52a9d6bb160cad00661908e91d24de" ns2:_="" ns3:_="">
    <xsd:import namespace="c1ac8f01-56f1-4ee5-a15b-14f12bdabc26"/>
    <xsd:import namespace="1245a2ed-a8f5-4b14-a503-67cbc2ee46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ac8f01-56f1-4ee5-a15b-14f12bdabc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45a2ed-a8f5-4b14-a503-67cbc2ee464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3D0353-AFC1-43D0-BC25-F784F6742AB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F22B7BB-1049-4DAE-A696-6DB0F12A92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ac8f01-56f1-4ee5-a15b-14f12bdabc26"/>
    <ds:schemaRef ds:uri="1245a2ed-a8f5-4b14-a503-67cbc2ee46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569E822-E52B-4DE6-A8E5-43B8B92198DB}">
  <ds:schemaRefs>
    <ds:schemaRef ds:uri="http://schemas.microsoft.com/office/2006/documentManagement/types"/>
    <ds:schemaRef ds:uri="http://schemas.microsoft.com/office/infopath/2007/PartnerControls"/>
    <ds:schemaRef ds:uri="http://purl.org/dc/terms/"/>
    <ds:schemaRef ds:uri="c1ac8f01-56f1-4ee5-a15b-14f12bdabc26"/>
    <ds:schemaRef ds:uri="1245a2ed-a8f5-4b14-a503-67cbc2ee4648"/>
    <ds:schemaRef ds:uri="http://purl.org/dc/dcmitype/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Extrusion</vt:lpstr>
      <vt:lpstr>3D- Printed Parts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Conner Barbagallo</dc:creator>
  <cp:keywords/>
  <dc:description/>
  <cp:lastModifiedBy>Conner Barbagallo</cp:lastModifiedBy>
  <cp:revision/>
  <dcterms:created xsi:type="dcterms:W3CDTF">2021-04-17T14:43:32Z</dcterms:created>
  <dcterms:modified xsi:type="dcterms:W3CDTF">2021-04-23T01:44:52Z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0x0101008D368806A7A8194181A70954077A345D</vt:lpwstr>
  </property>
</Properties>
</file>