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569bd84c764004/Documents/"/>
    </mc:Choice>
  </mc:AlternateContent>
  <xr:revisionPtr revIDLastSave="468" documentId="8_{D4DBB6A4-0377-4546-B190-F01F6F2599EB}" xr6:coauthVersionLast="47" xr6:coauthVersionMax="47" xr10:uidLastSave="{AC4DFBD3-829A-4B2E-B8F2-81E6ED535D7C}"/>
  <bookViews>
    <workbookView xWindow="16428" yWindow="84" windowWidth="35520" windowHeight="22716" activeTab="5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0" hidden="1">Crowdfunding!$G$1:$G$1001</definedName>
    <definedName name="_xlnm._FilterDatabase" localSheetId="5" hidden="1">Sheet5!#REF!</definedName>
  </definedNames>
  <calcPr calcId="191029"/>
  <pivotCaches>
    <pivotCache cacheId="0" r:id="rId7"/>
    <pivotCache cacheId="7" r:id="rId8"/>
    <pivotCache cacheId="1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6" l="1"/>
  <c r="F13" i="6"/>
  <c r="E13" i="6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B7" i="5"/>
  <c r="B13" i="5"/>
  <c r="E13" i="5" s="1"/>
  <c r="B12" i="5"/>
  <c r="B11" i="5"/>
  <c r="E11" i="5" s="1"/>
  <c r="B10" i="5"/>
  <c r="B9" i="5"/>
  <c r="E9" i="5" s="1"/>
  <c r="B8" i="5"/>
  <c r="B6" i="5"/>
  <c r="E6" i="5" s="1"/>
  <c r="B5" i="5"/>
  <c r="E5" i="5" s="1"/>
  <c r="B4" i="5"/>
  <c r="B3" i="5"/>
  <c r="E3" i="5" s="1"/>
  <c r="B2" i="5"/>
  <c r="E2" i="5" s="1"/>
  <c r="F2" i="5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5" l="1"/>
  <c r="E12" i="5"/>
  <c r="H12" i="5" s="1"/>
  <c r="E4" i="5"/>
  <c r="G4" i="5" s="1"/>
  <c r="G5" i="5"/>
  <c r="G7" i="5"/>
  <c r="E8" i="5"/>
  <c r="G8" i="5" s="1"/>
  <c r="E10" i="5"/>
  <c r="H10" i="5" s="1"/>
  <c r="G6" i="5"/>
  <c r="H2" i="5"/>
  <c r="H6" i="5"/>
  <c r="H8" i="5"/>
  <c r="G3" i="5"/>
  <c r="G9" i="5"/>
  <c r="G11" i="5"/>
  <c r="G13" i="5"/>
  <c r="H3" i="5"/>
  <c r="H5" i="5"/>
  <c r="H7" i="5"/>
  <c r="H9" i="5"/>
  <c r="H11" i="5"/>
  <c r="H13" i="5"/>
  <c r="F13" i="5"/>
  <c r="F11" i="5"/>
  <c r="F9" i="5"/>
  <c r="F7" i="5"/>
  <c r="F6" i="5"/>
  <c r="F5" i="5"/>
  <c r="F3" i="5"/>
  <c r="G2" i="5"/>
  <c r="H4" i="5" l="1"/>
  <c r="F10" i="5"/>
  <c r="G12" i="5"/>
  <c r="G10" i="5"/>
  <c r="F4" i="5"/>
  <c r="F8" i="5"/>
  <c r="F12" i="5"/>
</calcChain>
</file>

<file path=xl/sharedStrings.xml><?xml version="1.0" encoding="utf-8"?>
<sst xmlns="http://schemas.openxmlformats.org/spreadsheetml/2006/main" count="9066" uniqueCount="2113">
  <si>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</si>
  <si>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</si>
  <si>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</si>
  <si>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</si>
  <si>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</si>
  <si>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</si>
  <si>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</si>
  <si>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</si>
  <si>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</si>
  <si>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</si>
  <si>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</si>
  <si>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</si>
  <si>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</si>
  <si>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</si>
  <si>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</si>
  <si>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</si>
  <si>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</si>
  <si>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</si>
  <si>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</si>
  <si>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</si>
  <si>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</si>
  <si>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</si>
  <si>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</si>
  <si>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</si>
  <si>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</si>
  <si>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</si>
  <si>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</si>
  <si>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</si>
  <si>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</si>
  <si>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</si>
  <si>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</si>
  <si>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</si>
  <si>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</si>
  <si>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</si>
  <si>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</si>
  <si>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</si>
  <si>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</si>
  <si>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</si>
  <si>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</si>
  <si>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</si>
  <si>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</si>
  <si>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</si>
  <si>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</si>
  <si>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</si>
  <si>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</si>
  <si>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</si>
  <si>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</si>
  <si>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</si>
  <si>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</si>
  <si>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</si>
  <si>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</si>
  <si>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</si>
  <si>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</si>
  <si>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</si>
  <si>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</si>
  <si>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</si>
  <si>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</si>
  <si>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</si>
  <si>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</si>
  <si>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</si>
  <si>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</si>
  <si>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</si>
  <si>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</si>
  <si>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</si>
  <si>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</si>
  <si>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</si>
  <si>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</si>
  <si>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</si>
  <si>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</si>
  <si>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</si>
  <si>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</si>
  <si>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</si>
  <si>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</si>
  <si>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</si>
  <si>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</si>
  <si>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</si>
  <si>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</si>
  <si>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</si>
  <si>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</si>
  <si>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</si>
  <si>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</si>
  <si>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</si>
  <si>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</si>
  <si>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</si>
  <si>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</si>
  <si>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</si>
  <si>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</si>
  <si>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</si>
  <si>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</si>
  <si>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</si>
  <si>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</si>
  <si>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</si>
  <si>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</si>
  <si>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</si>
  <si>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</si>
  <si>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</si>
  <si>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</si>
  <si>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</si>
  <si>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</si>
  <si>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</si>
  <si>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</si>
  <si>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</si>
  <si>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</si>
  <si>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</si>
  <si>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</si>
  <si>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</si>
  <si>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</si>
  <si>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</si>
  <si>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</si>
  <si>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</si>
  <si>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</si>
  <si>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</si>
  <si>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</si>
  <si>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</si>
  <si>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</si>
  <si>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</si>
  <si>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</si>
  <si>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</si>
  <si>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</si>
  <si>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</si>
  <si>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</si>
  <si>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</si>
  <si>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</si>
  <si>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</si>
  <si>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</si>
  <si>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</si>
  <si>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</si>
  <si>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</si>
  <si>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</si>
  <si>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</si>
  <si>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</si>
  <si>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</si>
  <si>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</si>
  <si>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</si>
  <si>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</si>
  <si>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</si>
  <si>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</si>
  <si>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</si>
  <si>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</si>
  <si>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</si>
  <si>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</si>
  <si>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</si>
  <si>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</si>
  <si>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</si>
  <si>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</si>
  <si>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</si>
  <si>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</si>
  <si>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</si>
  <si>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</si>
  <si>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</si>
  <si>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</si>
  <si>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</si>
  <si>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</si>
  <si>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</si>
  <si>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</si>
  <si>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</si>
  <si>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</si>
  <si>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</si>
  <si>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</si>
  <si>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</si>
  <si>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</si>
  <si>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</si>
  <si>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</si>
  <si>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</si>
  <si>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</si>
  <si>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</si>
  <si>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</si>
  <si>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</si>
  <si>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</si>
  <si>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</si>
  <si>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</si>
  <si>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</si>
  <si>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</si>
  <si>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</si>
  <si>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</si>
  <si>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</si>
  <si>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</si>
  <si>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</si>
  <si>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</si>
  <si>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</si>
  <si>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</si>
  <si>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</si>
  <si>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</si>
  <si>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</si>
  <si>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</si>
  <si>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</si>
  <si>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</si>
  <si>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</si>
  <si>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</si>
  <si>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</si>
  <si>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</si>
  <si>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</si>
  <si>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</si>
  <si>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</si>
  <si>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</si>
  <si>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</si>
  <si>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</si>
  <si>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</si>
  <si>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</si>
  <si>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</si>
  <si>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</si>
  <si>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</si>
  <si>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</si>
  <si>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</si>
  <si>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</si>
  <si>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</si>
  <si>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</si>
  <si>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</si>
  <si>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</si>
  <si>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</si>
  <si>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</si>
  <si>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</si>
  <si>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</si>
  <si>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</si>
  <si>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</si>
  <si>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</si>
  <si>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</si>
  <si>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</si>
  <si>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</si>
  <si>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</si>
  <si>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</si>
  <si>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</si>
  <si>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</si>
  <si>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</si>
  <si>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</si>
  <si>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</si>
  <si>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</si>
  <si>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</si>
  <si>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</si>
  <si>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</si>
  <si>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</si>
  <si>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</si>
  <si>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</si>
  <si>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</si>
  <si>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</si>
  <si>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</si>
  <si>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</si>
  <si>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</si>
  <si>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</si>
  <si>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</si>
  <si>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</si>
  <si>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</si>
  <si>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</si>
  <si>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</si>
  <si>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</si>
  <si>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</si>
  <si>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</si>
  <si>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</si>
  <si>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</si>
  <si>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</si>
  <si>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</si>
  <si>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</si>
  <si>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</si>
  <si>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</si>
  <si>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</si>
  <si>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</si>
  <si>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</si>
  <si>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</si>
  <si>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</si>
  <si>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</si>
  <si>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</si>
  <si>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</si>
  <si>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</si>
  <si>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</si>
  <si>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</si>
  <si>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</si>
  <si>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</si>
  <si>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</si>
  <si>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</si>
  <si>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</si>
  <si>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</si>
  <si>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</si>
  <si>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</si>
  <si>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</si>
  <si>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</si>
  <si>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</si>
  <si>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</si>
  <si>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</si>
  <si>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</si>
  <si>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</si>
  <si>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</si>
  <si>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</si>
  <si>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</si>
  <si>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</si>
  <si>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</si>
  <si>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</si>
  <si>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</si>
  <si>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</si>
  <si>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</si>
  <si>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</si>
  <si>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</si>
  <si>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</si>
  <si>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</si>
  <si>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</si>
  <si>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</si>
  <si>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</si>
  <si>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</si>
  <si>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</si>
  <si>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</si>
  <si>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</si>
  <si>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</si>
  <si>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</si>
  <si>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</si>
  <si>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</si>
  <si>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</si>
  <si>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</si>
  <si>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</si>
  <si>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</si>
  <si>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</si>
  <si>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</si>
  <si>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</si>
  <si>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</si>
  <si>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</si>
  <si>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</si>
  <si>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</si>
  <si>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</si>
  <si>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</si>
  <si>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</si>
  <si>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</si>
  <si>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</si>
  <si>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</si>
  <si>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</si>
  <si>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</si>
  <si>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</si>
  <si>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</si>
  <si>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</si>
  <si>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</si>
  <si>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</si>
  <si>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</si>
  <si>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</si>
  <si>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</si>
  <si>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</si>
  <si>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</si>
  <si>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</si>
  <si>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</si>
  <si>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</si>
  <si>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</si>
  <si>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</si>
  <si>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</si>
  <si>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</si>
  <si>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</si>
  <si>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</si>
  <si>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</si>
  <si>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</si>
  <si>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</si>
  <si>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</si>
  <si>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</si>
  <si>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</si>
  <si>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</si>
  <si>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</si>
  <si>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</si>
  <si>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</si>
  <si>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</si>
  <si>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</si>
  <si>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</si>
  <si>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</si>
  <si>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</si>
  <si>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</si>
  <si>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</si>
  <si>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</si>
  <si>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</si>
  <si>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</si>
  <si>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</si>
  <si>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</si>
  <si>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</si>
  <si>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</si>
  <si>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</si>
  <si>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</si>
  <si>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</si>
  <si>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</si>
  <si>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</si>
  <si>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</si>
  <si>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</si>
  <si>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</si>
  <si>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</si>
  <si>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</si>
  <si>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</si>
  <si>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</si>
  <si>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</si>
  <si>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</si>
  <si>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</si>
  <si>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</si>
  <si>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</si>
  <si>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</si>
  <si>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</si>
  <si>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</si>
  <si>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</si>
  <si>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</si>
  <si>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</si>
  <si>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</si>
  <si>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</si>
  <si>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</si>
  <si>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</si>
  <si>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</si>
  <si>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</si>
  <si>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</si>
  <si>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</si>
  <si>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</si>
  <si>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</si>
  <si>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</si>
  <si>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</si>
  <si>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</si>
  <si>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</si>
  <si>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</si>
  <si>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</si>
  <si>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</si>
  <si>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</si>
  <si>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</si>
  <si>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</si>
  <si>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</si>
  <si>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</si>
  <si>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</si>
  <si>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</si>
  <si>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</si>
  <si>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</si>
  <si>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</si>
  <si>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</si>
  <si>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</si>
  <si>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</si>
  <si>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</si>
  <si>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</si>
  <si>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</si>
  <si>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</si>
  <si>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</si>
  <si>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</si>
  <si>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</si>
  <si>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</si>
  <si>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</si>
  <si>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</si>
  <si>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</si>
  <si>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</si>
  <si>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</si>
  <si>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</si>
  <si>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</si>
  <si>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</si>
  <si>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</si>
  <si>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</si>
  <si>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</si>
  <si>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</si>
  <si>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</si>
  <si>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</si>
  <si>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</si>
  <si>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</si>
  <si>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</si>
  <si>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</si>
  <si>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</si>
  <si>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</si>
  <si>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</si>
  <si>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</si>
  <si>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</si>
  <si>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</si>
  <si>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</si>
  <si>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</si>
  <si>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</si>
  <si>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</si>
  <si>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</si>
  <si>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</si>
  <si>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</si>
  <si>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</si>
  <si>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</si>
  <si>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</si>
  <si>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</si>
  <si>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</si>
  <si>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</si>
  <si>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</si>
  <si>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</si>
  <si>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</si>
  <si>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</si>
  <si>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</si>
  <si>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</si>
  <si>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</si>
  <si>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</si>
  <si>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</si>
  <si>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</si>
  <si>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</si>
  <si>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</si>
  <si>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</si>
  <si>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</si>
  <si>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</si>
  <si>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</si>
  <si>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</si>
  <si>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</si>
  <si>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</si>
  <si>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</si>
  <si>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</si>
  <si>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</si>
  <si>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</si>
  <si>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</si>
  <si>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</si>
  <si>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</si>
  <si>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</si>
  <si>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</si>
  <si>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</si>
  <si>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</si>
  <si>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</si>
  <si>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</si>
  <si>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</si>
  <si>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</si>
  <si>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</si>
  <si>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</si>
  <si>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</si>
  <si>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</si>
  <si>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</si>
  <si>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</si>
  <si>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</si>
  <si>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</si>
  <si>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</si>
  <si>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</si>
  <si>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</si>
  <si>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</si>
  <si>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</si>
  <si>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</si>
  <si>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</si>
  <si>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</si>
  <si>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</si>
  <si>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</si>
  <si>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</si>
  <si>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</si>
  <si>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</si>
  <si>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</si>
  <si>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</si>
  <si>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</si>
  <si>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</si>
  <si>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</si>
  <si>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</si>
  <si>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</si>
  <si>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</si>
  <si>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</si>
  <si>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</si>
  <si>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</si>
  <si>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</si>
  <si>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</si>
  <si>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</si>
  <si>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</si>
  <si>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</si>
  <si>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</si>
  <si>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</si>
  <si>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</si>
  <si>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</si>
  <si>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</si>
  <si>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</si>
  <si>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</si>
  <si>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</si>
  <si>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</si>
  <si>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</si>
  <si>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</si>
  <si>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</si>
  <si>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</si>
  <si>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</si>
  <si>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</si>
  <si>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</si>
  <si>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</si>
  <si>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</si>
  <si>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</si>
  <si>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</si>
  <si>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</si>
  <si>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</si>
  <si>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</si>
  <si>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</si>
  <si>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</si>
  <si>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</si>
  <si>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</si>
  <si>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</si>
  <si>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</si>
  <si>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</si>
  <si>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</si>
  <si>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</si>
  <si>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</si>
  <si>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</si>
  <si>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</si>
  <si>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</si>
  <si>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</si>
  <si>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</si>
  <si>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</si>
  <si>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</si>
  <si>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</si>
  <si>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</si>
  <si>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</si>
  <si>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</si>
  <si>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</si>
  <si>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</si>
  <si>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</si>
  <si>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</si>
  <si>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</si>
  <si>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</si>
  <si>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</si>
  <si>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</si>
  <si>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</si>
  <si>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</si>
  <si>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</si>
  <si>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</si>
  <si>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</si>
  <si>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</si>
  <si>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</si>
  <si>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</si>
  <si>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</si>
  <si>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</si>
  <si>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</si>
  <si>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</si>
  <si>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</si>
  <si>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</si>
  <si>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</si>
  <si>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</si>
  <si>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</si>
  <si>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</si>
  <si>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</si>
  <si>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</si>
  <si>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</si>
  <si>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</si>
  <si>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</si>
  <si>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</si>
  <si>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</si>
  <si>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</si>
  <si>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</si>
  <si>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</si>
  <si>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</si>
  <si>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</si>
  <si>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</si>
  <si>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</si>
  <si>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</si>
  <si>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</si>
  <si>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</si>
  <si>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</si>
  <si>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</si>
  <si>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</si>
  <si>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</si>
  <si>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</si>
  <si>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</si>
  <si>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</si>
  <si>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</si>
  <si>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</si>
  <si>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</si>
  <si>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</si>
  <si>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</si>
  <si>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</si>
  <si>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</si>
  <si>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</si>
  <si>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</si>
  <si>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</si>
  <si>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</si>
  <si>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</si>
  <si>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</si>
  <si>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</si>
  <si>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</si>
  <si>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</si>
  <si>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</si>
  <si>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</si>
  <si>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</si>
  <si>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</si>
  <si>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</si>
  <si>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</si>
  <si>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</si>
  <si>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</si>
  <si>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</si>
  <si>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</si>
  <si>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</si>
  <si>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</si>
  <si>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</si>
  <si>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</si>
  <si>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</si>
  <si>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</si>
  <si>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</si>
  <si>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</si>
  <si>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</si>
  <si>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</si>
  <si>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</si>
  <si>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</si>
  <si>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</si>
  <si>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</si>
  <si>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</si>
  <si>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</si>
  <si>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</si>
  <si>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</si>
  <si>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</si>
  <si>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</si>
  <si>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</si>
  <si>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</si>
  <si>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</si>
  <si>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</si>
  <si>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</si>
  <si>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</si>
  <si>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</si>
  <si>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</si>
  <si>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</si>
  <si>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</si>
  <si>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</si>
  <si>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</si>
  <si>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</si>
  <si>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</si>
  <si>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</si>
  <si>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</si>
  <si>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</si>
  <si>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</si>
  <si>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</si>
  <si>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</si>
  <si>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</si>
  <si>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</si>
  <si>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</si>
  <si>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</si>
  <si>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</si>
  <si>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</si>
  <si>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</si>
  <si>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</si>
  <si>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</si>
  <si>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</si>
  <si>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</si>
  <si>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</si>
  <si>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</si>
  <si>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</si>
  <si>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</si>
  <si>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</si>
  <si>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</si>
  <si>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</si>
  <si>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</si>
  <si>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</si>
  <si>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</si>
  <si>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</si>
  <si>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</si>
  <si>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</si>
  <si>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</si>
  <si>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</si>
  <si>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</si>
  <si>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</si>
  <si>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</si>
  <si>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</si>
  <si>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</si>
  <si>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</si>
  <si>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</si>
  <si>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</si>
  <si>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</si>
  <si>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</si>
  <si>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</si>
  <si>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</si>
  <si>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</si>
  <si>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</si>
  <si>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</si>
  <si>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</si>
  <si>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</si>
  <si>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</si>
  <si>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</si>
  <si>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</si>
  <si>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</si>
  <si>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</si>
  <si>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</si>
  <si>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</si>
  <si>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</si>
  <si>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</si>
  <si>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</si>
  <si>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</si>
  <si>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</si>
  <si>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</si>
  <si>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</si>
  <si>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</si>
  <si>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</si>
  <si>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</si>
  <si>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</si>
  <si>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</si>
  <si>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</si>
  <si>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</si>
  <si>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</si>
  <si>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</si>
  <si>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</si>
  <si>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</si>
  <si>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</si>
  <si>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</si>
  <si>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</si>
  <si>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</si>
  <si>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</si>
  <si>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</si>
  <si>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</si>
  <si>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</si>
  <si>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</si>
  <si>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</si>
  <si>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</si>
  <si>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</si>
  <si>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</si>
  <si>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</si>
  <si>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</si>
  <si>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</si>
  <si>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</si>
  <si>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</si>
  <si>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</si>
  <si>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</si>
  <si>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</si>
  <si>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</si>
  <si>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</si>
  <si>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</si>
  <si>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</si>
  <si>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</si>
  <si>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</si>
  <si>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</si>
  <si>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</si>
  <si>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</si>
  <si>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</si>
  <si>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</si>
  <si>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</si>
  <si>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</si>
  <si>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</si>
  <si>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</si>
  <si>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</si>
  <si>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</si>
  <si>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</si>
  <si>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</si>
  <si>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</si>
  <si>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</si>
  <si>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</si>
  <si>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</si>
  <si>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</si>
  <si>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</si>
  <si>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</si>
  <si>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</si>
  <si>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</si>
  <si>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</si>
  <si>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</si>
  <si>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</si>
  <si>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</si>
  <si>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</si>
  <si>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</si>
  <si>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</si>
  <si>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</si>
  <si>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</si>
  <si>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</si>
  <si>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</si>
  <si>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</si>
  <si>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</si>
  <si>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</si>
  <si>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</si>
  <si>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</si>
  <si>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</si>
  <si>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</si>
  <si>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</si>
  <si>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</si>
  <si>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</si>
  <si>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</si>
  <si>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</si>
  <si>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</si>
  <si>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</si>
  <si>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</si>
  <si>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</si>
  <si>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</si>
  <si>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</si>
  <si>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</si>
  <si>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</si>
  <si>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</si>
  <si>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</si>
  <si>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</si>
  <si>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</si>
  <si>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</si>
  <si>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</si>
  <si>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</si>
  <si>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</si>
  <si>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</si>
  <si>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</si>
  <si>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</si>
  <si>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</si>
  <si>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</si>
  <si>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</si>
  <si>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</si>
  <si>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</si>
  <si>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</si>
  <si>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</si>
  <si>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</si>
  <si>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</si>
  <si>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</si>
  <si>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</si>
  <si>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</si>
  <si>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</si>
  <si>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</si>
  <si>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</si>
  <si>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</si>
  <si>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</si>
  <si>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</si>
  <si>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</si>
  <si>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</si>
  <si>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</si>
  <si>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</si>
  <si>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</si>
  <si>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</si>
  <si>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</si>
  <si>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</si>
  <si>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</si>
  <si>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</si>
  <si>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</si>
  <si>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</si>
  <si>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</si>
  <si>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</si>
  <si>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</si>
  <si>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</si>
  <si>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</si>
  <si>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</si>
  <si>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</si>
  <si>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</si>
  <si>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</si>
  <si>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</si>
  <si>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</si>
  <si>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</si>
  <si>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</si>
  <si>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</si>
  <si>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</si>
  <si>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</si>
  <si>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</si>
  <si>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</si>
  <si>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</si>
  <si>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</si>
  <si>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</si>
  <si>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</si>
  <si>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</si>
  <si>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</si>
  <si>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</si>
  <si>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</si>
  <si>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</si>
  <si>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</si>
  <si>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</si>
  <si>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</si>
  <si>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</si>
  <si>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</si>
  <si>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</si>
  <si>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</si>
  <si>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</si>
  <si>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</si>
  <si>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</si>
  <si>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</si>
  <si>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</si>
  <si>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</si>
  <si>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</si>
  <si>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</si>
  <si>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</si>
  <si>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</si>
  <si>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</si>
  <si>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</si>
  <si>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</si>
  <si>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</si>
  <si>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</si>
  <si>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</si>
  <si>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</si>
  <si>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</si>
  <si>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</si>
  <si>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</si>
  <si>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</si>
  <si>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</si>
  <si>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</si>
  <si>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</si>
  <si>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</si>
  <si>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</si>
  <si>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</si>
  <si>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</si>
  <si>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</si>
  <si>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</si>
  <si>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</si>
  <si>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</si>
  <si>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</si>
  <si>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</si>
  <si>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</si>
  <si>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</si>
  <si>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</si>
  <si>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</si>
  <si>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</si>
  <si>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</si>
  <si>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</si>
  <si>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</si>
  <si>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</si>
  <si>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</si>
  <si>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</si>
  <si>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</si>
  <si>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</si>
  <si>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</si>
  <si>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</si>
  <si>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</si>
  <si>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</si>
  <si>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</si>
  <si>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</si>
  <si>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</si>
  <si>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</si>
  <si>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</si>
  <si>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</si>
  <si>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</si>
  <si>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</si>
  <si>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</si>
  <si>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</si>
  <si>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</si>
  <si>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</si>
  <si>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</si>
  <si>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</si>
  <si>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</si>
  <si>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</si>
  <si>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</si>
  <si>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</si>
  <si>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</si>
  <si>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</si>
  <si>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</si>
  <si>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</si>
  <si>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</si>
  <si>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</si>
  <si>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</si>
  <si>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</si>
  <si>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</si>
  <si>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</si>
  <si>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</si>
  <si>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</si>
  <si>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</si>
  <si>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</si>
  <si>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</si>
  <si>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</si>
  <si>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</si>
  <si>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</si>
  <si>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</si>
  <si>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</si>
  <si>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</si>
  <si>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</si>
  <si>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</si>
  <si>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</si>
  <si>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</si>
  <si>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</si>
  <si>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</si>
  <si>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</si>
  <si>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</si>
  <si>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</si>
  <si>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</si>
  <si>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</si>
  <si>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</si>
  <si>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</si>
  <si>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</si>
  <si>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</si>
  <si>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</si>
  <si>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</si>
  <si>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</si>
  <si>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</si>
  <si>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</si>
  <si>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</si>
  <si>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</si>
  <si>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</si>
  <si>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</si>
  <si>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</si>
  <si>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</si>
  <si>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</si>
  <si>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</si>
  <si>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</si>
  <si>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</si>
  <si>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</si>
  <si>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</si>
  <si>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</si>
  <si>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</si>
  <si>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</si>
  <si>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</si>
  <si>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</si>
  <si>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</si>
  <si>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</si>
  <si>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</si>
  <si>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</si>
  <si>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</si>
  <si>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</si>
  <si>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</si>
  <si>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</si>
  <si>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</si>
  <si>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</si>
  <si>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</si>
  <si>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</si>
  <si>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</si>
  <si>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</si>
  <si>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</si>
  <si>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</si>
  <si>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</si>
  <si>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</si>
  <si>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</si>
  <si>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</si>
  <si>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</si>
  <si>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</si>
  <si>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</si>
  <si>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</si>
  <si>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</si>
  <si>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</si>
  <si>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</si>
  <si>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</si>
  <si>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</si>
  <si>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</si>
  <si>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</si>
  <si>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</si>
  <si>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</si>
  <si>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</si>
  <si>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</si>
  <si>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</si>
  <si>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</si>
  <si>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</si>
  <si>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</si>
  <si>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</si>
  <si>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</si>
  <si>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</si>
  <si>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</si>
  <si>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</si>
  <si>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</si>
  <si>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</si>
  <si>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</si>
  <si>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</si>
  <si>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</si>
  <si>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</si>
  <si>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</si>
  <si>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</si>
  <si>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</si>
  <si>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</si>
  <si>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</si>
  <si>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</si>
  <si>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</si>
  <si>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</si>
  <si>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</si>
  <si>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</si>
  <si>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</si>
  <si>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</si>
  <si>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</si>
  <si>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</si>
  <si>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</si>
  <si>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</si>
  <si>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</si>
  <si>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</si>
  <si>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</si>
  <si>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</si>
  <si>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</si>
  <si>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</si>
  <si>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</si>
  <si>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</si>
  <si>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</si>
  <si>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</si>
  <si>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</si>
  <si>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</si>
  <si>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</si>
  <si>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</si>
  <si>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</si>
  <si>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</si>
  <si>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</si>
  <si>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</si>
  <si>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</si>
  <si>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</si>
  <si>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</si>
  <si>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</si>
  <si>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</si>
  <si>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</si>
  <si>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</si>
  <si>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</si>
  <si>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</si>
  <si>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</si>
  <si>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</si>
  <si>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</si>
  <si>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</si>
  <si>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</si>
  <si>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</si>
  <si>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</si>
  <si>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</si>
  <si>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</si>
  <si>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</si>
  <si>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</si>
  <si>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</si>
  <si>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</si>
  <si>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</si>
  <si>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</si>
  <si>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</si>
  <si>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</si>
  <si>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</si>
  <si>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</si>
  <si>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</si>
  <si>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</si>
  <si>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</si>
  <si>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</si>
  <si>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</si>
  <si>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</si>
  <si>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</si>
  <si>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</si>
  <si>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</si>
  <si>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</si>
  <si>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</si>
  <si>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</si>
  <si>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</si>
  <si>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</si>
  <si>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</si>
  <si>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</si>
  <si>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</si>
  <si>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</si>
  <si>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</si>
  <si>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</si>
  <si>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</si>
  <si>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</si>
  <si>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</si>
  <si>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</si>
  <si>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</si>
  <si>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</si>
  <si>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</si>
  <si>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</si>
  <si>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</si>
  <si>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</si>
  <si>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</si>
  <si>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</si>
  <si>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</si>
  <si>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</si>
  <si>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</si>
  <si>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</si>
  <si>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</si>
  <si>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</si>
  <si>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</si>
  <si>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</si>
  <si>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</si>
  <si>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</si>
  <si>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</si>
  <si>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</si>
  <si>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</si>
  <si>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</si>
  <si>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</si>
  <si>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</si>
  <si>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</si>
  <si>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</si>
  <si>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</si>
  <si>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</si>
  <si>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</si>
  <si>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</si>
  <si>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</si>
  <si>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</si>
  <si>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</si>
  <si>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</si>
  <si>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</si>
  <si>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</si>
  <si>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</si>
  <si>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</si>
  <si>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</si>
  <si>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</si>
  <si>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</si>
  <si>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</si>
  <si>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</si>
  <si>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</si>
  <si>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</si>
  <si>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</si>
  <si>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</si>
  <si>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</si>
  <si>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</si>
  <si>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</si>
  <si>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</si>
  <si>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</si>
  <si>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</si>
  <si>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</si>
  <si>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</si>
  <si>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</si>
  <si>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</si>
  <si>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</si>
  <si>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</si>
  <si>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</si>
  <si>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</si>
  <si>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</si>
  <si>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</si>
  <si>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</si>
  <si>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</si>
  <si>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</si>
  <si>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</si>
  <si>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</si>
  <si>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</si>
  <si>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</si>
  <si>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</si>
  <si>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</si>
  <si>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</si>
  <si>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</si>
  <si>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</si>
  <si>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</si>
  <si>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</si>
  <si>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</si>
  <si>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</si>
  <si>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</si>
  <si>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</si>
  <si>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</si>
  <si>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</si>
  <si>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</si>
  <si>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</si>
  <si>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</si>
  <si>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</si>
  <si>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</si>
  <si>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</si>
  <si>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</si>
  <si>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</si>
  <si>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</si>
  <si>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</si>
  <si>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</si>
  <si>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</si>
  <si>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</si>
  <si>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</si>
  <si>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</si>
  <si>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</si>
  <si>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</si>
  <si>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</si>
  <si>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</si>
  <si>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</si>
  <si>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</si>
  <si>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</si>
  <si>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</si>
  <si>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</si>
  <si>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</si>
  <si>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</si>
  <si>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</si>
  <si>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</si>
  <si>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</si>
  <si>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</si>
  <si>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</si>
  <si>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</si>
  <si>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</si>
  <si>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</si>
  <si>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</si>
  <si>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</si>
  <si>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</si>
  <si>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</si>
  <si>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</si>
  <si>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</si>
  <si>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</si>
  <si>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</si>
  <si>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</si>
  <si>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</si>
  <si>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</si>
  <si>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</si>
  <si>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</si>
  <si>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</si>
  <si>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</si>
  <si>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</si>
  <si>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</si>
  <si>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</si>
  <si>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</si>
  <si>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</si>
  <si>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</si>
  <si>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</si>
  <si>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</si>
  <si>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</si>
  <si>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</si>
  <si>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</si>
  <si>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</si>
  <si>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</si>
  <si>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</si>
  <si>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</si>
  <si>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</si>
  <si>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</si>
  <si>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</si>
  <si>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</si>
  <si>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</si>
  <si>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</si>
  <si>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</si>
  <si>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</si>
  <si>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</si>
  <si>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</si>
  <si>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</si>
  <si>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</si>
  <si>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</si>
  <si>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</si>
  <si>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</si>
  <si>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</si>
  <si>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</si>
  <si>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</si>
  <si>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</si>
  <si>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</si>
  <si>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</si>
  <si>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</si>
  <si>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</si>
  <si>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</si>
  <si>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</si>
  <si>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</si>
  <si>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</si>
  <si>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</si>
  <si>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</si>
  <si>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</si>
  <si>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</si>
  <si>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</si>
  <si>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</si>
  <si>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</si>
  <si>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</si>
  <si>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</si>
  <si>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</si>
  <si>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</si>
  <si>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</si>
  <si>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</si>
  <si>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</si>
  <si>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</si>
  <si>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</si>
  <si>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</si>
  <si>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</si>
  <si>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</si>
  <si>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</si>
  <si>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</si>
  <si>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</si>
  <si>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</si>
  <si>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</si>
  <si>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</si>
  <si>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</si>
  <si>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</si>
  <si>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</si>
  <si>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</si>
  <si>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</si>
  <si>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</si>
  <si>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</si>
  <si>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</si>
  <si>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</si>
  <si>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</si>
  <si>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</si>
  <si>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</si>
  <si>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</si>
  <si>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</si>
  <si>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</si>
  <si>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</si>
  <si>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</si>
  <si>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</si>
  <si>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</si>
  <si>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</si>
  <si>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</si>
  <si>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</si>
  <si>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</si>
  <si>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</si>
  <si>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</si>
  <si>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</si>
  <si>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</si>
  <si>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</si>
  <si>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</si>
  <si>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</si>
  <si>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</si>
  <si>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</si>
  <si>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</si>
  <si>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</si>
  <si>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</si>
  <si>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</si>
  <si>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</si>
  <si>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</si>
  <si>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</si>
  <si>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</si>
  <si>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</si>
  <si>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</si>
  <si>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</si>
  <si>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</si>
  <si>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</si>
  <si>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</si>
  <si>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</si>
  <si>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</si>
  <si>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</si>
  <si>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</si>
  <si>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</si>
  <si>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</si>
  <si>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</si>
  <si>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</si>
  <si>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</si>
  <si>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</si>
  <si>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</si>
  <si>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</si>
  <si>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</si>
  <si>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</si>
  <si>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</si>
  <si>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</si>
  <si>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</si>
  <si>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</si>
  <si>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</si>
  <si>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</si>
  <si>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</si>
  <si>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</si>
  <si>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</si>
  <si>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</si>
  <si>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</si>
  <si>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</si>
  <si>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</si>
  <si>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</si>
  <si>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</si>
  <si>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</si>
  <si>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</si>
  <si>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</si>
  <si>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</si>
  <si>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</si>
  <si>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</si>
  <si>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</si>
  <si>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</si>
  <si>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</si>
  <si>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</si>
  <si>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</si>
  <si>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</si>
  <si>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</si>
  <si>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</si>
  <si>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</si>
  <si>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</si>
  <si>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</si>
  <si>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</si>
  <si>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</si>
  <si>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</si>
  <si>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</si>
  <si>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</si>
  <si>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</si>
  <si>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</si>
  <si>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</si>
  <si>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</si>
  <si>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</si>
  <si>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</si>
  <si>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</si>
  <si>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</si>
  <si>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</si>
  <si>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</si>
  <si>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</si>
  <si>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</si>
  <si>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</si>
  <si>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</si>
  <si>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</si>
  <si>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</si>
  <si>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</si>
  <si>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</si>
  <si>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</si>
  <si>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</si>
  <si>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</si>
  <si>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</si>
  <si>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</si>
  <si>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</si>
  <si>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</si>
  <si>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</si>
  <si>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</si>
  <si>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</si>
  <si>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</si>
  <si>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</si>
  <si>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</si>
  <si>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</si>
  <si>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</si>
  <si>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</si>
  <si>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</si>
  <si>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</si>
  <si>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</si>
  <si>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</si>
  <si>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</si>
  <si>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</si>
  <si>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</si>
  <si>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</si>
  <si>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</si>
  <si>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</si>
  <si>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</si>
  <si>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</si>
  <si>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</si>
  <si>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</si>
  <si>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</si>
  <si>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</si>
  <si>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</si>
  <si>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</si>
  <si>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</si>
  <si>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</si>
  <si>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</si>
  <si>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</si>
  <si>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</si>
  <si>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</si>
  <si>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</si>
  <si>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</si>
  <si>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</si>
  <si>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</si>
  <si>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</si>
  <si>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</si>
  <si>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</si>
  <si>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</si>
  <si>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</si>
  <si>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</si>
  <si>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</si>
  <si>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</si>
  <si>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</si>
  <si>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</si>
  <si>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</si>
  <si>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</si>
  <si>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</si>
  <si>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</si>
  <si>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</si>
  <si>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</si>
  <si>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</si>
  <si>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</si>
  <si>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</si>
  <si>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</si>
  <si>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</si>
  <si>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</si>
  <si>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</si>
  <si>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</si>
  <si>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</si>
  <si>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</si>
  <si>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</si>
  <si>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</si>
  <si>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</si>
  <si>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</si>
  <si>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</si>
  <si>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</si>
  <si>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</si>
  <si>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</si>
  <si>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</si>
  <si>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</si>
  <si>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</si>
  <si>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</si>
  <si>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</si>
  <si>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</si>
  <si>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</si>
  <si>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</si>
  <si>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</si>
  <si>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</si>
  <si>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</si>
  <si>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</si>
  <si>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</si>
  <si>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</si>
  <si>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</si>
  <si>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</si>
  <si>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</si>
  <si>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</si>
  <si>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</si>
  <si>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</si>
  <si>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</si>
  <si>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</si>
  <si>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</si>
  <si>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</si>
  <si>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</si>
  <si>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</si>
  <si>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</si>
  <si>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</si>
  <si>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</si>
  <si>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</si>
  <si>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</si>
  <si>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</si>
  <si>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</si>
  <si>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</si>
  <si>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</si>
  <si>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</si>
  <si>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</si>
  <si>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</si>
  <si>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</si>
  <si>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</si>
  <si>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</si>
  <si>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</si>
  <si>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</si>
  <si>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</si>
  <si>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</si>
  <si>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</si>
  <si>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</si>
  <si>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</si>
  <si>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</si>
  <si>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</si>
  <si>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</si>
  <si>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</si>
  <si>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</si>
  <si>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</si>
  <si>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</si>
  <si>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</si>
  <si>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</si>
  <si>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</si>
  <si>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</si>
  <si>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</si>
  <si>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</si>
  <si>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</si>
  <si>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</si>
  <si>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</si>
  <si>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</si>
  <si>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</si>
  <si>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</si>
  <si>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</si>
  <si>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</si>
  <si>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</si>
  <si>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</si>
  <si>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</si>
  <si>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</si>
  <si>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</si>
  <si>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</si>
  <si>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</si>
  <si>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</si>
  <si>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</si>
  <si>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</si>
  <si>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</si>
  <si>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</si>
  <si>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</si>
  <si>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</si>
  <si>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</si>
  <si>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</si>
  <si>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</si>
  <si>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</si>
  <si>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</si>
  <si>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</si>
  <si>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</si>
  <si>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</si>
  <si>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</si>
  <si>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</si>
  <si>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</si>
  <si>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</si>
  <si>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</si>
  <si>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</si>
  <si>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</si>
  <si>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</si>
  <si>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</si>
  <si>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</si>
  <si>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</si>
  <si>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</si>
  <si>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</si>
  <si>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</si>
  <si>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</si>
  <si>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</si>
  <si>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</si>
  <si>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</si>
  <si>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</si>
  <si>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</si>
  <si>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</si>
  <si>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</si>
  <si>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</si>
  <si>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</si>
  <si>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</si>
  <si>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</si>
  <si>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</si>
  <si>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</si>
  <si>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</si>
  <si>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</si>
  <si>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</si>
  <si>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</si>
  <si>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</si>
  <si>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</si>
  <si>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</si>
  <si>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</si>
  <si>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</si>
  <si>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</si>
  <si>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</si>
  <si>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</si>
  <si>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</si>
  <si>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</si>
  <si>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</si>
  <si>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</si>
  <si>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</si>
  <si>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</si>
  <si>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</si>
  <si>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</si>
  <si>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</si>
  <si>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</si>
  <si>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</si>
  <si>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</si>
  <si>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</si>
  <si>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</si>
  <si>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</si>
  <si>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</si>
  <si>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</si>
  <si>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</si>
  <si>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</si>
  <si>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</si>
  <si>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</si>
  <si>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</si>
  <si>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</si>
  <si>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</si>
  <si>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</si>
  <si>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</si>
  <si>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</si>
  <si>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</si>
  <si>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</si>
  <si>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</si>
  <si>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</si>
  <si>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</si>
  <si>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</si>
  <si>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</si>
  <si>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</si>
  <si>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</si>
  <si>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</si>
  <si>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</si>
  <si>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</si>
  <si>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</si>
  <si>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</si>
  <si>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</si>
  <si>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</si>
  <si>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</si>
  <si>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</si>
  <si>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</si>
  <si>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</si>
  <si>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</si>
  <si>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</si>
  <si>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</si>
  <si>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</si>
  <si>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</si>
  <si>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</si>
  <si>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</si>
  <si>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</si>
  <si>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</si>
  <si>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</si>
  <si>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</si>
  <si>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</si>
  <si>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</si>
  <si>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</si>
  <si>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</si>
  <si>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</si>
  <si>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</si>
  <si>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</si>
  <si>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</si>
  <si>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</si>
  <si>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</si>
  <si>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</si>
  <si>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</si>
  <si>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</si>
  <si>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</si>
  <si>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</si>
  <si>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</si>
  <si>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</si>
  <si>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</si>
  <si>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</si>
  <si>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</si>
  <si>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</si>
  <si>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</si>
  <si>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</si>
  <si>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</si>
  <si>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</si>
  <si>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</si>
  <si>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</si>
  <si>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</si>
  <si>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</si>
  <si>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</si>
  <si>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</si>
  <si>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</si>
  <si>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</si>
  <si>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</si>
  <si>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</si>
  <si>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</si>
  <si>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</si>
  <si>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</si>
  <si>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</si>
  <si>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</si>
  <si>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</si>
  <si>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</si>
  <si>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</si>
  <si>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</si>
  <si>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</si>
  <si>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</si>
  <si>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</si>
  <si>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</si>
  <si>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</si>
  <si>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</si>
  <si>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</si>
  <si>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</si>
  <si>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</si>
  <si>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</si>
  <si>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</si>
  <si>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</si>
  <si>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</si>
  <si>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</si>
  <si>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</si>
  <si>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</si>
  <si>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</si>
  <si>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</si>
  <si>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</si>
  <si>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</si>
  <si>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</si>
  <si>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</si>
  <si>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</si>
  <si>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</si>
  <si>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</si>
  <si>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</si>
  <si>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</si>
  <si>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</si>
  <si>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</si>
  <si>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</si>
  <si>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</si>
  <si>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</si>
  <si>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</si>
  <si>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</si>
  <si>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</si>
  <si>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</si>
  <si>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</si>
  <si>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</si>
  <si>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</si>
  <si>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</si>
  <si>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</si>
  <si>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</si>
  <si>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</si>
  <si>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</si>
  <si>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</si>
  <si>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</si>
  <si>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</si>
  <si>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</si>
  <si>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</si>
  <si>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</si>
  <si>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</si>
  <si>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</si>
  <si>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</si>
  <si>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</si>
  <si>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</si>
  <si>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</si>
  <si>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</si>
  <si>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</si>
  <si>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</si>
  <si>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</si>
  <si>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</si>
  <si>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</si>
  <si>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</si>
  <si>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</si>
  <si>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</si>
  <si>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</si>
  <si>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</si>
  <si>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</si>
  <si>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</si>
  <si>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</si>
  <si>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</si>
  <si>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</si>
  <si>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</si>
  <si>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</si>
  <si>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</si>
  <si>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</si>
  <si>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</si>
  <si>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</si>
  <si>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</si>
  <si>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</si>
  <si>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</si>
  <si>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</si>
  <si>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</si>
  <si>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</si>
  <si>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</si>
  <si>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</si>
  <si>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</si>
  <si>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</si>
  <si>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</si>
  <si>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</si>
  <si>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</si>
  <si>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</si>
  <si>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</si>
  <si>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</si>
  <si>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</si>
  <si>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</si>
  <si>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</si>
  <si>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</si>
  <si>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</si>
  <si>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</si>
  <si>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</si>
  <si>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</si>
  <si>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</si>
  <si>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</si>
  <si>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</si>
  <si>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</si>
  <si>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</si>
  <si>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</si>
  <si>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</si>
  <si>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</si>
  <si>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</si>
  <si>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</si>
  <si>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</si>
  <si>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</si>
  <si>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</si>
  <si>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</si>
  <si>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</si>
  <si>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</si>
  <si>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</si>
  <si>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</si>
  <si>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</si>
  <si>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</si>
  <si>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</si>
  <si>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</si>
  <si>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</si>
  <si>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</si>
  <si>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</si>
  <si>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</si>
  <si>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</si>
  <si>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</si>
  <si>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</si>
  <si>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</si>
  <si>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</si>
  <si>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</si>
  <si>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</si>
  <si>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</si>
  <si>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</si>
  <si>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</si>
  <si>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</si>
  <si>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</si>
  <si>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</si>
  <si>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</si>
  <si>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</si>
  <si>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</si>
  <si>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</si>
  <si>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</si>
  <si>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</si>
  <si>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</si>
  <si>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</si>
  <si>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</si>
  <si>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</si>
  <si>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</si>
  <si>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</si>
  <si>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</si>
  <si>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</si>
  <si>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</si>
  <si>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</si>
  <si>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</si>
  <si>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</si>
  <si>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</si>
  <si>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</si>
  <si>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</si>
  <si>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</si>
  <si>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</si>
  <si>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</si>
  <si>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</si>
  <si>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</si>
  <si>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</si>
  <si>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</si>
  <si>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</si>
  <si>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</si>
  <si>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</si>
  <si>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</si>
  <si>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</si>
  <si>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</si>
  <si>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</si>
  <si>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</si>
  <si>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</si>
  <si>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</si>
  <si>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</si>
  <si>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</si>
  <si>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</si>
  <si>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</si>
  <si>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</si>
  <si>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</si>
  <si>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</si>
  <si>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</si>
  <si>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</si>
  <si>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</si>
  <si>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</si>
  <si>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</si>
  <si>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</si>
  <si>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</si>
  <si>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</si>
  <si>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</si>
  <si>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</si>
  <si>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</si>
  <si>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</si>
  <si>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</si>
  <si>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</si>
  <si>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</si>
  <si>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</si>
  <si>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</si>
  <si>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</si>
  <si>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</si>
  <si>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</si>
  <si>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</si>
  <si>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</si>
  <si>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</si>
  <si>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</si>
  <si>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</si>
  <si>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</si>
  <si>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</si>
  <si>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</si>
  <si>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</si>
  <si>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</si>
  <si>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</si>
  <si>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</si>
  <si>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</si>
  <si>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</si>
  <si>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</si>
  <si>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</si>
  <si>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</si>
  <si>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</si>
  <si>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</si>
  <si>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</si>
  <si>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</si>
  <si>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</si>
  <si>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</si>
  <si>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</si>
  <si>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</si>
  <si>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</si>
  <si>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</si>
  <si>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</si>
  <si>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</si>
  <si>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</si>
  <si>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</si>
  <si>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</si>
  <si>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</si>
  <si>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</si>
  <si>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</si>
  <si>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</si>
  <si>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</si>
  <si>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</si>
  <si>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</si>
  <si>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</si>
  <si>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</si>
  <si>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</si>
  <si>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</si>
  <si>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</si>
  <si>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</si>
  <si>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</si>
  <si>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</si>
  <si>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</si>
  <si>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</si>
  <si>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</si>
  <si>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</si>
  <si>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</si>
  <si>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</si>
  <si>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</si>
  <si>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</si>
  <si>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</si>
  <si>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</si>
  <si>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</si>
  <si>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</si>
  <si>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</si>
  <si>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</si>
  <si>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</si>
  <si>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</si>
  <si>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</si>
  <si>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</si>
  <si>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</si>
  <si>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</si>
  <si>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</si>
  <si>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</si>
  <si>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</si>
  <si>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</si>
  <si>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</si>
  <si>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</si>
  <si>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</si>
  <si>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</si>
  <si>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</si>
  <si>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</si>
  <si>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</si>
  <si>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</si>
  <si>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</si>
  <si>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</si>
  <si>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</si>
  <si>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</si>
  <si>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</si>
  <si>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</si>
  <si>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</si>
  <si>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25000 to 29999</t>
  </si>
  <si>
    <t>30000 to 34999</t>
  </si>
  <si>
    <t>20000 to 24999</t>
  </si>
  <si>
    <t>35000 to 39999</t>
  </si>
  <si>
    <t>40000 to 44999</t>
  </si>
  <si>
    <t>45000 to 49999</t>
  </si>
  <si>
    <t>Greater than or equal to 50000</t>
  </si>
  <si>
    <t>Number Canceled</t>
  </si>
  <si>
    <t>Average of backers_count</t>
  </si>
  <si>
    <t>StdDev of backers_count</t>
  </si>
  <si>
    <t>Values</t>
  </si>
  <si>
    <t>Max of backers_count</t>
  </si>
  <si>
    <t>Min of backers_count</t>
  </si>
  <si>
    <t>Var of backers_count</t>
  </si>
  <si>
    <t>Median of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</si>
</sst>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  <xf numFmtId="9" fontId="0" fillId="0" borderId="0" xfId="42" applyFont="1"/>
    <xf numFmtId="4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numFmt numFmtId="35" formatCode="_(* #,##0.00_);_(* \(#,##0.00\);_(* &quot;-&quot;??_);_(@_)"/>
    </dxf>
    <dxf>
      <numFmt numFmtId="2" formatCode="0.00"/>
    </dxf>
    <dxf>
      <numFmt numFmtId="2" formatCode="0.00"/>
    </dxf>
    <dxf>
      <numFmt numFmtId="35" formatCode="_(* #,##0.00_);_(* \(#,##0.00\);_(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35" formatCode="_(* #,##0.00_);_(* \(#,##0.00\);_(* &quot;-&quot;??_);_(@_)"/>
    </dxf>
    <dxf>
      <numFmt numFmtId="172" formatCode="0.000"/>
    </dxf>
    <dxf>
      <numFmt numFmtId="171" formatCode="0.0000"/>
    </dxf>
    <dxf>
      <numFmt numFmtId="170" formatCode="0.00000"/>
    </dxf>
    <dxf>
      <numFmt numFmtId="169" formatCode="0.00000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week 1.xlsx]Sheet1!PivotTable1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C-4919-9C0A-0F8A2975FAC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C-4919-9C0A-0F8A2975FAC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CC-4919-9C0A-0F8A2975FAC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CC-4919-9C0A-0F8A2975F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3380576"/>
        <c:axId val="1646883344"/>
      </c:barChart>
      <c:catAx>
        <c:axId val="152338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83344"/>
        <c:crosses val="autoZero"/>
        <c:auto val="1"/>
        <c:lblAlgn val="ctr"/>
        <c:lblOffset val="100"/>
        <c:noMultiLvlLbl val="0"/>
      </c:catAx>
      <c:valAx>
        <c:axId val="16468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8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week 1.xlsx]Sheet2!PivotTable2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B-4EE1-A9CE-380C2C04C21D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B-4EE1-A9CE-380C2C04C21D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B-4EE1-A9CE-380C2C04C21D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6B-4EE1-A9CE-380C2C04C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917616"/>
        <c:axId val="1646878880"/>
      </c:barChart>
      <c:catAx>
        <c:axId val="15389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78880"/>
        <c:crosses val="autoZero"/>
        <c:auto val="1"/>
        <c:lblAlgn val="ctr"/>
        <c:lblOffset val="100"/>
        <c:noMultiLvlLbl val="0"/>
      </c:catAx>
      <c:valAx>
        <c:axId val="16468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week 1.xlsx]Sheet3!PivotTable1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E-47BD-8B48-B3C9AB0C4496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E-47BD-8B48-B3C9AB0C4496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E-47BD-8B48-B3C9AB0C4496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E-47BD-8B48-B3C9AB0C44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0845087"/>
        <c:axId val="2045594191"/>
      </c:lineChart>
      <c:catAx>
        <c:axId val="204084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594191"/>
        <c:crosses val="autoZero"/>
        <c:auto val="1"/>
        <c:lblAlgn val="ctr"/>
        <c:lblOffset val="100"/>
        <c:noMultiLvlLbl val="0"/>
      </c:catAx>
      <c:valAx>
        <c:axId val="20455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57-891D-4B0087136DC4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A-4457-891D-4B0087136DC4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57-891D-4B0087136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53407"/>
        <c:axId val="120873375"/>
      </c:lineChart>
      <c:catAx>
        <c:axId val="48715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3375"/>
        <c:crosses val="autoZero"/>
        <c:auto val="1"/>
        <c:lblAlgn val="ctr"/>
        <c:lblOffset val="100"/>
        <c:noMultiLvlLbl val="0"/>
      </c:catAx>
      <c:valAx>
        <c:axId val="1208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5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57150</xdr:rowOff>
    </xdr:from>
    <xdr:to>
      <xdr:col>26</xdr:col>
      <xdr:colOff>213360</xdr:colOff>
      <xdr:row>36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E2250-8D5C-3413-85D4-78E67ACCB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624840</xdr:colOff>
      <xdr:row>6</xdr:row>
      <xdr:rowOff>108585</xdr:rowOff>
    </xdr:from>
    <xdr:to>
      <xdr:col>23</xdr:col>
      <xdr:colOff>480060</xdr:colOff>
      <xdr:row>36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32B085-08AF-E2C9-E201-6A10DC086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621030</xdr:colOff>
      <xdr:row>2</xdr:row>
      <xdr:rowOff>167639</xdr:rowOff>
    </xdr:from>
    <xdr:to>
      <xdr:col>23</xdr:col>
      <xdr:colOff>22860</xdr:colOff>
      <xdr:row>31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5E437-2255-1D9D-8534-E35C968D0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2076451</xdr:colOff>
      <xdr:row>15</xdr:row>
      <xdr:rowOff>3810</xdr:rowOff>
    </xdr:from>
    <xdr:to>
      <xdr:col>8</xdr:col>
      <xdr:colOff>28576</xdr:colOff>
      <xdr:row>39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7D3EF2-38D0-14FD-DF11-A92F37F0B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er Cox" refreshedDate="45231.689216782404" createdVersion="8" refreshedVersion="8" minRefreshableVersion="3" recordCount="1000" xr:uid="{4B608DD1-060C-4C2A-B69E-FEB7310369F8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er Cox" refreshedDate="45232.378392824074" createdVersion="8" refreshedVersion="8" minRefreshableVersion="3" recordCount="1000" xr:uid="{D569B87C-E4B5-41A7-B8E5-6CF6B611853B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er Cox" refreshedDate="45232.518353587962" createdVersion="8" refreshedVersion="8" minRefreshableVersion="3" recordCount="1001" xr:uid="{6A4A1859-E2CD-41BB-B2FD-8CD89B89C33E}">
  <cacheSource type="worksheet">
    <worksheetSource ref="G1:H1048576" sheet="Crowdfunding"/>
  </cacheSource>
  <cacheFields count="2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x v="1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x v="2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x v="3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x v="4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x v="5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x v="6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x v="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x v="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x v="9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x v="1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x v="11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x v="12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x v="13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x v="14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x v="15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x v="16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x v="17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x v="18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x v="19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x v="20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x v="21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x v="22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x v="23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x v="24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x v="25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x v="26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x v="27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x v="28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x v="29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x v="30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x v="31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x v="32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x v="33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x v="34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x v="3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x v="3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x v="3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x v="38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x v="39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x v="40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x v="4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x v="4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x v="43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x v="13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x v="44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x v="45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x v="46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x v="47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x v="48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x v="49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x v="50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x v="51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x v="52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x v="53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x v="54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x v="55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x v="56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x v="57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x v="5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x v="59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x v="60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x v="61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x v="62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x v="63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x v="64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x v="65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x v="66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x v="67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x v="68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x v="69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x v="70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x v="71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x v="39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x v="72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x v="73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x v="7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x v="75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x v="76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x v="77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x v="78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x v="79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x v="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x v="81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x v="82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x v="83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x v="84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x v="85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x v="86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x v="87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x v="88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x v="8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x v="90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x v="91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x v="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x v="11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x v="92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x v="86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x v="93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x v="55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x v="49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x v="55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x v="94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x v="95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x v="96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x v="97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x v="98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x v="99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x v="100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x v="101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x v="102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x v="103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x v="104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x v="54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x v="105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x v="106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x v="107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x v="108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x v="109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x v="110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x v="111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x v="112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x v="113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x v="114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x v="115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x v="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x v="116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x v="117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x v="118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x v="12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x v="119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x v="120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x v="121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x v="122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x v="123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x v="124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x v="125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x v="126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x v="127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x v="128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x v="129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x v="130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x v="124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x v="131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x v="18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x v="132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x v="133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x v="134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x v="3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x v="13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x v="49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x v="50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x v="13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x v="137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x v="138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x v="139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x v="140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x v="141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x v="142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x v="143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x v="55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x v="51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x v="144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x v="67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x v="20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x v="145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x v="146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x v="147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x v="148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x v="149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x v="109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x v="62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x v="150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x v="15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x v="44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x v="152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x v="153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x v="154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x v="155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x v="156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x v="15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x v="158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x v="159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x v="99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x v="16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x v="161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x v="162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x v="163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x v="164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x v="165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x v="3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x v="99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x v="166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x v="167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x v="105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x v="168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x v="16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x v="16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x v="170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x v="171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x v="49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x v="144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x v="17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x v="173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x v="174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x v="175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x v="176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x v="177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x v="178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x v="179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x v="31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x v="180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x v="170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x v="181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x v="34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x v="182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x v="183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x v="18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x v="185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x v="186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x v="68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x v="187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x v="18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x v="189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x v="190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x v="191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x v="19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x v="19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x v="194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x v="195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x v="196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x v="109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x v="45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x v="197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x v="46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x v="45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x v="176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x v="198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x v="199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x v="142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x v="200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x v="7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x v="201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x v="202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x v="4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x v="203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x v="4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x v="20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x v="205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x v="206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x v="49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x v="196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x v="207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x v="208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x v="39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x v="209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x v="27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x v="45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x v="129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x v="18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x v="210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x v="211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x v="3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x v="134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x v="2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x v="99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x v="213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x v="214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x v="44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x v="215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x v="216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x v="217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x v="218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x v="219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x v="27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x v="220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x v="221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x v="100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x v="222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x v="223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x v="224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x v="225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x v="221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x v="226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x v="227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x v="228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x v="229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x v="230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x v="231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x v="232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x v="233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x v="3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x v="234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x v="235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x v="236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x v="237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x v="63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x v="238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x v="239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x v="240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x v="49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x v="241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x v="242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x v="235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x v="23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x v="72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x v="243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x v="244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x v="245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x v="51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x v="3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x v="246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x v="247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x v="248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x v="221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x v="249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x v="250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x v="141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x v="68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x v="251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x v="175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x v="194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x v="252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x v="150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x v="253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x v="107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x v="5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x v="254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x v="255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x v="57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x v="256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x v="257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x v="258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x v="259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x v="260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x v="261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x v="26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x v="263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x v="264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x v="265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x v="224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x v="266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x v="267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x v="98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x v="268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x v="269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x v="270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x v="27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x v="272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x v="27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x v="49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x v="274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x v="254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x v="275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x v="175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x v="99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x v="174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x v="142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x v="276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x v="27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x v="278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x v="39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x v="27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x v="27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x v="129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x v="19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x v="196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x v="51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x v="280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x v="110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x v="281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x v="282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x v="283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x v="284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x v="165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x v="270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x v="54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x v="78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x v="28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x v="9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x v="286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x v="287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x v="109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x v="288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x v="28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x v="290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x v="291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x v="292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x v="293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x v="294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x v="126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x v="295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x v="296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x v="297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x v="298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x v="1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x v="299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x v="211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x v="300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x v="30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x v="49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x v="302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x v="174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x v="303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x v="304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x v="30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x v="306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x v="307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x v="110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x v="308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x v="309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x v="17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x v="38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x v="310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x v="311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x v="312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x v="313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x v="27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x v="314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x v="315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x v="115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x v="316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x v="317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x v="318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x v="100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x v="45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x v="3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x v="320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x v="321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x v="322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x v="286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x v="115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x v="222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x v="323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x v="234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x v="324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x v="61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x v="325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x v="326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x v="327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x v="328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x v="235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x v="182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x v="329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x v="102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x v="73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x v="129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x v="330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x v="331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x v="99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x v="49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x v="332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x v="249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x v="333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x v="334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x v="335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x v="336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x v="337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x v="338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x v="339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x v="126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x v="34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x v="341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x v="342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x v="343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x v="175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x v="344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x v="27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x v="3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x v="122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x v="345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x v="346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x v="347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x v="88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x v="23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x v="57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x v="348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x v="86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x v="349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x v="350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x v="215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x v="351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x v="352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x v="353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x v="354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x v="355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x v="356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x v="357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x v="127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x v="72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x v="358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x v="120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x v="359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x v="251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x v="360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x v="13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x v="71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x v="53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x v="361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x v="36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x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x v="363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x v="129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x v="364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x v="197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x v="365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x v="366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x v="161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x v="36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x v="36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x v="54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x v="369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x v="370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x v="164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x v="371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x v="221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x v="372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x v="373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x v="234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x v="374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x v="235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x v="375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x v="27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x v="121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x v="376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x v="377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x v="98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x v="378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x v="175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x v="352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x v="200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x v="379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x v="105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x v="380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x v="166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x v="381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x v="382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x v="383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x v="384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x v="385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x v="326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x v="386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x v="240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x v="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x v="286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x v="387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x v="39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x v="388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x v="389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x v="390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x v="49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x v="391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x v="45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x v="392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x v="353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x v="18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x v="393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x v="394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x v="105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x v="395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x v="396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x v="40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x v="150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x v="72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x v="397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x v="398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x v="95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x v="146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x v="399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x v="400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x v="401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x v="164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x v="115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x v="402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x v="358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x v="21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x v="251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x v="95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x v="242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x v="215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x v="403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x v="83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x v="344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x v="404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x v="405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x v="158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x v="406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x v="388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x v="407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x v="408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x v="99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x v="408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x v="259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x v="409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x v="144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x v="410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x v="236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x v="411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x v="412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x v="17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x v="49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x v="346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x v="413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x v="408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x v="414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x v="3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x v="415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x v="416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x v="417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x v="124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x v="418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x v="27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x v="325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x v="150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x v="419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x v="73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x v="202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x v="12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x v="420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x v="355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x v="5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x v="421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x v="251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x v="422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x v="423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x v="197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x v="288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x v="110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x v="87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x v="424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x v="215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x v="425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x v="426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x v="339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x v="427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x v="428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x v="429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x v="167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x v="115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x v="430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x v="431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x v="346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x v="30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x v="432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x v="433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x v="434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x v="43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x v="6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x v="419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x v="436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x v="49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x v="437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x v="438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x v="439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x v="440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x v="441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x v="442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x v="443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x v="444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x v="424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x v="385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x v="445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x v="54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x v="215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x v="446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x v="447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x v="270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x v="448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x v="70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x v="449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x v="450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x v="451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x v="452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x v="125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x v="453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x v="269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x v="454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x v="4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x v="45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x v="456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x v="457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x v="458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x v="459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x v="98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x v="46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x v="461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x v="38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x v="462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x v="463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x v="464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x v="257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x v="465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x v="385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x v="466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x v="467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x v="468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x v="46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x v="470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x v="471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x v="75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x v="49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x v="472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x v="100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x v="473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x v="220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x v="474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x v="47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x v="170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x v="231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x v="129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x v="476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x v="443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x v="381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x v="459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x v="477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x v="478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x v="144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x v="479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x v="480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x v="300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x v="63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x v="101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x v="481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x v="358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x v="246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x v="482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x v="168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x v="483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x v="234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x v="393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x v="130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x v="3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x v="484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x v="485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x v="48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x v="487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x v="226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x v="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x v="27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x v="27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x v="3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x v="406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x v="393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x v="68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x v="382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x v="298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x v="4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x v="489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x v="490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x v="491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x v="49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x v="492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x v="493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x v="231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x v="494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x v="495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x v="496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x v="493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x v="497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x v="498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x v="155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x v="499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x v="16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x v="500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x v="496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x v="40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x v="501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x v="502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x v="503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x v="504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x v="505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x v="150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x v="506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x v="507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x v="373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x v="234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x v="508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x v="103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x v="5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x v="509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x v="55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x v="75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x v="510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x v="18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x v="511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x v="78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x v="512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x v="513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x v="249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x v="430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x v="260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x v="514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x v="243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x v="483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x v="46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x v="249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x v="373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x v="51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x v="246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x v="516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x v="49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x v="88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x v="23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x v="517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x v="205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x v="109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x v="70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x v="177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x v="161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x v="51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x v="394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x v="8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x v="519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x v="520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x v="521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x v="236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x v="221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x v="522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x v="464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x v="523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x v="524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x v="155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x v="525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x v="526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x v="527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x v="144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x v="346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x v="17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x v="131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x v="110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x v="528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x v="529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x v="265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x v="34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x v="530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x v="531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x v="115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x v="532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x v="210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x v="144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x v="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x v="287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x v="227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x v="254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x v="115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x v="53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x v="44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x v="46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x v="535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x v="253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x v="49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x v="415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x v="249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x v="50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x v="536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x v="15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x v="1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x v="537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x v="164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x v="377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x v="167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x v="25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x v="72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x v="538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x v="503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x v="539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x v="540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x v="402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x v="105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x v="541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x v="246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x v="542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x v="543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x v="544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x v="545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x v="109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x v="176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x v="546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x v="65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x v="4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x v="547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x v="15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x v="175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x v="548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x v="549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x v="550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x v="551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x v="249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x v="552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x v="393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x v="553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x v="34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x v="554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x v="134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x v="75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x v="3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x v="555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x v="11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x v="556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x v="300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x v="49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x v="122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x v="46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x v="443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x v="3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x v="64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x v="27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x v="142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x v="557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x v="175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x v="102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x v="558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x v="55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x v="560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x v="56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x v="562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x v="550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x v="11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x v="388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x v="537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x v="563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x v="63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x v="564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x v="174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x v="565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x v="167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x v="27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x v="95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x v="566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x v="229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x v="72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x v="19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x v="358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x v="567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x v="339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x v="227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x v="356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x v="568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x v="87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x v="109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x v="569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x v="373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x v="109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x v="493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x v="570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x v="57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x v="483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x v="171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x v="415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x v="84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x v="49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x v="572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x v="428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x v="356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x v="573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x v="175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x v="268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x v="54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x v="19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x v="406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x v="12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x v="287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x v="574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x v="493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x v="287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x v="512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x v="242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x v="575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x v="493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x v="576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x v="577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x v="3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x v="578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x v="526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x v="235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x v="18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x v="382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x v="109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x v="45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x v="579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x v="580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x v="581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x v="51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x v="582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x v="345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x v="583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x v="45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x v="584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x v="251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x v="31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x v="251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x v="585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x v="227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x v="51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x v="586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x v="587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x v="19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x v="27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x v="82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x v="588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</r>
  <r>
    <x v="1"/>
    <x v="1"/>
  </r>
  <r>
    <x v="1"/>
    <x v="2"/>
  </r>
  <r>
    <x v="0"/>
    <x v="3"/>
  </r>
  <r>
    <x v="0"/>
    <x v="4"/>
  </r>
  <r>
    <x v="1"/>
    <x v="5"/>
  </r>
  <r>
    <x v="0"/>
    <x v="6"/>
  </r>
  <r>
    <x v="1"/>
    <x v="7"/>
  </r>
  <r>
    <x v="2"/>
    <x v="8"/>
  </r>
  <r>
    <x v="0"/>
    <x v="9"/>
  </r>
  <r>
    <x v="1"/>
    <x v="10"/>
  </r>
  <r>
    <x v="0"/>
    <x v="11"/>
  </r>
  <r>
    <x v="0"/>
    <x v="12"/>
  </r>
  <r>
    <x v="1"/>
    <x v="13"/>
  </r>
  <r>
    <x v="0"/>
    <x v="14"/>
  </r>
  <r>
    <x v="0"/>
    <x v="15"/>
  </r>
  <r>
    <x v="1"/>
    <x v="16"/>
  </r>
  <r>
    <x v="1"/>
    <x v="17"/>
  </r>
  <r>
    <x v="3"/>
    <x v="18"/>
  </r>
  <r>
    <x v="0"/>
    <x v="19"/>
  </r>
  <r>
    <x v="1"/>
    <x v="20"/>
  </r>
  <r>
    <x v="0"/>
    <x v="21"/>
  </r>
  <r>
    <x v="1"/>
    <x v="22"/>
  </r>
  <r>
    <x v="1"/>
    <x v="23"/>
  </r>
  <r>
    <x v="1"/>
    <x v="24"/>
  </r>
  <r>
    <x v="1"/>
    <x v="25"/>
  </r>
  <r>
    <x v="3"/>
    <x v="26"/>
  </r>
  <r>
    <x v="0"/>
    <x v="27"/>
  </r>
  <r>
    <x v="1"/>
    <x v="28"/>
  </r>
  <r>
    <x v="1"/>
    <x v="29"/>
  </r>
  <r>
    <x v="1"/>
    <x v="30"/>
  </r>
  <r>
    <x v="1"/>
    <x v="31"/>
  </r>
  <r>
    <x v="0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0"/>
    <x v="39"/>
  </r>
  <r>
    <x v="1"/>
    <x v="40"/>
  </r>
  <r>
    <x v="1"/>
    <x v="41"/>
  </r>
  <r>
    <x v="1"/>
    <x v="42"/>
  </r>
  <r>
    <x v="1"/>
    <x v="43"/>
  </r>
  <r>
    <x v="1"/>
    <x v="13"/>
  </r>
  <r>
    <x v="0"/>
    <x v="44"/>
  </r>
  <r>
    <x v="1"/>
    <x v="45"/>
  </r>
  <r>
    <x v="1"/>
    <x v="46"/>
  </r>
  <r>
    <x v="1"/>
    <x v="47"/>
  </r>
  <r>
    <x v="1"/>
    <x v="48"/>
  </r>
  <r>
    <x v="0"/>
    <x v="49"/>
  </r>
  <r>
    <x v="0"/>
    <x v="50"/>
  </r>
  <r>
    <x v="0"/>
    <x v="51"/>
  </r>
  <r>
    <x v="1"/>
    <x v="52"/>
  </r>
  <r>
    <x v="0"/>
    <x v="53"/>
  </r>
  <r>
    <x v="1"/>
    <x v="54"/>
  </r>
  <r>
    <x v="1"/>
    <x v="55"/>
  </r>
  <r>
    <x v="1"/>
    <x v="56"/>
  </r>
  <r>
    <x v="1"/>
    <x v="57"/>
  </r>
  <r>
    <x v="1"/>
    <x v="58"/>
  </r>
  <r>
    <x v="1"/>
    <x v="59"/>
  </r>
  <r>
    <x v="0"/>
    <x v="60"/>
  </r>
  <r>
    <x v="1"/>
    <x v="61"/>
  </r>
  <r>
    <x v="0"/>
    <x v="62"/>
  </r>
  <r>
    <x v="0"/>
    <x v="63"/>
  </r>
  <r>
    <x v="1"/>
    <x v="64"/>
  </r>
  <r>
    <x v="0"/>
    <x v="65"/>
  </r>
  <r>
    <x v="1"/>
    <x v="66"/>
  </r>
  <r>
    <x v="1"/>
    <x v="67"/>
  </r>
  <r>
    <x v="3"/>
    <x v="68"/>
  </r>
  <r>
    <x v="1"/>
    <x v="69"/>
  </r>
  <r>
    <x v="1"/>
    <x v="70"/>
  </r>
  <r>
    <x v="1"/>
    <x v="71"/>
  </r>
  <r>
    <x v="1"/>
    <x v="39"/>
  </r>
  <r>
    <x v="1"/>
    <x v="72"/>
  </r>
  <r>
    <x v="1"/>
    <x v="73"/>
  </r>
  <r>
    <x v="0"/>
    <x v="74"/>
  </r>
  <r>
    <x v="0"/>
    <x v="75"/>
  </r>
  <r>
    <x v="1"/>
    <x v="76"/>
  </r>
  <r>
    <x v="0"/>
    <x v="77"/>
  </r>
  <r>
    <x v="1"/>
    <x v="78"/>
  </r>
  <r>
    <x v="1"/>
    <x v="79"/>
  </r>
  <r>
    <x v="1"/>
    <x v="80"/>
  </r>
  <r>
    <x v="0"/>
    <x v="81"/>
  </r>
  <r>
    <x v="1"/>
    <x v="82"/>
  </r>
  <r>
    <x v="1"/>
    <x v="83"/>
  </r>
  <r>
    <x v="1"/>
    <x v="84"/>
  </r>
  <r>
    <x v="0"/>
    <x v="85"/>
  </r>
  <r>
    <x v="1"/>
    <x v="86"/>
  </r>
  <r>
    <x v="1"/>
    <x v="87"/>
  </r>
  <r>
    <x v="0"/>
    <x v="88"/>
  </r>
  <r>
    <x v="0"/>
    <x v="89"/>
  </r>
  <r>
    <x v="1"/>
    <x v="90"/>
  </r>
  <r>
    <x v="3"/>
    <x v="91"/>
  </r>
  <r>
    <x v="1"/>
    <x v="80"/>
  </r>
  <r>
    <x v="1"/>
    <x v="11"/>
  </r>
  <r>
    <x v="1"/>
    <x v="92"/>
  </r>
  <r>
    <x v="1"/>
    <x v="86"/>
  </r>
  <r>
    <x v="0"/>
    <x v="93"/>
  </r>
  <r>
    <x v="1"/>
    <x v="55"/>
  </r>
  <r>
    <x v="0"/>
    <x v="49"/>
  </r>
  <r>
    <x v="1"/>
    <x v="55"/>
  </r>
  <r>
    <x v="1"/>
    <x v="94"/>
  </r>
  <r>
    <x v="0"/>
    <x v="95"/>
  </r>
  <r>
    <x v="1"/>
    <x v="96"/>
  </r>
  <r>
    <x v="1"/>
    <x v="97"/>
  </r>
  <r>
    <x v="1"/>
    <x v="98"/>
  </r>
  <r>
    <x v="1"/>
    <x v="99"/>
  </r>
  <r>
    <x v="1"/>
    <x v="100"/>
  </r>
  <r>
    <x v="0"/>
    <x v="101"/>
  </r>
  <r>
    <x v="0"/>
    <x v="102"/>
  </r>
  <r>
    <x v="1"/>
    <x v="103"/>
  </r>
  <r>
    <x v="1"/>
    <x v="104"/>
  </r>
  <r>
    <x v="1"/>
    <x v="54"/>
  </r>
  <r>
    <x v="1"/>
    <x v="105"/>
  </r>
  <r>
    <x v="0"/>
    <x v="106"/>
  </r>
  <r>
    <x v="0"/>
    <x v="107"/>
  </r>
  <r>
    <x v="1"/>
    <x v="108"/>
  </r>
  <r>
    <x v="1"/>
    <x v="109"/>
  </r>
  <r>
    <x v="1"/>
    <x v="110"/>
  </r>
  <r>
    <x v="1"/>
    <x v="111"/>
  </r>
  <r>
    <x v="1"/>
    <x v="112"/>
  </r>
  <r>
    <x v="0"/>
    <x v="113"/>
  </r>
  <r>
    <x v="0"/>
    <x v="114"/>
  </r>
  <r>
    <x v="1"/>
    <x v="115"/>
  </r>
  <r>
    <x v="1"/>
    <x v="80"/>
  </r>
  <r>
    <x v="0"/>
    <x v="116"/>
  </r>
  <r>
    <x v="0"/>
    <x v="117"/>
  </r>
  <r>
    <x v="3"/>
    <x v="118"/>
  </r>
  <r>
    <x v="3"/>
    <x v="12"/>
  </r>
  <r>
    <x v="1"/>
    <x v="119"/>
  </r>
  <r>
    <x v="1"/>
    <x v="120"/>
  </r>
  <r>
    <x v="1"/>
    <x v="121"/>
  </r>
  <r>
    <x v="1"/>
    <x v="122"/>
  </r>
  <r>
    <x v="0"/>
    <x v="123"/>
  </r>
  <r>
    <x v="0"/>
    <x v="124"/>
  </r>
  <r>
    <x v="3"/>
    <x v="125"/>
  </r>
  <r>
    <x v="1"/>
    <x v="126"/>
  </r>
  <r>
    <x v="0"/>
    <x v="127"/>
  </r>
  <r>
    <x v="0"/>
    <x v="128"/>
  </r>
  <r>
    <x v="1"/>
    <x v="129"/>
  </r>
  <r>
    <x v="1"/>
    <x v="130"/>
  </r>
  <r>
    <x v="1"/>
    <x v="124"/>
  </r>
  <r>
    <x v="1"/>
    <x v="131"/>
  </r>
  <r>
    <x v="1"/>
    <x v="18"/>
  </r>
  <r>
    <x v="1"/>
    <x v="132"/>
  </r>
  <r>
    <x v="3"/>
    <x v="133"/>
  </r>
  <r>
    <x v="1"/>
    <x v="134"/>
  </r>
  <r>
    <x v="1"/>
    <x v="37"/>
  </r>
  <r>
    <x v="1"/>
    <x v="135"/>
  </r>
  <r>
    <x v="0"/>
    <x v="49"/>
  </r>
  <r>
    <x v="0"/>
    <x v="50"/>
  </r>
  <r>
    <x v="1"/>
    <x v="136"/>
  </r>
  <r>
    <x v="0"/>
    <x v="137"/>
  </r>
  <r>
    <x v="0"/>
    <x v="138"/>
  </r>
  <r>
    <x v="0"/>
    <x v="139"/>
  </r>
  <r>
    <x v="3"/>
    <x v="140"/>
  </r>
  <r>
    <x v="0"/>
    <x v="141"/>
  </r>
  <r>
    <x v="1"/>
    <x v="142"/>
  </r>
  <r>
    <x v="1"/>
    <x v="143"/>
  </r>
  <r>
    <x v="1"/>
    <x v="55"/>
  </r>
  <r>
    <x v="0"/>
    <x v="51"/>
  </r>
  <r>
    <x v="1"/>
    <x v="144"/>
  </r>
  <r>
    <x v="1"/>
    <x v="67"/>
  </r>
  <r>
    <x v="1"/>
    <x v="20"/>
  </r>
  <r>
    <x v="1"/>
    <x v="145"/>
  </r>
  <r>
    <x v="1"/>
    <x v="146"/>
  </r>
  <r>
    <x v="1"/>
    <x v="147"/>
  </r>
  <r>
    <x v="0"/>
    <x v="148"/>
  </r>
  <r>
    <x v="1"/>
    <x v="149"/>
  </r>
  <r>
    <x v="0"/>
    <x v="109"/>
  </r>
  <r>
    <x v="0"/>
    <x v="62"/>
  </r>
  <r>
    <x v="0"/>
    <x v="150"/>
  </r>
  <r>
    <x v="1"/>
    <x v="151"/>
  </r>
  <r>
    <x v="1"/>
    <x v="44"/>
  </r>
  <r>
    <x v="0"/>
    <x v="152"/>
  </r>
  <r>
    <x v="0"/>
    <x v="153"/>
  </r>
  <r>
    <x v="1"/>
    <x v="154"/>
  </r>
  <r>
    <x v="0"/>
    <x v="155"/>
  </r>
  <r>
    <x v="1"/>
    <x v="156"/>
  </r>
  <r>
    <x v="1"/>
    <x v="157"/>
  </r>
  <r>
    <x v="0"/>
    <x v="158"/>
  </r>
  <r>
    <x v="1"/>
    <x v="159"/>
  </r>
  <r>
    <x v="0"/>
    <x v="99"/>
  </r>
  <r>
    <x v="1"/>
    <x v="160"/>
  </r>
  <r>
    <x v="0"/>
    <x v="161"/>
  </r>
  <r>
    <x v="0"/>
    <x v="162"/>
  </r>
  <r>
    <x v="1"/>
    <x v="163"/>
  </r>
  <r>
    <x v="0"/>
    <x v="164"/>
  </r>
  <r>
    <x v="3"/>
    <x v="165"/>
  </r>
  <r>
    <x v="0"/>
    <x v="3"/>
  </r>
  <r>
    <x v="0"/>
    <x v="99"/>
  </r>
  <r>
    <x v="0"/>
    <x v="166"/>
  </r>
  <r>
    <x v="0"/>
    <x v="167"/>
  </r>
  <r>
    <x v="1"/>
    <x v="105"/>
  </r>
  <r>
    <x v="1"/>
    <x v="168"/>
  </r>
  <r>
    <x v="0"/>
    <x v="16"/>
  </r>
  <r>
    <x v="1"/>
    <x v="169"/>
  </r>
  <r>
    <x v="0"/>
    <x v="170"/>
  </r>
  <r>
    <x v="0"/>
    <x v="171"/>
  </r>
  <r>
    <x v="0"/>
    <x v="49"/>
  </r>
  <r>
    <x v="1"/>
    <x v="144"/>
  </r>
  <r>
    <x v="3"/>
    <x v="172"/>
  </r>
  <r>
    <x v="1"/>
    <x v="173"/>
  </r>
  <r>
    <x v="0"/>
    <x v="174"/>
  </r>
  <r>
    <x v="1"/>
    <x v="175"/>
  </r>
  <r>
    <x v="3"/>
    <x v="176"/>
  </r>
  <r>
    <x v="1"/>
    <x v="177"/>
  </r>
  <r>
    <x v="1"/>
    <x v="178"/>
  </r>
  <r>
    <x v="2"/>
    <x v="179"/>
  </r>
  <r>
    <x v="0"/>
    <x v="31"/>
  </r>
  <r>
    <x v="0"/>
    <x v="180"/>
  </r>
  <r>
    <x v="1"/>
    <x v="170"/>
  </r>
  <r>
    <x v="1"/>
    <x v="181"/>
  </r>
  <r>
    <x v="1"/>
    <x v="34"/>
  </r>
  <r>
    <x v="0"/>
    <x v="182"/>
  </r>
  <r>
    <x v="1"/>
    <x v="183"/>
  </r>
  <r>
    <x v="0"/>
    <x v="184"/>
  </r>
  <r>
    <x v="1"/>
    <x v="185"/>
  </r>
  <r>
    <x v="1"/>
    <x v="186"/>
  </r>
  <r>
    <x v="0"/>
    <x v="68"/>
  </r>
  <r>
    <x v="0"/>
    <x v="187"/>
  </r>
  <r>
    <x v="1"/>
    <x v="188"/>
  </r>
  <r>
    <x v="0"/>
    <x v="189"/>
  </r>
  <r>
    <x v="1"/>
    <x v="190"/>
  </r>
  <r>
    <x v="1"/>
    <x v="191"/>
  </r>
  <r>
    <x v="1"/>
    <x v="192"/>
  </r>
  <r>
    <x v="1"/>
    <x v="193"/>
  </r>
  <r>
    <x v="1"/>
    <x v="194"/>
  </r>
  <r>
    <x v="1"/>
    <x v="195"/>
  </r>
  <r>
    <x v="1"/>
    <x v="196"/>
  </r>
  <r>
    <x v="3"/>
    <x v="109"/>
  </r>
  <r>
    <x v="1"/>
    <x v="45"/>
  </r>
  <r>
    <x v="1"/>
    <x v="197"/>
  </r>
  <r>
    <x v="1"/>
    <x v="46"/>
  </r>
  <r>
    <x v="0"/>
    <x v="45"/>
  </r>
  <r>
    <x v="0"/>
    <x v="176"/>
  </r>
  <r>
    <x v="1"/>
    <x v="198"/>
  </r>
  <r>
    <x v="1"/>
    <x v="199"/>
  </r>
  <r>
    <x v="0"/>
    <x v="142"/>
  </r>
  <r>
    <x v="1"/>
    <x v="200"/>
  </r>
  <r>
    <x v="1"/>
    <x v="74"/>
  </r>
  <r>
    <x v="1"/>
    <x v="201"/>
  </r>
  <r>
    <x v="1"/>
    <x v="202"/>
  </r>
  <r>
    <x v="1"/>
    <x v="4"/>
  </r>
  <r>
    <x v="1"/>
    <x v="203"/>
  </r>
  <r>
    <x v="1"/>
    <x v="42"/>
  </r>
  <r>
    <x v="1"/>
    <x v="204"/>
  </r>
  <r>
    <x v="1"/>
    <x v="205"/>
  </r>
  <r>
    <x v="1"/>
    <x v="206"/>
  </r>
  <r>
    <x v="0"/>
    <x v="49"/>
  </r>
  <r>
    <x v="0"/>
    <x v="196"/>
  </r>
  <r>
    <x v="1"/>
    <x v="207"/>
  </r>
  <r>
    <x v="0"/>
    <x v="208"/>
  </r>
  <r>
    <x v="1"/>
    <x v="39"/>
  </r>
  <r>
    <x v="1"/>
    <x v="209"/>
  </r>
  <r>
    <x v="0"/>
    <x v="27"/>
  </r>
  <r>
    <x v="1"/>
    <x v="45"/>
  </r>
  <r>
    <x v="1"/>
    <x v="129"/>
  </r>
  <r>
    <x v="1"/>
    <x v="188"/>
  </r>
  <r>
    <x v="1"/>
    <x v="210"/>
  </r>
  <r>
    <x v="0"/>
    <x v="211"/>
  </r>
  <r>
    <x v="1"/>
    <x v="37"/>
  </r>
  <r>
    <x v="1"/>
    <x v="134"/>
  </r>
  <r>
    <x v="1"/>
    <x v="212"/>
  </r>
  <r>
    <x v="1"/>
    <x v="99"/>
  </r>
  <r>
    <x v="0"/>
    <x v="213"/>
  </r>
  <r>
    <x v="1"/>
    <x v="214"/>
  </r>
  <r>
    <x v="1"/>
    <x v="44"/>
  </r>
  <r>
    <x v="1"/>
    <x v="215"/>
  </r>
  <r>
    <x v="3"/>
    <x v="216"/>
  </r>
  <r>
    <x v="2"/>
    <x v="217"/>
  </r>
  <r>
    <x v="1"/>
    <x v="218"/>
  </r>
  <r>
    <x v="1"/>
    <x v="219"/>
  </r>
  <r>
    <x v="0"/>
    <x v="27"/>
  </r>
  <r>
    <x v="1"/>
    <x v="220"/>
  </r>
  <r>
    <x v="0"/>
    <x v="221"/>
  </r>
  <r>
    <x v="1"/>
    <x v="100"/>
  </r>
  <r>
    <x v="1"/>
    <x v="222"/>
  </r>
  <r>
    <x v="1"/>
    <x v="223"/>
  </r>
  <r>
    <x v="1"/>
    <x v="224"/>
  </r>
  <r>
    <x v="0"/>
    <x v="225"/>
  </r>
  <r>
    <x v="1"/>
    <x v="221"/>
  </r>
  <r>
    <x v="0"/>
    <x v="226"/>
  </r>
  <r>
    <x v="0"/>
    <x v="227"/>
  </r>
  <r>
    <x v="1"/>
    <x v="228"/>
  </r>
  <r>
    <x v="3"/>
    <x v="229"/>
  </r>
  <r>
    <x v="1"/>
    <x v="230"/>
  </r>
  <r>
    <x v="0"/>
    <x v="231"/>
  </r>
  <r>
    <x v="1"/>
    <x v="232"/>
  </r>
  <r>
    <x v="0"/>
    <x v="233"/>
  </r>
  <r>
    <x v="1"/>
    <x v="37"/>
  </r>
  <r>
    <x v="0"/>
    <x v="234"/>
  </r>
  <r>
    <x v="3"/>
    <x v="235"/>
  </r>
  <r>
    <x v="1"/>
    <x v="236"/>
  </r>
  <r>
    <x v="0"/>
    <x v="237"/>
  </r>
  <r>
    <x v="0"/>
    <x v="63"/>
  </r>
  <r>
    <x v="0"/>
    <x v="238"/>
  </r>
  <r>
    <x v="1"/>
    <x v="239"/>
  </r>
  <r>
    <x v="0"/>
    <x v="240"/>
  </r>
  <r>
    <x v="0"/>
    <x v="49"/>
  </r>
  <r>
    <x v="1"/>
    <x v="241"/>
  </r>
  <r>
    <x v="0"/>
    <x v="242"/>
  </r>
  <r>
    <x v="0"/>
    <x v="235"/>
  </r>
  <r>
    <x v="1"/>
    <x v="23"/>
  </r>
  <r>
    <x v="1"/>
    <x v="72"/>
  </r>
  <r>
    <x v="0"/>
    <x v="243"/>
  </r>
  <r>
    <x v="1"/>
    <x v="244"/>
  </r>
  <r>
    <x v="0"/>
    <x v="245"/>
  </r>
  <r>
    <x v="3"/>
    <x v="51"/>
  </r>
  <r>
    <x v="0"/>
    <x v="36"/>
  </r>
  <r>
    <x v="1"/>
    <x v="246"/>
  </r>
  <r>
    <x v="1"/>
    <x v="247"/>
  </r>
  <r>
    <x v="1"/>
    <x v="248"/>
  </r>
  <r>
    <x v="1"/>
    <x v="221"/>
  </r>
  <r>
    <x v="0"/>
    <x v="249"/>
  </r>
  <r>
    <x v="0"/>
    <x v="250"/>
  </r>
  <r>
    <x v="0"/>
    <x v="141"/>
  </r>
  <r>
    <x v="0"/>
    <x v="68"/>
  </r>
  <r>
    <x v="3"/>
    <x v="251"/>
  </r>
  <r>
    <x v="0"/>
    <x v="175"/>
  </r>
  <r>
    <x v="0"/>
    <x v="194"/>
  </r>
  <r>
    <x v="1"/>
    <x v="252"/>
  </r>
  <r>
    <x v="0"/>
    <x v="150"/>
  </r>
  <r>
    <x v="1"/>
    <x v="253"/>
  </r>
  <r>
    <x v="0"/>
    <x v="107"/>
  </r>
  <r>
    <x v="0"/>
    <x v="58"/>
  </r>
  <r>
    <x v="0"/>
    <x v="254"/>
  </r>
  <r>
    <x v="1"/>
    <x v="255"/>
  </r>
  <r>
    <x v="2"/>
    <x v="57"/>
  </r>
  <r>
    <x v="1"/>
    <x v="256"/>
  </r>
  <r>
    <x v="1"/>
    <x v="257"/>
  </r>
  <r>
    <x v="1"/>
    <x v="258"/>
  </r>
  <r>
    <x v="1"/>
    <x v="259"/>
  </r>
  <r>
    <x v="1"/>
    <x v="260"/>
  </r>
  <r>
    <x v="1"/>
    <x v="261"/>
  </r>
  <r>
    <x v="0"/>
    <x v="262"/>
  </r>
  <r>
    <x v="1"/>
    <x v="263"/>
  </r>
  <r>
    <x v="1"/>
    <x v="264"/>
  </r>
  <r>
    <x v="3"/>
    <x v="265"/>
  </r>
  <r>
    <x v="0"/>
    <x v="224"/>
  </r>
  <r>
    <x v="0"/>
    <x v="266"/>
  </r>
  <r>
    <x v="0"/>
    <x v="267"/>
  </r>
  <r>
    <x v="0"/>
    <x v="98"/>
  </r>
  <r>
    <x v="0"/>
    <x v="268"/>
  </r>
  <r>
    <x v="0"/>
    <x v="269"/>
  </r>
  <r>
    <x v="0"/>
    <x v="270"/>
  </r>
  <r>
    <x v="1"/>
    <x v="271"/>
  </r>
  <r>
    <x v="0"/>
    <x v="272"/>
  </r>
  <r>
    <x v="0"/>
    <x v="273"/>
  </r>
  <r>
    <x v="0"/>
    <x v="49"/>
  </r>
  <r>
    <x v="1"/>
    <x v="274"/>
  </r>
  <r>
    <x v="0"/>
    <x v="254"/>
  </r>
  <r>
    <x v="1"/>
    <x v="275"/>
  </r>
  <r>
    <x v="1"/>
    <x v="175"/>
  </r>
  <r>
    <x v="2"/>
    <x v="99"/>
  </r>
  <r>
    <x v="0"/>
    <x v="174"/>
  </r>
  <r>
    <x v="1"/>
    <x v="142"/>
  </r>
  <r>
    <x v="0"/>
    <x v="276"/>
  </r>
  <r>
    <x v="1"/>
    <x v="277"/>
  </r>
  <r>
    <x v="1"/>
    <x v="278"/>
  </r>
  <r>
    <x v="1"/>
    <x v="39"/>
  </r>
  <r>
    <x v="1"/>
    <x v="271"/>
  </r>
  <r>
    <x v="1"/>
    <x v="279"/>
  </r>
  <r>
    <x v="1"/>
    <x v="129"/>
  </r>
  <r>
    <x v="1"/>
    <x v="192"/>
  </r>
  <r>
    <x v="1"/>
    <x v="196"/>
  </r>
  <r>
    <x v="0"/>
    <x v="51"/>
  </r>
  <r>
    <x v="1"/>
    <x v="280"/>
  </r>
  <r>
    <x v="1"/>
    <x v="110"/>
  </r>
  <r>
    <x v="1"/>
    <x v="281"/>
  </r>
  <r>
    <x v="0"/>
    <x v="282"/>
  </r>
  <r>
    <x v="1"/>
    <x v="283"/>
  </r>
  <r>
    <x v="1"/>
    <x v="284"/>
  </r>
  <r>
    <x v="0"/>
    <x v="165"/>
  </r>
  <r>
    <x v="0"/>
    <x v="270"/>
  </r>
  <r>
    <x v="1"/>
    <x v="54"/>
  </r>
  <r>
    <x v="0"/>
    <x v="78"/>
  </r>
  <r>
    <x v="0"/>
    <x v="285"/>
  </r>
  <r>
    <x v="0"/>
    <x v="9"/>
  </r>
  <r>
    <x v="1"/>
    <x v="286"/>
  </r>
  <r>
    <x v="1"/>
    <x v="287"/>
  </r>
  <r>
    <x v="0"/>
    <x v="109"/>
  </r>
  <r>
    <x v="1"/>
    <x v="288"/>
  </r>
  <r>
    <x v="1"/>
    <x v="289"/>
  </r>
  <r>
    <x v="1"/>
    <x v="290"/>
  </r>
  <r>
    <x v="0"/>
    <x v="291"/>
  </r>
  <r>
    <x v="0"/>
    <x v="292"/>
  </r>
  <r>
    <x v="3"/>
    <x v="293"/>
  </r>
  <r>
    <x v="1"/>
    <x v="294"/>
  </r>
  <r>
    <x v="1"/>
    <x v="126"/>
  </r>
  <r>
    <x v="0"/>
    <x v="295"/>
  </r>
  <r>
    <x v="0"/>
    <x v="296"/>
  </r>
  <r>
    <x v="1"/>
    <x v="297"/>
  </r>
  <r>
    <x v="1"/>
    <x v="298"/>
  </r>
  <r>
    <x v="1"/>
    <x v="10"/>
  </r>
  <r>
    <x v="1"/>
    <x v="299"/>
  </r>
  <r>
    <x v="1"/>
    <x v="211"/>
  </r>
  <r>
    <x v="1"/>
    <x v="300"/>
  </r>
  <r>
    <x v="0"/>
    <x v="301"/>
  </r>
  <r>
    <x v="0"/>
    <x v="49"/>
  </r>
  <r>
    <x v="1"/>
    <x v="302"/>
  </r>
  <r>
    <x v="0"/>
    <x v="174"/>
  </r>
  <r>
    <x v="0"/>
    <x v="303"/>
  </r>
  <r>
    <x v="1"/>
    <x v="304"/>
  </r>
  <r>
    <x v="0"/>
    <x v="305"/>
  </r>
  <r>
    <x v="1"/>
    <x v="306"/>
  </r>
  <r>
    <x v="1"/>
    <x v="307"/>
  </r>
  <r>
    <x v="1"/>
    <x v="110"/>
  </r>
  <r>
    <x v="0"/>
    <x v="308"/>
  </r>
  <r>
    <x v="2"/>
    <x v="309"/>
  </r>
  <r>
    <x v="1"/>
    <x v="172"/>
  </r>
  <r>
    <x v="1"/>
    <x v="38"/>
  </r>
  <r>
    <x v="2"/>
    <x v="310"/>
  </r>
  <r>
    <x v="0"/>
    <x v="311"/>
  </r>
  <r>
    <x v="0"/>
    <x v="312"/>
  </r>
  <r>
    <x v="0"/>
    <x v="313"/>
  </r>
  <r>
    <x v="0"/>
    <x v="27"/>
  </r>
  <r>
    <x v="0"/>
    <x v="314"/>
  </r>
  <r>
    <x v="1"/>
    <x v="315"/>
  </r>
  <r>
    <x v="1"/>
    <x v="115"/>
  </r>
  <r>
    <x v="0"/>
    <x v="316"/>
  </r>
  <r>
    <x v="1"/>
    <x v="317"/>
  </r>
  <r>
    <x v="0"/>
    <x v="318"/>
  </r>
  <r>
    <x v="0"/>
    <x v="100"/>
  </r>
  <r>
    <x v="1"/>
    <x v="45"/>
  </r>
  <r>
    <x v="1"/>
    <x v="319"/>
  </r>
  <r>
    <x v="1"/>
    <x v="320"/>
  </r>
  <r>
    <x v="0"/>
    <x v="321"/>
  </r>
  <r>
    <x v="3"/>
    <x v="322"/>
  </r>
  <r>
    <x v="0"/>
    <x v="286"/>
  </r>
  <r>
    <x v="1"/>
    <x v="115"/>
  </r>
  <r>
    <x v="0"/>
    <x v="222"/>
  </r>
  <r>
    <x v="0"/>
    <x v="323"/>
  </r>
  <r>
    <x v="3"/>
    <x v="234"/>
  </r>
  <r>
    <x v="1"/>
    <x v="324"/>
  </r>
  <r>
    <x v="1"/>
    <x v="61"/>
  </r>
  <r>
    <x v="1"/>
    <x v="325"/>
  </r>
  <r>
    <x v="1"/>
    <x v="326"/>
  </r>
  <r>
    <x v="1"/>
    <x v="327"/>
  </r>
  <r>
    <x v="1"/>
    <x v="328"/>
  </r>
  <r>
    <x v="0"/>
    <x v="235"/>
  </r>
  <r>
    <x v="1"/>
    <x v="182"/>
  </r>
  <r>
    <x v="3"/>
    <x v="329"/>
  </r>
  <r>
    <x v="1"/>
    <x v="102"/>
  </r>
  <r>
    <x v="1"/>
    <x v="73"/>
  </r>
  <r>
    <x v="0"/>
    <x v="129"/>
  </r>
  <r>
    <x v="3"/>
    <x v="330"/>
  </r>
  <r>
    <x v="0"/>
    <x v="331"/>
  </r>
  <r>
    <x v="1"/>
    <x v="99"/>
  </r>
  <r>
    <x v="0"/>
    <x v="49"/>
  </r>
  <r>
    <x v="1"/>
    <x v="332"/>
  </r>
  <r>
    <x v="0"/>
    <x v="249"/>
  </r>
  <r>
    <x v="0"/>
    <x v="333"/>
  </r>
  <r>
    <x v="0"/>
    <x v="334"/>
  </r>
  <r>
    <x v="1"/>
    <x v="335"/>
  </r>
  <r>
    <x v="1"/>
    <x v="336"/>
  </r>
  <r>
    <x v="0"/>
    <x v="337"/>
  </r>
  <r>
    <x v="1"/>
    <x v="338"/>
  </r>
  <r>
    <x v="0"/>
    <x v="339"/>
  </r>
  <r>
    <x v="1"/>
    <x v="126"/>
  </r>
  <r>
    <x v="1"/>
    <x v="340"/>
  </r>
  <r>
    <x v="0"/>
    <x v="341"/>
  </r>
  <r>
    <x v="1"/>
    <x v="342"/>
  </r>
  <r>
    <x v="1"/>
    <x v="343"/>
  </r>
  <r>
    <x v="1"/>
    <x v="175"/>
  </r>
  <r>
    <x v="1"/>
    <x v="344"/>
  </r>
  <r>
    <x v="1"/>
    <x v="279"/>
  </r>
  <r>
    <x v="0"/>
    <x v="36"/>
  </r>
  <r>
    <x v="1"/>
    <x v="122"/>
  </r>
  <r>
    <x v="1"/>
    <x v="345"/>
  </r>
  <r>
    <x v="1"/>
    <x v="346"/>
  </r>
  <r>
    <x v="0"/>
    <x v="347"/>
  </r>
  <r>
    <x v="1"/>
    <x v="88"/>
  </r>
  <r>
    <x v="1"/>
    <x v="23"/>
  </r>
  <r>
    <x v="1"/>
    <x v="57"/>
  </r>
  <r>
    <x v="0"/>
    <x v="348"/>
  </r>
  <r>
    <x v="0"/>
    <x v="86"/>
  </r>
  <r>
    <x v="1"/>
    <x v="349"/>
  </r>
  <r>
    <x v="1"/>
    <x v="350"/>
  </r>
  <r>
    <x v="1"/>
    <x v="215"/>
  </r>
  <r>
    <x v="0"/>
    <x v="351"/>
  </r>
  <r>
    <x v="0"/>
    <x v="352"/>
  </r>
  <r>
    <x v="0"/>
    <x v="353"/>
  </r>
  <r>
    <x v="1"/>
    <x v="354"/>
  </r>
  <r>
    <x v="0"/>
    <x v="355"/>
  </r>
  <r>
    <x v="0"/>
    <x v="356"/>
  </r>
  <r>
    <x v="1"/>
    <x v="357"/>
  </r>
  <r>
    <x v="1"/>
    <x v="127"/>
  </r>
  <r>
    <x v="1"/>
    <x v="72"/>
  </r>
  <r>
    <x v="1"/>
    <x v="358"/>
  </r>
  <r>
    <x v="1"/>
    <x v="120"/>
  </r>
  <r>
    <x v="3"/>
    <x v="359"/>
  </r>
  <r>
    <x v="1"/>
    <x v="251"/>
  </r>
  <r>
    <x v="1"/>
    <x v="360"/>
  </r>
  <r>
    <x v="1"/>
    <x v="135"/>
  </r>
  <r>
    <x v="0"/>
    <x v="71"/>
  </r>
  <r>
    <x v="0"/>
    <x v="53"/>
  </r>
  <r>
    <x v="0"/>
    <x v="361"/>
  </r>
  <r>
    <x v="0"/>
    <x v="362"/>
  </r>
  <r>
    <x v="0"/>
    <x v="0"/>
  </r>
  <r>
    <x v="0"/>
    <x v="363"/>
  </r>
  <r>
    <x v="1"/>
    <x v="129"/>
  </r>
  <r>
    <x v="1"/>
    <x v="364"/>
  </r>
  <r>
    <x v="0"/>
    <x v="197"/>
  </r>
  <r>
    <x v="0"/>
    <x v="365"/>
  </r>
  <r>
    <x v="1"/>
    <x v="366"/>
  </r>
  <r>
    <x v="0"/>
    <x v="161"/>
  </r>
  <r>
    <x v="1"/>
    <x v="367"/>
  </r>
  <r>
    <x v="0"/>
    <x v="368"/>
  </r>
  <r>
    <x v="1"/>
    <x v="54"/>
  </r>
  <r>
    <x v="0"/>
    <x v="369"/>
  </r>
  <r>
    <x v="1"/>
    <x v="370"/>
  </r>
  <r>
    <x v="3"/>
    <x v="164"/>
  </r>
  <r>
    <x v="3"/>
    <x v="371"/>
  </r>
  <r>
    <x v="0"/>
    <x v="221"/>
  </r>
  <r>
    <x v="0"/>
    <x v="372"/>
  </r>
  <r>
    <x v="1"/>
    <x v="373"/>
  </r>
  <r>
    <x v="0"/>
    <x v="234"/>
  </r>
  <r>
    <x v="1"/>
    <x v="374"/>
  </r>
  <r>
    <x v="1"/>
    <x v="235"/>
  </r>
  <r>
    <x v="1"/>
    <x v="375"/>
  </r>
  <r>
    <x v="0"/>
    <x v="271"/>
  </r>
  <r>
    <x v="1"/>
    <x v="121"/>
  </r>
  <r>
    <x v="0"/>
    <x v="376"/>
  </r>
  <r>
    <x v="0"/>
    <x v="377"/>
  </r>
  <r>
    <x v="1"/>
    <x v="98"/>
  </r>
  <r>
    <x v="0"/>
    <x v="378"/>
  </r>
  <r>
    <x v="0"/>
    <x v="175"/>
  </r>
  <r>
    <x v="0"/>
    <x v="352"/>
  </r>
  <r>
    <x v="0"/>
    <x v="200"/>
  </r>
  <r>
    <x v="2"/>
    <x v="379"/>
  </r>
  <r>
    <x v="1"/>
    <x v="105"/>
  </r>
  <r>
    <x v="1"/>
    <x v="380"/>
  </r>
  <r>
    <x v="0"/>
    <x v="166"/>
  </r>
  <r>
    <x v="1"/>
    <x v="381"/>
  </r>
  <r>
    <x v="1"/>
    <x v="382"/>
  </r>
  <r>
    <x v="1"/>
    <x v="383"/>
  </r>
  <r>
    <x v="0"/>
    <x v="384"/>
  </r>
  <r>
    <x v="0"/>
    <x v="385"/>
  </r>
  <r>
    <x v="1"/>
    <x v="326"/>
  </r>
  <r>
    <x v="0"/>
    <x v="386"/>
  </r>
  <r>
    <x v="0"/>
    <x v="240"/>
  </r>
  <r>
    <x v="0"/>
    <x v="80"/>
  </r>
  <r>
    <x v="1"/>
    <x v="286"/>
  </r>
  <r>
    <x v="0"/>
    <x v="387"/>
  </r>
  <r>
    <x v="1"/>
    <x v="39"/>
  </r>
  <r>
    <x v="1"/>
    <x v="388"/>
  </r>
  <r>
    <x v="1"/>
    <x v="389"/>
  </r>
  <r>
    <x v="1"/>
    <x v="390"/>
  </r>
  <r>
    <x v="3"/>
    <x v="49"/>
  </r>
  <r>
    <x v="0"/>
    <x v="391"/>
  </r>
  <r>
    <x v="0"/>
    <x v="45"/>
  </r>
  <r>
    <x v="0"/>
    <x v="392"/>
  </r>
  <r>
    <x v="1"/>
    <x v="353"/>
  </r>
  <r>
    <x v="1"/>
    <x v="18"/>
  </r>
  <r>
    <x v="1"/>
    <x v="393"/>
  </r>
  <r>
    <x v="1"/>
    <x v="394"/>
  </r>
  <r>
    <x v="1"/>
    <x v="105"/>
  </r>
  <r>
    <x v="1"/>
    <x v="395"/>
  </r>
  <r>
    <x v="1"/>
    <x v="396"/>
  </r>
  <r>
    <x v="1"/>
    <x v="40"/>
  </r>
  <r>
    <x v="0"/>
    <x v="150"/>
  </r>
  <r>
    <x v="1"/>
    <x v="72"/>
  </r>
  <r>
    <x v="0"/>
    <x v="397"/>
  </r>
  <r>
    <x v="1"/>
    <x v="398"/>
  </r>
  <r>
    <x v="0"/>
    <x v="95"/>
  </r>
  <r>
    <x v="1"/>
    <x v="146"/>
  </r>
  <r>
    <x v="1"/>
    <x v="399"/>
  </r>
  <r>
    <x v="1"/>
    <x v="400"/>
  </r>
  <r>
    <x v="1"/>
    <x v="401"/>
  </r>
  <r>
    <x v="0"/>
    <x v="164"/>
  </r>
  <r>
    <x v="3"/>
    <x v="115"/>
  </r>
  <r>
    <x v="1"/>
    <x v="402"/>
  </r>
  <r>
    <x v="1"/>
    <x v="358"/>
  </r>
  <r>
    <x v="0"/>
    <x v="21"/>
  </r>
  <r>
    <x v="0"/>
    <x v="251"/>
  </r>
  <r>
    <x v="3"/>
    <x v="95"/>
  </r>
  <r>
    <x v="0"/>
    <x v="242"/>
  </r>
  <r>
    <x v="1"/>
    <x v="215"/>
  </r>
  <r>
    <x v="1"/>
    <x v="403"/>
  </r>
  <r>
    <x v="0"/>
    <x v="83"/>
  </r>
  <r>
    <x v="0"/>
    <x v="344"/>
  </r>
  <r>
    <x v="1"/>
    <x v="404"/>
  </r>
  <r>
    <x v="1"/>
    <x v="405"/>
  </r>
  <r>
    <x v="1"/>
    <x v="158"/>
  </r>
  <r>
    <x v="1"/>
    <x v="406"/>
  </r>
  <r>
    <x v="0"/>
    <x v="388"/>
  </r>
  <r>
    <x v="0"/>
    <x v="407"/>
  </r>
  <r>
    <x v="0"/>
    <x v="408"/>
  </r>
  <r>
    <x v="0"/>
    <x v="99"/>
  </r>
  <r>
    <x v="1"/>
    <x v="408"/>
  </r>
  <r>
    <x v="0"/>
    <x v="259"/>
  </r>
  <r>
    <x v="1"/>
    <x v="409"/>
  </r>
  <r>
    <x v="0"/>
    <x v="144"/>
  </r>
  <r>
    <x v="1"/>
    <x v="410"/>
  </r>
  <r>
    <x v="0"/>
    <x v="236"/>
  </r>
  <r>
    <x v="1"/>
    <x v="411"/>
  </r>
  <r>
    <x v="1"/>
    <x v="412"/>
  </r>
  <r>
    <x v="0"/>
    <x v="172"/>
  </r>
  <r>
    <x v="0"/>
    <x v="49"/>
  </r>
  <r>
    <x v="1"/>
    <x v="346"/>
  </r>
  <r>
    <x v="1"/>
    <x v="413"/>
  </r>
  <r>
    <x v="1"/>
    <x v="408"/>
  </r>
  <r>
    <x v="1"/>
    <x v="414"/>
  </r>
  <r>
    <x v="1"/>
    <x v="37"/>
  </r>
  <r>
    <x v="1"/>
    <x v="415"/>
  </r>
  <r>
    <x v="1"/>
    <x v="416"/>
  </r>
  <r>
    <x v="1"/>
    <x v="417"/>
  </r>
  <r>
    <x v="1"/>
    <x v="124"/>
  </r>
  <r>
    <x v="1"/>
    <x v="418"/>
  </r>
  <r>
    <x v="3"/>
    <x v="27"/>
  </r>
  <r>
    <x v="1"/>
    <x v="325"/>
  </r>
  <r>
    <x v="1"/>
    <x v="150"/>
  </r>
  <r>
    <x v="1"/>
    <x v="419"/>
  </r>
  <r>
    <x v="1"/>
    <x v="73"/>
  </r>
  <r>
    <x v="1"/>
    <x v="202"/>
  </r>
  <r>
    <x v="1"/>
    <x v="12"/>
  </r>
  <r>
    <x v="0"/>
    <x v="420"/>
  </r>
  <r>
    <x v="0"/>
    <x v="355"/>
  </r>
  <r>
    <x v="1"/>
    <x v="58"/>
  </r>
  <r>
    <x v="1"/>
    <x v="421"/>
  </r>
  <r>
    <x v="0"/>
    <x v="251"/>
  </r>
  <r>
    <x v="1"/>
    <x v="422"/>
  </r>
  <r>
    <x v="1"/>
    <x v="423"/>
  </r>
  <r>
    <x v="0"/>
    <x v="197"/>
  </r>
  <r>
    <x v="1"/>
    <x v="288"/>
  </r>
  <r>
    <x v="1"/>
    <x v="110"/>
  </r>
  <r>
    <x v="1"/>
    <x v="87"/>
  </r>
  <r>
    <x v="0"/>
    <x v="424"/>
  </r>
  <r>
    <x v="3"/>
    <x v="215"/>
  </r>
  <r>
    <x v="1"/>
    <x v="425"/>
  </r>
  <r>
    <x v="2"/>
    <x v="426"/>
  </r>
  <r>
    <x v="0"/>
    <x v="339"/>
  </r>
  <r>
    <x v="3"/>
    <x v="427"/>
  </r>
  <r>
    <x v="1"/>
    <x v="428"/>
  </r>
  <r>
    <x v="0"/>
    <x v="429"/>
  </r>
  <r>
    <x v="0"/>
    <x v="167"/>
  </r>
  <r>
    <x v="0"/>
    <x v="115"/>
  </r>
  <r>
    <x v="2"/>
    <x v="430"/>
  </r>
  <r>
    <x v="0"/>
    <x v="431"/>
  </r>
  <r>
    <x v="1"/>
    <x v="346"/>
  </r>
  <r>
    <x v="1"/>
    <x v="30"/>
  </r>
  <r>
    <x v="1"/>
    <x v="432"/>
  </r>
  <r>
    <x v="0"/>
    <x v="433"/>
  </r>
  <r>
    <x v="0"/>
    <x v="434"/>
  </r>
  <r>
    <x v="0"/>
    <x v="435"/>
  </r>
  <r>
    <x v="0"/>
    <x v="6"/>
  </r>
  <r>
    <x v="3"/>
    <x v="419"/>
  </r>
  <r>
    <x v="0"/>
    <x v="436"/>
  </r>
  <r>
    <x v="0"/>
    <x v="49"/>
  </r>
  <r>
    <x v="0"/>
    <x v="437"/>
  </r>
  <r>
    <x v="1"/>
    <x v="438"/>
  </r>
  <r>
    <x v="1"/>
    <x v="439"/>
  </r>
  <r>
    <x v="1"/>
    <x v="440"/>
  </r>
  <r>
    <x v="1"/>
    <x v="441"/>
  </r>
  <r>
    <x v="0"/>
    <x v="442"/>
  </r>
  <r>
    <x v="0"/>
    <x v="443"/>
  </r>
  <r>
    <x v="3"/>
    <x v="444"/>
  </r>
  <r>
    <x v="0"/>
    <x v="424"/>
  </r>
  <r>
    <x v="0"/>
    <x v="385"/>
  </r>
  <r>
    <x v="0"/>
    <x v="445"/>
  </r>
  <r>
    <x v="0"/>
    <x v="54"/>
  </r>
  <r>
    <x v="0"/>
    <x v="215"/>
  </r>
  <r>
    <x v="0"/>
    <x v="446"/>
  </r>
  <r>
    <x v="1"/>
    <x v="447"/>
  </r>
  <r>
    <x v="3"/>
    <x v="270"/>
  </r>
  <r>
    <x v="1"/>
    <x v="448"/>
  </r>
  <r>
    <x v="0"/>
    <x v="70"/>
  </r>
  <r>
    <x v="1"/>
    <x v="449"/>
  </r>
  <r>
    <x v="1"/>
    <x v="450"/>
  </r>
  <r>
    <x v="1"/>
    <x v="451"/>
  </r>
  <r>
    <x v="0"/>
    <x v="452"/>
  </r>
  <r>
    <x v="0"/>
    <x v="125"/>
  </r>
  <r>
    <x v="3"/>
    <x v="453"/>
  </r>
  <r>
    <x v="1"/>
    <x v="269"/>
  </r>
  <r>
    <x v="1"/>
    <x v="454"/>
  </r>
  <r>
    <x v="0"/>
    <x v="41"/>
  </r>
  <r>
    <x v="3"/>
    <x v="455"/>
  </r>
  <r>
    <x v="1"/>
    <x v="456"/>
  </r>
  <r>
    <x v="0"/>
    <x v="457"/>
  </r>
  <r>
    <x v="0"/>
    <x v="458"/>
  </r>
  <r>
    <x v="1"/>
    <x v="459"/>
  </r>
  <r>
    <x v="1"/>
    <x v="98"/>
  </r>
  <r>
    <x v="1"/>
    <x v="460"/>
  </r>
  <r>
    <x v="0"/>
    <x v="461"/>
  </r>
  <r>
    <x v="1"/>
    <x v="38"/>
  </r>
  <r>
    <x v="1"/>
    <x v="462"/>
  </r>
  <r>
    <x v="1"/>
    <x v="463"/>
  </r>
  <r>
    <x v="1"/>
    <x v="464"/>
  </r>
  <r>
    <x v="1"/>
    <x v="257"/>
  </r>
  <r>
    <x v="1"/>
    <x v="465"/>
  </r>
  <r>
    <x v="0"/>
    <x v="385"/>
  </r>
  <r>
    <x v="0"/>
    <x v="466"/>
  </r>
  <r>
    <x v="0"/>
    <x v="467"/>
  </r>
  <r>
    <x v="1"/>
    <x v="468"/>
  </r>
  <r>
    <x v="0"/>
    <x v="469"/>
  </r>
  <r>
    <x v="1"/>
    <x v="470"/>
  </r>
  <r>
    <x v="1"/>
    <x v="471"/>
  </r>
  <r>
    <x v="0"/>
    <x v="75"/>
  </r>
  <r>
    <x v="0"/>
    <x v="49"/>
  </r>
  <r>
    <x v="1"/>
    <x v="472"/>
  </r>
  <r>
    <x v="0"/>
    <x v="100"/>
  </r>
  <r>
    <x v="1"/>
    <x v="473"/>
  </r>
  <r>
    <x v="1"/>
    <x v="220"/>
  </r>
  <r>
    <x v="0"/>
    <x v="474"/>
  </r>
  <r>
    <x v="1"/>
    <x v="475"/>
  </r>
  <r>
    <x v="1"/>
    <x v="170"/>
  </r>
  <r>
    <x v="1"/>
    <x v="231"/>
  </r>
  <r>
    <x v="1"/>
    <x v="129"/>
  </r>
  <r>
    <x v="1"/>
    <x v="476"/>
  </r>
  <r>
    <x v="0"/>
    <x v="443"/>
  </r>
  <r>
    <x v="1"/>
    <x v="381"/>
  </r>
  <r>
    <x v="1"/>
    <x v="459"/>
  </r>
  <r>
    <x v="1"/>
    <x v="477"/>
  </r>
  <r>
    <x v="0"/>
    <x v="478"/>
  </r>
  <r>
    <x v="1"/>
    <x v="144"/>
  </r>
  <r>
    <x v="1"/>
    <x v="479"/>
  </r>
  <r>
    <x v="1"/>
    <x v="480"/>
  </r>
  <r>
    <x v="1"/>
    <x v="300"/>
  </r>
  <r>
    <x v="3"/>
    <x v="63"/>
  </r>
  <r>
    <x v="3"/>
    <x v="101"/>
  </r>
  <r>
    <x v="1"/>
    <x v="481"/>
  </r>
  <r>
    <x v="1"/>
    <x v="358"/>
  </r>
  <r>
    <x v="1"/>
    <x v="246"/>
  </r>
  <r>
    <x v="0"/>
    <x v="482"/>
  </r>
  <r>
    <x v="3"/>
    <x v="168"/>
  </r>
  <r>
    <x v="1"/>
    <x v="483"/>
  </r>
  <r>
    <x v="0"/>
    <x v="234"/>
  </r>
  <r>
    <x v="1"/>
    <x v="393"/>
  </r>
  <r>
    <x v="1"/>
    <x v="130"/>
  </r>
  <r>
    <x v="3"/>
    <x v="319"/>
  </r>
  <r>
    <x v="0"/>
    <x v="484"/>
  </r>
  <r>
    <x v="1"/>
    <x v="485"/>
  </r>
  <r>
    <x v="1"/>
    <x v="486"/>
  </r>
  <r>
    <x v="1"/>
    <x v="487"/>
  </r>
  <r>
    <x v="3"/>
    <x v="226"/>
  </r>
  <r>
    <x v="1"/>
    <x v="80"/>
  </r>
  <r>
    <x v="0"/>
    <x v="27"/>
  </r>
  <r>
    <x v="0"/>
    <x v="271"/>
  </r>
  <r>
    <x v="0"/>
    <x v="36"/>
  </r>
  <r>
    <x v="1"/>
    <x v="406"/>
  </r>
  <r>
    <x v="1"/>
    <x v="393"/>
  </r>
  <r>
    <x v="0"/>
    <x v="68"/>
  </r>
  <r>
    <x v="1"/>
    <x v="382"/>
  </r>
  <r>
    <x v="0"/>
    <x v="298"/>
  </r>
  <r>
    <x v="1"/>
    <x v="488"/>
  </r>
  <r>
    <x v="1"/>
    <x v="489"/>
  </r>
  <r>
    <x v="3"/>
    <x v="490"/>
  </r>
  <r>
    <x v="1"/>
    <x v="491"/>
  </r>
  <r>
    <x v="0"/>
    <x v="49"/>
  </r>
  <r>
    <x v="1"/>
    <x v="492"/>
  </r>
  <r>
    <x v="3"/>
    <x v="493"/>
  </r>
  <r>
    <x v="1"/>
    <x v="231"/>
  </r>
  <r>
    <x v="1"/>
    <x v="494"/>
  </r>
  <r>
    <x v="1"/>
    <x v="495"/>
  </r>
  <r>
    <x v="1"/>
    <x v="496"/>
  </r>
  <r>
    <x v="1"/>
    <x v="493"/>
  </r>
  <r>
    <x v="1"/>
    <x v="497"/>
  </r>
  <r>
    <x v="0"/>
    <x v="498"/>
  </r>
  <r>
    <x v="0"/>
    <x v="155"/>
  </r>
  <r>
    <x v="1"/>
    <x v="499"/>
  </r>
  <r>
    <x v="1"/>
    <x v="16"/>
  </r>
  <r>
    <x v="1"/>
    <x v="500"/>
  </r>
  <r>
    <x v="1"/>
    <x v="496"/>
  </r>
  <r>
    <x v="1"/>
    <x v="40"/>
  </r>
  <r>
    <x v="0"/>
    <x v="501"/>
  </r>
  <r>
    <x v="0"/>
    <x v="502"/>
  </r>
  <r>
    <x v="1"/>
    <x v="503"/>
  </r>
  <r>
    <x v="0"/>
    <x v="504"/>
  </r>
  <r>
    <x v="1"/>
    <x v="505"/>
  </r>
  <r>
    <x v="3"/>
    <x v="150"/>
  </r>
  <r>
    <x v="1"/>
    <x v="506"/>
  </r>
  <r>
    <x v="1"/>
    <x v="507"/>
  </r>
  <r>
    <x v="1"/>
    <x v="373"/>
  </r>
  <r>
    <x v="0"/>
    <x v="234"/>
  </r>
  <r>
    <x v="0"/>
    <x v="508"/>
  </r>
  <r>
    <x v="0"/>
    <x v="103"/>
  </r>
  <r>
    <x v="1"/>
    <x v="5"/>
  </r>
  <r>
    <x v="0"/>
    <x v="509"/>
  </r>
  <r>
    <x v="1"/>
    <x v="55"/>
  </r>
  <r>
    <x v="3"/>
    <x v="75"/>
  </r>
  <r>
    <x v="1"/>
    <x v="510"/>
  </r>
  <r>
    <x v="1"/>
    <x v="188"/>
  </r>
  <r>
    <x v="1"/>
    <x v="511"/>
  </r>
  <r>
    <x v="1"/>
    <x v="78"/>
  </r>
  <r>
    <x v="1"/>
    <x v="512"/>
  </r>
  <r>
    <x v="0"/>
    <x v="513"/>
  </r>
  <r>
    <x v="2"/>
    <x v="249"/>
  </r>
  <r>
    <x v="0"/>
    <x v="430"/>
  </r>
  <r>
    <x v="3"/>
    <x v="260"/>
  </r>
  <r>
    <x v="0"/>
    <x v="514"/>
  </r>
  <r>
    <x v="0"/>
    <x v="243"/>
  </r>
  <r>
    <x v="1"/>
    <x v="483"/>
  </r>
  <r>
    <x v="1"/>
    <x v="460"/>
  </r>
  <r>
    <x v="0"/>
    <x v="249"/>
  </r>
  <r>
    <x v="0"/>
    <x v="373"/>
  </r>
  <r>
    <x v="1"/>
    <x v="515"/>
  </r>
  <r>
    <x v="1"/>
    <x v="246"/>
  </r>
  <r>
    <x v="0"/>
    <x v="516"/>
  </r>
  <r>
    <x v="0"/>
    <x v="49"/>
  </r>
  <r>
    <x v="1"/>
    <x v="88"/>
  </r>
  <r>
    <x v="1"/>
    <x v="23"/>
  </r>
  <r>
    <x v="1"/>
    <x v="517"/>
  </r>
  <r>
    <x v="1"/>
    <x v="205"/>
  </r>
  <r>
    <x v="0"/>
    <x v="109"/>
  </r>
  <r>
    <x v="1"/>
    <x v="70"/>
  </r>
  <r>
    <x v="1"/>
    <x v="177"/>
  </r>
  <r>
    <x v="0"/>
    <x v="161"/>
  </r>
  <r>
    <x v="0"/>
    <x v="518"/>
  </r>
  <r>
    <x v="1"/>
    <x v="394"/>
  </r>
  <r>
    <x v="0"/>
    <x v="89"/>
  </r>
  <r>
    <x v="1"/>
    <x v="519"/>
  </r>
  <r>
    <x v="1"/>
    <x v="520"/>
  </r>
  <r>
    <x v="0"/>
    <x v="521"/>
  </r>
  <r>
    <x v="1"/>
    <x v="236"/>
  </r>
  <r>
    <x v="1"/>
    <x v="221"/>
  </r>
  <r>
    <x v="1"/>
    <x v="522"/>
  </r>
  <r>
    <x v="1"/>
    <x v="464"/>
  </r>
  <r>
    <x v="0"/>
    <x v="523"/>
  </r>
  <r>
    <x v="1"/>
    <x v="524"/>
  </r>
  <r>
    <x v="1"/>
    <x v="155"/>
  </r>
  <r>
    <x v="1"/>
    <x v="525"/>
  </r>
  <r>
    <x v="1"/>
    <x v="526"/>
  </r>
  <r>
    <x v="1"/>
    <x v="527"/>
  </r>
  <r>
    <x v="1"/>
    <x v="144"/>
  </r>
  <r>
    <x v="1"/>
    <x v="346"/>
  </r>
  <r>
    <x v="1"/>
    <x v="172"/>
  </r>
  <r>
    <x v="0"/>
    <x v="131"/>
  </r>
  <r>
    <x v="0"/>
    <x v="110"/>
  </r>
  <r>
    <x v="0"/>
    <x v="528"/>
  </r>
  <r>
    <x v="1"/>
    <x v="529"/>
  </r>
  <r>
    <x v="1"/>
    <x v="265"/>
  </r>
  <r>
    <x v="1"/>
    <x v="34"/>
  </r>
  <r>
    <x v="1"/>
    <x v="530"/>
  </r>
  <r>
    <x v="0"/>
    <x v="531"/>
  </r>
  <r>
    <x v="0"/>
    <x v="115"/>
  </r>
  <r>
    <x v="1"/>
    <x v="532"/>
  </r>
  <r>
    <x v="1"/>
    <x v="210"/>
  </r>
  <r>
    <x v="1"/>
    <x v="144"/>
  </r>
  <r>
    <x v="1"/>
    <x v="533"/>
  </r>
  <r>
    <x v="1"/>
    <x v="287"/>
  </r>
  <r>
    <x v="1"/>
    <x v="227"/>
  </r>
  <r>
    <x v="0"/>
    <x v="254"/>
  </r>
  <r>
    <x v="3"/>
    <x v="115"/>
  </r>
  <r>
    <x v="1"/>
    <x v="534"/>
  </r>
  <r>
    <x v="1"/>
    <x v="44"/>
  </r>
  <r>
    <x v="1"/>
    <x v="460"/>
  </r>
  <r>
    <x v="1"/>
    <x v="535"/>
  </r>
  <r>
    <x v="1"/>
    <x v="253"/>
  </r>
  <r>
    <x v="0"/>
    <x v="49"/>
  </r>
  <r>
    <x v="1"/>
    <x v="415"/>
  </r>
  <r>
    <x v="0"/>
    <x v="249"/>
  </r>
  <r>
    <x v="1"/>
    <x v="50"/>
  </r>
  <r>
    <x v="1"/>
    <x v="536"/>
  </r>
  <r>
    <x v="1"/>
    <x v="15"/>
  </r>
  <r>
    <x v="1"/>
    <x v="1"/>
  </r>
  <r>
    <x v="1"/>
    <x v="537"/>
  </r>
  <r>
    <x v="0"/>
    <x v="164"/>
  </r>
  <r>
    <x v="0"/>
    <x v="377"/>
  </r>
  <r>
    <x v="1"/>
    <x v="167"/>
  </r>
  <r>
    <x v="1"/>
    <x v="25"/>
  </r>
  <r>
    <x v="1"/>
    <x v="72"/>
  </r>
  <r>
    <x v="1"/>
    <x v="538"/>
  </r>
  <r>
    <x v="1"/>
    <x v="503"/>
  </r>
  <r>
    <x v="1"/>
    <x v="539"/>
  </r>
  <r>
    <x v="3"/>
    <x v="540"/>
  </r>
  <r>
    <x v="1"/>
    <x v="402"/>
  </r>
  <r>
    <x v="1"/>
    <x v="105"/>
  </r>
  <r>
    <x v="0"/>
    <x v="541"/>
  </r>
  <r>
    <x v="0"/>
    <x v="246"/>
  </r>
  <r>
    <x v="1"/>
    <x v="542"/>
  </r>
  <r>
    <x v="1"/>
    <x v="543"/>
  </r>
  <r>
    <x v="1"/>
    <x v="544"/>
  </r>
  <r>
    <x v="1"/>
    <x v="545"/>
  </r>
  <r>
    <x v="0"/>
    <x v="109"/>
  </r>
  <r>
    <x v="0"/>
    <x v="176"/>
  </r>
  <r>
    <x v="0"/>
    <x v="546"/>
  </r>
  <r>
    <x v="0"/>
    <x v="65"/>
  </r>
  <r>
    <x v="1"/>
    <x v="4"/>
  </r>
  <r>
    <x v="1"/>
    <x v="547"/>
  </r>
  <r>
    <x v="0"/>
    <x v="15"/>
  </r>
  <r>
    <x v="1"/>
    <x v="175"/>
  </r>
  <r>
    <x v="1"/>
    <x v="548"/>
  </r>
  <r>
    <x v="0"/>
    <x v="549"/>
  </r>
  <r>
    <x v="1"/>
    <x v="550"/>
  </r>
  <r>
    <x v="0"/>
    <x v="551"/>
  </r>
  <r>
    <x v="0"/>
    <x v="249"/>
  </r>
  <r>
    <x v="1"/>
    <x v="552"/>
  </r>
  <r>
    <x v="1"/>
    <x v="393"/>
  </r>
  <r>
    <x v="1"/>
    <x v="553"/>
  </r>
  <r>
    <x v="1"/>
    <x v="34"/>
  </r>
  <r>
    <x v="1"/>
    <x v="554"/>
  </r>
  <r>
    <x v="1"/>
    <x v="134"/>
  </r>
  <r>
    <x v="1"/>
    <x v="75"/>
  </r>
  <r>
    <x v="0"/>
    <x v="37"/>
  </r>
  <r>
    <x v="1"/>
    <x v="555"/>
  </r>
  <r>
    <x v="0"/>
    <x v="11"/>
  </r>
  <r>
    <x v="0"/>
    <x v="556"/>
  </r>
  <r>
    <x v="1"/>
    <x v="300"/>
  </r>
  <r>
    <x v="0"/>
    <x v="49"/>
  </r>
  <r>
    <x v="1"/>
    <x v="122"/>
  </r>
  <r>
    <x v="1"/>
    <x v="460"/>
  </r>
  <r>
    <x v="2"/>
    <x v="443"/>
  </r>
  <r>
    <x v="0"/>
    <x v="36"/>
  </r>
  <r>
    <x v="1"/>
    <x v="64"/>
  </r>
  <r>
    <x v="1"/>
    <x v="271"/>
  </r>
  <r>
    <x v="0"/>
    <x v="142"/>
  </r>
  <r>
    <x v="1"/>
    <x v="557"/>
  </r>
  <r>
    <x v="1"/>
    <x v="175"/>
  </r>
  <r>
    <x v="3"/>
    <x v="102"/>
  </r>
  <r>
    <x v="1"/>
    <x v="558"/>
  </r>
  <r>
    <x v="1"/>
    <x v="559"/>
  </r>
  <r>
    <x v="0"/>
    <x v="560"/>
  </r>
  <r>
    <x v="0"/>
    <x v="561"/>
  </r>
  <r>
    <x v="1"/>
    <x v="562"/>
  </r>
  <r>
    <x v="0"/>
    <x v="550"/>
  </r>
  <r>
    <x v="2"/>
    <x v="11"/>
  </r>
  <r>
    <x v="1"/>
    <x v="388"/>
  </r>
  <r>
    <x v="0"/>
    <x v="537"/>
  </r>
  <r>
    <x v="1"/>
    <x v="563"/>
  </r>
  <r>
    <x v="0"/>
    <x v="63"/>
  </r>
  <r>
    <x v="1"/>
    <x v="564"/>
  </r>
  <r>
    <x v="1"/>
    <x v="174"/>
  </r>
  <r>
    <x v="1"/>
    <x v="565"/>
  </r>
  <r>
    <x v="1"/>
    <x v="167"/>
  </r>
  <r>
    <x v="0"/>
    <x v="27"/>
  </r>
  <r>
    <x v="0"/>
    <x v="95"/>
  </r>
  <r>
    <x v="1"/>
    <x v="566"/>
  </r>
  <r>
    <x v="1"/>
    <x v="229"/>
  </r>
  <r>
    <x v="1"/>
    <x v="72"/>
  </r>
  <r>
    <x v="0"/>
    <x v="192"/>
  </r>
  <r>
    <x v="1"/>
    <x v="358"/>
  </r>
  <r>
    <x v="1"/>
    <x v="567"/>
  </r>
  <r>
    <x v="1"/>
    <x v="339"/>
  </r>
  <r>
    <x v="1"/>
    <x v="227"/>
  </r>
  <r>
    <x v="0"/>
    <x v="356"/>
  </r>
  <r>
    <x v="3"/>
    <x v="568"/>
  </r>
  <r>
    <x v="1"/>
    <x v="87"/>
  </r>
  <r>
    <x v="0"/>
    <x v="109"/>
  </r>
  <r>
    <x v="2"/>
    <x v="569"/>
  </r>
  <r>
    <x v="0"/>
    <x v="373"/>
  </r>
  <r>
    <x v="0"/>
    <x v="109"/>
  </r>
  <r>
    <x v="1"/>
    <x v="493"/>
  </r>
  <r>
    <x v="0"/>
    <x v="570"/>
  </r>
  <r>
    <x v="0"/>
    <x v="571"/>
  </r>
  <r>
    <x v="0"/>
    <x v="483"/>
  </r>
  <r>
    <x v="0"/>
    <x v="171"/>
  </r>
  <r>
    <x v="3"/>
    <x v="415"/>
  </r>
  <r>
    <x v="1"/>
    <x v="84"/>
  </r>
  <r>
    <x v="0"/>
    <x v="49"/>
  </r>
  <r>
    <x v="1"/>
    <x v="572"/>
  </r>
  <r>
    <x v="3"/>
    <x v="428"/>
  </r>
  <r>
    <x v="0"/>
    <x v="356"/>
  </r>
  <r>
    <x v="1"/>
    <x v="573"/>
  </r>
  <r>
    <x v="1"/>
    <x v="175"/>
  </r>
  <r>
    <x v="0"/>
    <x v="268"/>
  </r>
  <r>
    <x v="1"/>
    <x v="54"/>
  </r>
  <r>
    <x v="1"/>
    <x v="192"/>
  </r>
  <r>
    <x v="0"/>
    <x v="406"/>
  </r>
  <r>
    <x v="0"/>
    <x v="12"/>
  </r>
  <r>
    <x v="1"/>
    <x v="287"/>
  </r>
  <r>
    <x v="1"/>
    <x v="574"/>
  </r>
  <r>
    <x v="0"/>
    <x v="493"/>
  </r>
  <r>
    <x v="1"/>
    <x v="287"/>
  </r>
  <r>
    <x v="1"/>
    <x v="512"/>
  </r>
  <r>
    <x v="1"/>
    <x v="242"/>
  </r>
  <r>
    <x v="1"/>
    <x v="575"/>
  </r>
  <r>
    <x v="1"/>
    <x v="493"/>
  </r>
  <r>
    <x v="1"/>
    <x v="576"/>
  </r>
  <r>
    <x v="0"/>
    <x v="577"/>
  </r>
  <r>
    <x v="0"/>
    <x v="3"/>
  </r>
  <r>
    <x v="1"/>
    <x v="578"/>
  </r>
  <r>
    <x v="0"/>
    <x v="526"/>
  </r>
  <r>
    <x v="1"/>
    <x v="235"/>
  </r>
  <r>
    <x v="1"/>
    <x v="18"/>
  </r>
  <r>
    <x v="1"/>
    <x v="382"/>
  </r>
  <r>
    <x v="0"/>
    <x v="109"/>
  </r>
  <r>
    <x v="1"/>
    <x v="45"/>
  </r>
  <r>
    <x v="1"/>
    <x v="579"/>
  </r>
  <r>
    <x v="0"/>
    <x v="580"/>
  </r>
  <r>
    <x v="1"/>
    <x v="581"/>
  </r>
  <r>
    <x v="0"/>
    <x v="51"/>
  </r>
  <r>
    <x v="1"/>
    <x v="582"/>
  </r>
  <r>
    <x v="1"/>
    <x v="345"/>
  </r>
  <r>
    <x v="0"/>
    <x v="583"/>
  </r>
  <r>
    <x v="0"/>
    <x v="45"/>
  </r>
  <r>
    <x v="1"/>
    <x v="584"/>
  </r>
  <r>
    <x v="0"/>
    <x v="251"/>
  </r>
  <r>
    <x v="1"/>
    <x v="31"/>
  </r>
  <r>
    <x v="0"/>
    <x v="251"/>
  </r>
  <r>
    <x v="1"/>
    <x v="585"/>
  </r>
  <r>
    <x v="1"/>
    <x v="227"/>
  </r>
  <r>
    <x v="3"/>
    <x v="51"/>
  </r>
  <r>
    <x v="0"/>
    <x v="586"/>
  </r>
  <r>
    <x v="1"/>
    <x v="587"/>
  </r>
  <r>
    <x v="0"/>
    <x v="192"/>
  </r>
  <r>
    <x v="3"/>
    <x v="279"/>
  </r>
  <r>
    <x v="0"/>
    <x v="82"/>
  </r>
  <r>
    <x v="3"/>
    <x v="588"/>
  </r>
  <r>
    <x v="4"/>
    <x v="5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E0005C-AF8E-4ECE-B056-DCB4900CCC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7BFD2-5080-4EFA-84F0-11CB3A6A7B6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sd="0" x="10"/>
        <item sd="0" x="23"/>
        <item sd="0" x="4"/>
        <item sd="0" x="6"/>
        <item sd="0"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EA251-537D-48E6-9386-534CB1F7A98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40AAD-C065-4964-835B-A9E3DDCB0426}" name="PivotTable4" cacheId="1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G10" firstHeaderRow="1" firstDataRow="2" firstDataCol="1"/>
  <pivotFields count="2">
    <pivotField axis="axisCol" multipleItemSelectionAllowed="1" showAll="0" sortType="descending">
      <items count="6">
        <item h="1" x="4"/>
        <item x="1"/>
        <item h="1" x="2"/>
        <item x="0"/>
        <item h="1" x="3"/>
        <item t="default"/>
      </items>
    </pivotField>
    <pivotField dataField="1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3">
    <i>
      <x v="1"/>
    </i>
    <i>
      <x v="3"/>
    </i>
    <i t="grand">
      <x/>
    </i>
  </colItems>
  <dataFields count="5">
    <dataField name="Max of backers_count" fld="1" subtotal="max" baseField="0" baseItem="1"/>
    <dataField name="Min of backers_count" fld="1" subtotal="min" baseField="0" baseItem="1"/>
    <dataField name="Average of backers_count" fld="1" subtotal="average" baseField="0" baseItem="1"/>
    <dataField name="StdDev of backers_count" fld="1" subtotal="stdDev" baseField="0" baseItem="1"/>
    <dataField name="Var of backers_count" fld="1" subtotal="var" baseField="0" baseItem="1"/>
  </dataFields>
  <formats count="3">
    <format dxfId="20">
      <pivotArea outline="0" collapsedLevelsAreSubtotals="1" fieldPosition="0"/>
    </format>
    <format dxfId="7">
      <pivotArea collapsedLevelsAreSubtotals="1" fieldPosition="0">
        <references count="2">
          <reference field="4294967294" count="1">
            <x v="1"/>
          </reference>
          <reference field="0" count="1" selected="0">
            <x v="3"/>
          </reference>
        </references>
      </pivotArea>
    </format>
    <format dxfId="6">
      <pivotArea field="0" grandCol="1" collapsedLevelsAreSubtotals="1" axis="axisCol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I5" sqref="I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.625" bestFit="1" customWidth="1"/>
    <col min="8" max="8" width="13" bestFit="1" customWidth="1"/>
    <col min="9" max="9" width="16.5" bestFit="1" customWidth="1"/>
    <col min="12" max="13" width="11.125" bestFit="1" customWidth="1"/>
    <col min="16" max="16" width="28" bestFit="1" customWidth="1"/>
    <col min="17" max="17" width="14.875" bestFit="1" customWidth="1"/>
    <col min="18" max="18" width="17.37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((E2/D2)*(100))</f>
        <v>0</v>
      </c>
      <c r="G2" t="s">
        <v>14</v>
      </c>
      <c r="H2">
        <v>0</v>
      </c>
      <c r="I2" s="4">
        <f>IF(H2,E2/H2,0)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8">
        <f>(((L2/60)/60)/24)+DATE(1970,1,1)</f>
        <v>42336.25</v>
      </c>
      <c r="T2" s="8">
        <f>(((M2/60)/60)/24)+DATE(1970,1,1)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((E3/D3)*(100))</f>
        <v>1040</v>
      </c>
      <c r="G3" t="s">
        <v>20</v>
      </c>
      <c r="H3">
        <v>158</v>
      </c>
      <c r="I3" s="4">
        <f t="shared" ref="I3:I66" si="1"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8">
        <f t="shared" ref="S3:S66" si="2">(((L3/60)/60)/24)+DATE(1970,1,1)</f>
        <v>41870.208333333336</v>
      </c>
      <c r="T3" s="8">
        <f t="shared" ref="T3:T66" si="3">(((M3/60)/60)/24)+DATE(1970,1,1)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8">
        <f t="shared" si="2"/>
        <v>41595.25</v>
      </c>
      <c r="T4" s="8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8">
        <f t="shared" si="2"/>
        <v>43688.208333333328</v>
      </c>
      <c r="T5" s="8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8">
        <f t="shared" si="2"/>
        <v>43485.25</v>
      </c>
      <c r="T6" s="8">
        <f t="shared" si="3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8">
        <f t="shared" si="2"/>
        <v>41149.208333333336</v>
      </c>
      <c r="T7" s="8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8">
        <f t="shared" si="2"/>
        <v>42991.208333333328</v>
      </c>
      <c r="T8" s="8">
        <f t="shared" si="3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8">
        <f t="shared" si="2"/>
        <v>42229.208333333328</v>
      </c>
      <c r="T9" s="8">
        <f t="shared" si="3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8">
        <f t="shared" si="2"/>
        <v>40399.208333333336</v>
      </c>
      <c r="T10" s="8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8">
        <f t="shared" si="2"/>
        <v>41536.208333333336</v>
      </c>
      <c r="T11" s="8">
        <f t="shared" si="3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8">
        <f t="shared" si="2"/>
        <v>40404.208333333336</v>
      </c>
      <c r="T12" s="8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8">
        <f t="shared" si="2"/>
        <v>40442.208333333336</v>
      </c>
      <c r="T13" s="8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8">
        <f t="shared" si="2"/>
        <v>43760.208333333328</v>
      </c>
      <c r="T14" s="8">
        <f t="shared" si="3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8">
        <f t="shared" si="2"/>
        <v>42532.208333333328</v>
      </c>
      <c r="T15" s="8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8">
        <f t="shared" si="2"/>
        <v>40974.25</v>
      </c>
      <c r="T16" s="8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8">
        <f t="shared" si="2"/>
        <v>43809.25</v>
      </c>
      <c r="T17" s="8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8">
        <f t="shared" si="2"/>
        <v>41661.25</v>
      </c>
      <c r="T18" s="8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8">
        <f t="shared" si="2"/>
        <v>40555.25</v>
      </c>
      <c r="T19" s="8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8">
        <f t="shared" si="2"/>
        <v>43351.208333333328</v>
      </c>
      <c r="T20" s="8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8">
        <f t="shared" si="2"/>
        <v>43528.25</v>
      </c>
      <c r="T21" s="8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8">
        <f t="shared" si="2"/>
        <v>41848.208333333336</v>
      </c>
      <c r="T22" s="8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8">
        <f t="shared" si="2"/>
        <v>40770.208333333336</v>
      </c>
      <c r="T23" s="8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8">
        <f t="shared" si="2"/>
        <v>43193.208333333328</v>
      </c>
      <c r="T24" s="8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8">
        <f t="shared" si="2"/>
        <v>43510.25</v>
      </c>
      <c r="T25" s="8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8">
        <f t="shared" si="2"/>
        <v>41811.208333333336</v>
      </c>
      <c r="T26" s="8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8">
        <f t="shared" si="2"/>
        <v>40681.208333333336</v>
      </c>
      <c r="T27" s="8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8">
        <f t="shared" si="2"/>
        <v>43312.208333333328</v>
      </c>
      <c r="T28" s="8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8">
        <f t="shared" si="2"/>
        <v>42280.208333333328</v>
      </c>
      <c r="T29" s="8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8">
        <f t="shared" si="2"/>
        <v>40218.25</v>
      </c>
      <c r="T30" s="8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8">
        <f t="shared" si="2"/>
        <v>43301.208333333328</v>
      </c>
      <c r="T31" s="8">
        <f t="shared" si="3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8">
        <f t="shared" si="2"/>
        <v>43609.208333333328</v>
      </c>
      <c r="T32" s="8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8">
        <f t="shared" si="2"/>
        <v>42374.25</v>
      </c>
      <c r="T33" s="8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8">
        <f t="shared" si="2"/>
        <v>43110.25</v>
      </c>
      <c r="T34" s="8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8">
        <f t="shared" si="2"/>
        <v>41917.208333333336</v>
      </c>
      <c r="T35" s="8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8">
        <f t="shared" si="2"/>
        <v>42817.208333333328</v>
      </c>
      <c r="T36" s="8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8">
        <f t="shared" si="2"/>
        <v>43484.25</v>
      </c>
      <c r="T37" s="8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8">
        <f t="shared" si="2"/>
        <v>40600.25</v>
      </c>
      <c r="T38" s="8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8">
        <f t="shared" si="2"/>
        <v>43744.208333333328</v>
      </c>
      <c r="T39" s="8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8">
        <f t="shared" si="2"/>
        <v>40469.208333333336</v>
      </c>
      <c r="T40" s="8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8">
        <f t="shared" si="2"/>
        <v>41330.25</v>
      </c>
      <c r="T41" s="8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8">
        <f t="shared" si="2"/>
        <v>40334.208333333336</v>
      </c>
      <c r="T42" s="8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8">
        <f t="shared" si="2"/>
        <v>41156.208333333336</v>
      </c>
      <c r="T43" s="8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8">
        <f t="shared" si="2"/>
        <v>40728.208333333336</v>
      </c>
      <c r="T44" s="8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8">
        <f t="shared" si="2"/>
        <v>41844.208333333336</v>
      </c>
      <c r="T45" s="8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8">
        <f t="shared" si="2"/>
        <v>43541.208333333328</v>
      </c>
      <c r="T46" s="8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8">
        <f t="shared" si="2"/>
        <v>42676.208333333328</v>
      </c>
      <c r="T47" s="8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8">
        <f t="shared" si="2"/>
        <v>40367.208333333336</v>
      </c>
      <c r="T48" s="8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8">
        <f t="shared" si="2"/>
        <v>41727.208333333336</v>
      </c>
      <c r="T49" s="8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8">
        <f t="shared" si="2"/>
        <v>42180.208333333328</v>
      </c>
      <c r="T50" s="8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8">
        <f t="shared" si="2"/>
        <v>43758.208333333328</v>
      </c>
      <c r="T51" s="8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8">
        <f t="shared" si="2"/>
        <v>41487.208333333336</v>
      </c>
      <c r="T52" s="8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8">
        <f t="shared" si="2"/>
        <v>40995.208333333336</v>
      </c>
      <c r="T53" s="8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8">
        <f t="shared" si="2"/>
        <v>40436.208333333336</v>
      </c>
      <c r="T54" s="8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8">
        <f t="shared" si="2"/>
        <v>41779.208333333336</v>
      </c>
      <c r="T55" s="8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8">
        <f t="shared" si="2"/>
        <v>43170.25</v>
      </c>
      <c r="T56" s="8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8">
        <f t="shared" si="2"/>
        <v>43311.208333333328</v>
      </c>
      <c r="T57" s="8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8">
        <f t="shared" si="2"/>
        <v>42014.25</v>
      </c>
      <c r="T58" s="8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8">
        <f t="shared" si="2"/>
        <v>42979.208333333328</v>
      </c>
      <c r="T59" s="8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8">
        <f t="shared" si="2"/>
        <v>42268.208333333328</v>
      </c>
      <c r="T60" s="8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8">
        <f t="shared" si="2"/>
        <v>42898.208333333328</v>
      </c>
      <c r="T61" s="8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8">
        <f t="shared" si="2"/>
        <v>41107.208333333336</v>
      </c>
      <c r="T62" s="8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8">
        <f t="shared" si="2"/>
        <v>40595.25</v>
      </c>
      <c r="T63" s="8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8">
        <f t="shared" si="2"/>
        <v>42160.208333333328</v>
      </c>
      <c r="T64" s="8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8">
        <f t="shared" si="2"/>
        <v>42853.208333333328</v>
      </c>
      <c r="T65" s="8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8">
        <f t="shared" si="2"/>
        <v>43283.208333333328</v>
      </c>
      <c r="T66" s="8">
        <f t="shared" si="3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((E67/D67)*(100))</f>
        <v>236.14754098360655</v>
      </c>
      <c r="G67" t="s">
        <v>20</v>
      </c>
      <c r="H67">
        <v>236</v>
      </c>
      <c r="I67" s="4">
        <f t="shared" ref="I67:I130" si="5">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8">
        <f t="shared" ref="S67:S130" si="6">(((L67/60)/60)/24)+DATE(1970,1,1)</f>
        <v>40570.25</v>
      </c>
      <c r="T67" s="8">
        <f t="shared" ref="T67:T130" si="7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8">
        <f t="shared" si="6"/>
        <v>42102.208333333328</v>
      </c>
      <c r="T68" s="8">
        <f t="shared" si="7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8">
        <f t="shared" si="6"/>
        <v>40203.25</v>
      </c>
      <c r="T69" s="8">
        <f t="shared" si="7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8">
        <f t="shared" si="6"/>
        <v>42943.208333333328</v>
      </c>
      <c r="T70" s="8">
        <f t="shared" si="7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8">
        <f t="shared" si="6"/>
        <v>40531.25</v>
      </c>
      <c r="T71" s="8">
        <f t="shared" si="7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8">
        <f t="shared" si="6"/>
        <v>40484.208333333336</v>
      </c>
      <c r="T72" s="8">
        <f t="shared" si="7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8">
        <f t="shared" si="6"/>
        <v>43799.25</v>
      </c>
      <c r="T73" s="8">
        <f t="shared" si="7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8">
        <f t="shared" si="6"/>
        <v>42186.208333333328</v>
      </c>
      <c r="T74" s="8">
        <f t="shared" si="7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8">
        <f t="shared" si="6"/>
        <v>42701.25</v>
      </c>
      <c r="T75" s="8">
        <f t="shared" si="7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8">
        <f t="shared" si="6"/>
        <v>42456.208333333328</v>
      </c>
      <c r="T76" s="8">
        <f t="shared" si="7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8">
        <f t="shared" si="6"/>
        <v>43296.208333333328</v>
      </c>
      <c r="T77" s="8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8">
        <f t="shared" si="6"/>
        <v>42027.25</v>
      </c>
      <c r="T78" s="8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8">
        <f t="shared" si="6"/>
        <v>40448.208333333336</v>
      </c>
      <c r="T79" s="8">
        <f t="shared" si="7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8">
        <f t="shared" si="6"/>
        <v>43206.208333333328</v>
      </c>
      <c r="T80" s="8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8">
        <f t="shared" si="6"/>
        <v>43267.208333333328</v>
      </c>
      <c r="T81" s="8">
        <f t="shared" si="7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8">
        <f t="shared" si="6"/>
        <v>42976.208333333328</v>
      </c>
      <c r="T82" s="8">
        <f t="shared" si="7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8">
        <f t="shared" si="6"/>
        <v>43062.25</v>
      </c>
      <c r="T83" s="8">
        <f t="shared" si="7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8">
        <f t="shared" si="6"/>
        <v>43482.25</v>
      </c>
      <c r="T84" s="8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8">
        <f t="shared" si="6"/>
        <v>42579.208333333328</v>
      </c>
      <c r="T85" s="8">
        <f t="shared" si="7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8">
        <f t="shared" si="6"/>
        <v>41118.208333333336</v>
      </c>
      <c r="T86" s="8">
        <f t="shared" si="7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8">
        <f t="shared" si="6"/>
        <v>40797.208333333336</v>
      </c>
      <c r="T87" s="8">
        <f t="shared" si="7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8">
        <f t="shared" si="6"/>
        <v>42128.208333333328</v>
      </c>
      <c r="T88" s="8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8">
        <f t="shared" si="6"/>
        <v>40610.25</v>
      </c>
      <c r="T89" s="8">
        <f t="shared" si="7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8">
        <f t="shared" si="6"/>
        <v>42110.208333333328</v>
      </c>
      <c r="T90" s="8">
        <f t="shared" si="7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8">
        <f t="shared" si="6"/>
        <v>40283.208333333336</v>
      </c>
      <c r="T91" s="8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8">
        <f t="shared" si="6"/>
        <v>42425.25</v>
      </c>
      <c r="T92" s="8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8">
        <f t="shared" si="6"/>
        <v>42588.208333333328</v>
      </c>
      <c r="T93" s="8">
        <f t="shared" si="7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8">
        <f t="shared" si="6"/>
        <v>40352.208333333336</v>
      </c>
      <c r="T94" s="8">
        <f t="shared" si="7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8">
        <f t="shared" si="6"/>
        <v>41202.208333333336</v>
      </c>
      <c r="T95" s="8">
        <f t="shared" si="7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8">
        <f t="shared" si="6"/>
        <v>43562.208333333328</v>
      </c>
      <c r="T96" s="8">
        <f t="shared" si="7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8">
        <f t="shared" si="6"/>
        <v>43752.208333333328</v>
      </c>
      <c r="T97" s="8">
        <f t="shared" si="7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8">
        <f t="shared" si="6"/>
        <v>40612.25</v>
      </c>
      <c r="T98" s="8">
        <f t="shared" si="7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8">
        <f t="shared" si="6"/>
        <v>42180.208333333328</v>
      </c>
      <c r="T99" s="8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8">
        <f t="shared" si="6"/>
        <v>42212.208333333328</v>
      </c>
      <c r="T100" s="8">
        <f t="shared" si="7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8">
        <f t="shared" si="6"/>
        <v>41968.25</v>
      </c>
      <c r="T101" s="8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8">
        <f t="shared" si="6"/>
        <v>40835.208333333336</v>
      </c>
      <c r="T102" s="8">
        <f t="shared" si="7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8">
        <f t="shared" si="6"/>
        <v>42056.25</v>
      </c>
      <c r="T103" s="8">
        <f t="shared" si="7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8">
        <f t="shared" si="6"/>
        <v>43234.208333333328</v>
      </c>
      <c r="T104" s="8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8">
        <f t="shared" si="6"/>
        <v>40475.208333333336</v>
      </c>
      <c r="T105" s="8">
        <f t="shared" si="7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8">
        <f t="shared" si="6"/>
        <v>42878.208333333328</v>
      </c>
      <c r="T106" s="8">
        <f t="shared" si="7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8">
        <f t="shared" si="6"/>
        <v>41366.208333333336</v>
      </c>
      <c r="T107" s="8">
        <f t="shared" si="7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8">
        <f t="shared" si="6"/>
        <v>43716.208333333328</v>
      </c>
      <c r="T108" s="8">
        <f t="shared" si="7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8">
        <f t="shared" si="6"/>
        <v>43213.208333333328</v>
      </c>
      <c r="T109" s="8">
        <f t="shared" si="7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8">
        <f t="shared" si="6"/>
        <v>41005.208333333336</v>
      </c>
      <c r="T110" s="8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8">
        <f t="shared" si="6"/>
        <v>41651.25</v>
      </c>
      <c r="T111" s="8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8">
        <f t="shared" si="6"/>
        <v>43354.208333333328</v>
      </c>
      <c r="T112" s="8">
        <f t="shared" si="7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8">
        <f t="shared" si="6"/>
        <v>41174.208333333336</v>
      </c>
      <c r="T113" s="8">
        <f t="shared" si="7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8">
        <f t="shared" si="6"/>
        <v>41875.208333333336</v>
      </c>
      <c r="T114" s="8">
        <f t="shared" si="7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8">
        <f t="shared" si="6"/>
        <v>42990.208333333328</v>
      </c>
      <c r="T115" s="8">
        <f t="shared" si="7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8">
        <f t="shared" si="6"/>
        <v>43564.208333333328</v>
      </c>
      <c r="T116" s="8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8">
        <f t="shared" si="6"/>
        <v>43056.25</v>
      </c>
      <c r="T117" s="8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8">
        <f t="shared" si="6"/>
        <v>42265.208333333328</v>
      </c>
      <c r="T118" s="8">
        <f t="shared" si="7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8">
        <f t="shared" si="6"/>
        <v>40808.208333333336</v>
      </c>
      <c r="T119" s="8">
        <f t="shared" si="7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8">
        <f t="shared" si="6"/>
        <v>41665.25</v>
      </c>
      <c r="T120" s="8">
        <f t="shared" si="7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8">
        <f t="shared" si="6"/>
        <v>41806.208333333336</v>
      </c>
      <c r="T121" s="8">
        <f t="shared" si="7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8">
        <f t="shared" si="6"/>
        <v>42111.208333333328</v>
      </c>
      <c r="T122" s="8">
        <f t="shared" si="7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8">
        <f t="shared" si="6"/>
        <v>41917.208333333336</v>
      </c>
      <c r="T123" s="8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8">
        <f t="shared" si="6"/>
        <v>41970.25</v>
      </c>
      <c r="T124" s="8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8">
        <f t="shared" si="6"/>
        <v>42332.25</v>
      </c>
      <c r="T125" s="8">
        <f t="shared" si="7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8">
        <f t="shared" si="6"/>
        <v>43598.208333333328</v>
      </c>
      <c r="T126" s="8">
        <f t="shared" si="7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8">
        <f t="shared" si="6"/>
        <v>43362.208333333328</v>
      </c>
      <c r="T127" s="8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8">
        <f t="shared" si="6"/>
        <v>42596.208333333328</v>
      </c>
      <c r="T128" s="8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8">
        <f t="shared" si="6"/>
        <v>40310.208333333336</v>
      </c>
      <c r="T129" s="8">
        <f t="shared" si="7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8">
        <f t="shared" si="6"/>
        <v>40417.208333333336</v>
      </c>
      <c r="T130" s="8">
        <f t="shared" si="7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((E131/D131)*(100))</f>
        <v>3.202693602693603</v>
      </c>
      <c r="G131" t="s">
        <v>74</v>
      </c>
      <c r="H131">
        <v>55</v>
      </c>
      <c r="I131" s="4">
        <f t="shared" ref="I131:I194" si="9">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8">
        <f t="shared" ref="S131:S194" si="10">(((L131/60)/60)/24)+DATE(1970,1,1)</f>
        <v>42038.25</v>
      </c>
      <c r="T131" s="8">
        <f t="shared" ref="T131:T194" si="11">(((M131/60)/60)/24)+DATE(1970,1,1)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8">
        <f t="shared" si="10"/>
        <v>40842.208333333336</v>
      </c>
      <c r="T132" s="8">
        <f t="shared" si="11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8">
        <f t="shared" si="10"/>
        <v>41607.25</v>
      </c>
      <c r="T133" s="8">
        <f t="shared" si="11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8">
        <f t="shared" si="10"/>
        <v>43112.25</v>
      </c>
      <c r="T134" s="8">
        <f t="shared" si="11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8">
        <f t="shared" si="10"/>
        <v>40767.208333333336</v>
      </c>
      <c r="T135" s="8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8">
        <f t="shared" si="10"/>
        <v>40713.208333333336</v>
      </c>
      <c r="T136" s="8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8">
        <f t="shared" si="10"/>
        <v>41340.25</v>
      </c>
      <c r="T137" s="8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8">
        <f t="shared" si="10"/>
        <v>41797.208333333336</v>
      </c>
      <c r="T138" s="8">
        <f t="shared" si="11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8">
        <f t="shared" si="10"/>
        <v>40457.208333333336</v>
      </c>
      <c r="T139" s="8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8">
        <f t="shared" si="10"/>
        <v>41180.208333333336</v>
      </c>
      <c r="T140" s="8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8">
        <f t="shared" si="10"/>
        <v>42115.208333333328</v>
      </c>
      <c r="T141" s="8">
        <f t="shared" si="11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8">
        <f t="shared" si="10"/>
        <v>43156.25</v>
      </c>
      <c r="T142" s="8">
        <f t="shared" si="11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8">
        <f t="shared" si="10"/>
        <v>42167.208333333328</v>
      </c>
      <c r="T143" s="8">
        <f t="shared" si="11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8">
        <f t="shared" si="10"/>
        <v>41005.208333333336</v>
      </c>
      <c r="T144" s="8">
        <f t="shared" si="11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8">
        <f t="shared" si="10"/>
        <v>40357.208333333336</v>
      </c>
      <c r="T145" s="8">
        <f t="shared" si="11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8">
        <f t="shared" si="10"/>
        <v>43633.208333333328</v>
      </c>
      <c r="T146" s="8">
        <f t="shared" si="11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8">
        <f t="shared" si="10"/>
        <v>41889.208333333336</v>
      </c>
      <c r="T147" s="8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8">
        <f t="shared" si="10"/>
        <v>40855.25</v>
      </c>
      <c r="T148" s="8">
        <f t="shared" si="11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8">
        <f t="shared" si="10"/>
        <v>42534.208333333328</v>
      </c>
      <c r="T149" s="8">
        <f t="shared" si="11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8">
        <f t="shared" si="10"/>
        <v>42941.208333333328</v>
      </c>
      <c r="T150" s="8">
        <f t="shared" si="11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8">
        <f t="shared" si="10"/>
        <v>41275.25</v>
      </c>
      <c r="T151" s="8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8">
        <f t="shared" si="10"/>
        <v>43450.25</v>
      </c>
      <c r="T152" s="8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8">
        <f t="shared" si="10"/>
        <v>41799.208333333336</v>
      </c>
      <c r="T153" s="8">
        <f t="shared" si="11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8">
        <f t="shared" si="10"/>
        <v>42783.25</v>
      </c>
      <c r="T154" s="8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8">
        <f t="shared" si="10"/>
        <v>41201.208333333336</v>
      </c>
      <c r="T155" s="8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8">
        <f t="shared" si="10"/>
        <v>42502.208333333328</v>
      </c>
      <c r="T156" s="8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8">
        <f t="shared" si="10"/>
        <v>40262.208333333336</v>
      </c>
      <c r="T157" s="8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8">
        <f t="shared" si="10"/>
        <v>43743.208333333328</v>
      </c>
      <c r="T158" s="8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8">
        <f t="shared" si="10"/>
        <v>41638.25</v>
      </c>
      <c r="T159" s="8">
        <f t="shared" si="11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8">
        <f t="shared" si="10"/>
        <v>42346.25</v>
      </c>
      <c r="T160" s="8">
        <f t="shared" si="11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8">
        <f t="shared" si="10"/>
        <v>43551.208333333328</v>
      </c>
      <c r="T161" s="8">
        <f t="shared" si="11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8">
        <f t="shared" si="10"/>
        <v>43582.208333333328</v>
      </c>
      <c r="T162" s="8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8">
        <f t="shared" si="10"/>
        <v>42270.208333333328</v>
      </c>
      <c r="T163" s="8">
        <f t="shared" si="11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8">
        <f t="shared" si="10"/>
        <v>43442.25</v>
      </c>
      <c r="T164" s="8">
        <f t="shared" si="11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8">
        <f t="shared" si="10"/>
        <v>43028.208333333328</v>
      </c>
      <c r="T165" s="8">
        <f t="shared" si="11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8">
        <f t="shared" si="10"/>
        <v>43016.208333333328</v>
      </c>
      <c r="T166" s="8">
        <f t="shared" si="11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8">
        <f t="shared" si="10"/>
        <v>42948.208333333328</v>
      </c>
      <c r="T167" s="8">
        <f t="shared" si="11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8">
        <f t="shared" si="10"/>
        <v>40534.25</v>
      </c>
      <c r="T168" s="8">
        <f t="shared" si="11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8">
        <f t="shared" si="10"/>
        <v>41435.208333333336</v>
      </c>
      <c r="T169" s="8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8">
        <f t="shared" si="10"/>
        <v>43518.25</v>
      </c>
      <c r="T170" s="8">
        <f t="shared" si="11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8">
        <f t="shared" si="10"/>
        <v>41077.208333333336</v>
      </c>
      <c r="T171" s="8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8">
        <f t="shared" si="10"/>
        <v>42950.208333333328</v>
      </c>
      <c r="T172" s="8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8">
        <f t="shared" si="10"/>
        <v>41718.208333333336</v>
      </c>
      <c r="T173" s="8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8">
        <f t="shared" si="10"/>
        <v>41839.208333333336</v>
      </c>
      <c r="T174" s="8">
        <f t="shared" si="11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8">
        <f t="shared" si="10"/>
        <v>41412.208333333336</v>
      </c>
      <c r="T175" s="8">
        <f t="shared" si="11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8">
        <f t="shared" si="10"/>
        <v>42282.208333333328</v>
      </c>
      <c r="T176" s="8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8">
        <f t="shared" si="10"/>
        <v>42613.208333333328</v>
      </c>
      <c r="T177" s="8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8">
        <f t="shared" si="10"/>
        <v>42616.208333333328</v>
      </c>
      <c r="T178" s="8">
        <f t="shared" si="11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8">
        <f t="shared" si="10"/>
        <v>40497.25</v>
      </c>
      <c r="T179" s="8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8">
        <f t="shared" si="10"/>
        <v>42999.208333333328</v>
      </c>
      <c r="T180" s="8">
        <f t="shared" si="11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8">
        <f t="shared" si="10"/>
        <v>41350.208333333336</v>
      </c>
      <c r="T181" s="8">
        <f t="shared" si="11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8">
        <f t="shared" si="10"/>
        <v>40259.208333333336</v>
      </c>
      <c r="T182" s="8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8">
        <f t="shared" si="10"/>
        <v>43012.208333333328</v>
      </c>
      <c r="T183" s="8">
        <f t="shared" si="11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8">
        <f t="shared" si="10"/>
        <v>43631.208333333328</v>
      </c>
      <c r="T184" s="8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8">
        <f t="shared" si="10"/>
        <v>40430.208333333336</v>
      </c>
      <c r="T185" s="8">
        <f t="shared" si="11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8">
        <f t="shared" si="10"/>
        <v>43588.208333333328</v>
      </c>
      <c r="T186" s="8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8">
        <f t="shared" si="10"/>
        <v>43233.208333333328</v>
      </c>
      <c r="T187" s="8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8">
        <f t="shared" si="10"/>
        <v>41782.208333333336</v>
      </c>
      <c r="T188" s="8">
        <f t="shared" si="11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8">
        <f t="shared" si="10"/>
        <v>41328.25</v>
      </c>
      <c r="T189" s="8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8">
        <f t="shared" si="10"/>
        <v>41975.25</v>
      </c>
      <c r="T190" s="8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8">
        <f t="shared" si="10"/>
        <v>42433.25</v>
      </c>
      <c r="T191" s="8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8">
        <f t="shared" si="10"/>
        <v>41429.208333333336</v>
      </c>
      <c r="T192" s="8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8">
        <f t="shared" si="10"/>
        <v>43536.208333333328</v>
      </c>
      <c r="T193" s="8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8">
        <f t="shared" si="10"/>
        <v>41817.208333333336</v>
      </c>
      <c r="T194" s="8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((E195/D195)*(100))</f>
        <v>45.636363636363633</v>
      </c>
      <c r="G195" t="s">
        <v>14</v>
      </c>
      <c r="H195">
        <v>65</v>
      </c>
      <c r="I195" s="4">
        <f t="shared" ref="I195:I258" si="13">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8">
        <f t="shared" ref="S195:S258" si="14">(((L195/60)/60)/24)+DATE(1970,1,1)</f>
        <v>43198.208333333328</v>
      </c>
      <c r="T195" s="8">
        <f t="shared" ref="T195:T258" si="15">(((M195/60)/60)/24)+DATE(1970,1,1)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8">
        <f t="shared" si="14"/>
        <v>42261.208333333328</v>
      </c>
      <c r="T196" s="8">
        <f t="shared" si="15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8">
        <f t="shared" si="14"/>
        <v>43310.208333333328</v>
      </c>
      <c r="T197" s="8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8">
        <f t="shared" si="14"/>
        <v>42616.208333333328</v>
      </c>
      <c r="T198" s="8">
        <f t="shared" si="15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8">
        <f t="shared" si="14"/>
        <v>42909.208333333328</v>
      </c>
      <c r="T199" s="8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8">
        <f t="shared" si="14"/>
        <v>40396.208333333336</v>
      </c>
      <c r="T200" s="8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8">
        <f t="shared" si="14"/>
        <v>42192.208333333328</v>
      </c>
      <c r="T201" s="8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8">
        <f t="shared" si="14"/>
        <v>40262.208333333336</v>
      </c>
      <c r="T202" s="8">
        <f t="shared" si="15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8">
        <f t="shared" si="14"/>
        <v>41845.208333333336</v>
      </c>
      <c r="T203" s="8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8">
        <f t="shared" si="14"/>
        <v>40818.208333333336</v>
      </c>
      <c r="T204" s="8">
        <f t="shared" si="15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8">
        <f t="shared" si="14"/>
        <v>42752.25</v>
      </c>
      <c r="T205" s="8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8">
        <f t="shared" si="14"/>
        <v>40636.208333333336</v>
      </c>
      <c r="T206" s="8">
        <f t="shared" si="15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8">
        <f t="shared" si="14"/>
        <v>43390.208333333328</v>
      </c>
      <c r="T207" s="8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8">
        <f t="shared" si="14"/>
        <v>40236.25</v>
      </c>
      <c r="T208" s="8">
        <f t="shared" si="15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8">
        <f t="shared" si="14"/>
        <v>43340.208333333328</v>
      </c>
      <c r="T209" s="8">
        <f t="shared" si="15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8">
        <f t="shared" si="14"/>
        <v>43048.25</v>
      </c>
      <c r="T210" s="8">
        <f t="shared" si="15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8">
        <f t="shared" si="14"/>
        <v>42496.208333333328</v>
      </c>
      <c r="T211" s="8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8">
        <f t="shared" si="14"/>
        <v>42797.25</v>
      </c>
      <c r="T212" s="8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8">
        <f t="shared" si="14"/>
        <v>41513.208333333336</v>
      </c>
      <c r="T213" s="8">
        <f t="shared" si="15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8">
        <f t="shared" si="14"/>
        <v>43814.25</v>
      </c>
      <c r="T214" s="8">
        <f t="shared" si="15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8">
        <f t="shared" si="14"/>
        <v>40488.208333333336</v>
      </c>
      <c r="T215" s="8">
        <f t="shared" si="15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8">
        <f t="shared" si="14"/>
        <v>40409.208333333336</v>
      </c>
      <c r="T216" s="8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8">
        <f t="shared" si="14"/>
        <v>43509.25</v>
      </c>
      <c r="T217" s="8">
        <f t="shared" si="15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8">
        <f t="shared" si="14"/>
        <v>40869.25</v>
      </c>
      <c r="T218" s="8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8">
        <f t="shared" si="14"/>
        <v>43583.208333333328</v>
      </c>
      <c r="T219" s="8">
        <f t="shared" si="15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8">
        <f t="shared" si="14"/>
        <v>40858.25</v>
      </c>
      <c r="T220" s="8">
        <f t="shared" si="15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8">
        <f t="shared" si="14"/>
        <v>41137.208333333336</v>
      </c>
      <c r="T221" s="8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8">
        <f t="shared" si="14"/>
        <v>40725.208333333336</v>
      </c>
      <c r="T222" s="8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8">
        <f t="shared" si="14"/>
        <v>41081.208333333336</v>
      </c>
      <c r="T223" s="8">
        <f t="shared" si="15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8">
        <f t="shared" si="14"/>
        <v>41914.208333333336</v>
      </c>
      <c r="T224" s="8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8">
        <f t="shared" si="14"/>
        <v>42445.208333333328</v>
      </c>
      <c r="T225" s="8">
        <f t="shared" si="15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8">
        <f t="shared" si="14"/>
        <v>41906.208333333336</v>
      </c>
      <c r="T226" s="8">
        <f t="shared" si="15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8">
        <f t="shared" si="14"/>
        <v>41762.208333333336</v>
      </c>
      <c r="T227" s="8">
        <f t="shared" si="15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8">
        <f t="shared" si="14"/>
        <v>40276.208333333336</v>
      </c>
      <c r="T228" s="8">
        <f t="shared" si="15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8">
        <f t="shared" si="14"/>
        <v>42139.208333333328</v>
      </c>
      <c r="T229" s="8">
        <f t="shared" si="15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8">
        <f t="shared" si="14"/>
        <v>42613.208333333328</v>
      </c>
      <c r="T230" s="8">
        <f t="shared" si="15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8">
        <f t="shared" si="14"/>
        <v>42887.208333333328</v>
      </c>
      <c r="T231" s="8">
        <f t="shared" si="15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8">
        <f t="shared" si="14"/>
        <v>43805.25</v>
      </c>
      <c r="T232" s="8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8">
        <f t="shared" si="14"/>
        <v>41415.208333333336</v>
      </c>
      <c r="T233" s="8">
        <f t="shared" si="15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8">
        <f t="shared" si="14"/>
        <v>42576.208333333328</v>
      </c>
      <c r="T234" s="8">
        <f t="shared" si="15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8">
        <f t="shared" si="14"/>
        <v>40706.208333333336</v>
      </c>
      <c r="T235" s="8">
        <f t="shared" si="15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8">
        <f t="shared" si="14"/>
        <v>42969.208333333328</v>
      </c>
      <c r="T236" s="8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8">
        <f t="shared" si="14"/>
        <v>42779.25</v>
      </c>
      <c r="T237" s="8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8">
        <f t="shared" si="14"/>
        <v>43641.208333333328</v>
      </c>
      <c r="T238" s="8">
        <f t="shared" si="15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8">
        <f t="shared" si="14"/>
        <v>41754.208333333336</v>
      </c>
      <c r="T239" s="8">
        <f t="shared" si="15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8">
        <f t="shared" si="14"/>
        <v>43083.25</v>
      </c>
      <c r="T240" s="8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8">
        <f t="shared" si="14"/>
        <v>42245.208333333328</v>
      </c>
      <c r="T241" s="8">
        <f t="shared" si="15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8">
        <f t="shared" si="14"/>
        <v>40396.208333333336</v>
      </c>
      <c r="T242" s="8">
        <f t="shared" si="15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8">
        <f t="shared" si="14"/>
        <v>41742.208333333336</v>
      </c>
      <c r="T243" s="8">
        <f t="shared" si="15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8">
        <f t="shared" si="14"/>
        <v>42865.208333333328</v>
      </c>
      <c r="T244" s="8">
        <f t="shared" si="15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8">
        <f t="shared" si="14"/>
        <v>43163.25</v>
      </c>
      <c r="T245" s="8">
        <f t="shared" si="15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8">
        <f t="shared" si="14"/>
        <v>41834.208333333336</v>
      </c>
      <c r="T246" s="8">
        <f t="shared" si="15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8">
        <f t="shared" si="14"/>
        <v>41736.208333333336</v>
      </c>
      <c r="T247" s="8">
        <f t="shared" si="15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8">
        <f t="shared" si="14"/>
        <v>41491.208333333336</v>
      </c>
      <c r="T248" s="8">
        <f t="shared" si="15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8">
        <f t="shared" si="14"/>
        <v>42726.25</v>
      </c>
      <c r="T249" s="8">
        <f t="shared" si="15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8">
        <f t="shared" si="14"/>
        <v>42004.25</v>
      </c>
      <c r="T250" s="8">
        <f t="shared" si="15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8">
        <f t="shared" si="14"/>
        <v>42006.25</v>
      </c>
      <c r="T251" s="8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8">
        <f t="shared" si="14"/>
        <v>40203.25</v>
      </c>
      <c r="T252" s="8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8">
        <f t="shared" si="14"/>
        <v>41252.25</v>
      </c>
      <c r="T253" s="8">
        <f t="shared" si="15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8">
        <f t="shared" si="14"/>
        <v>41572.208333333336</v>
      </c>
      <c r="T254" s="8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8">
        <f t="shared" si="14"/>
        <v>40641.208333333336</v>
      </c>
      <c r="T255" s="8">
        <f t="shared" si="15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8">
        <f t="shared" si="14"/>
        <v>42787.25</v>
      </c>
      <c r="T256" s="8">
        <f t="shared" si="15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8">
        <f t="shared" si="14"/>
        <v>40590.25</v>
      </c>
      <c r="T257" s="8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8">
        <f t="shared" si="14"/>
        <v>42393.25</v>
      </c>
      <c r="T258" s="8">
        <f t="shared" si="1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((E259/D259)*(100))</f>
        <v>146</v>
      </c>
      <c r="G259" t="s">
        <v>20</v>
      </c>
      <c r="H259">
        <v>92</v>
      </c>
      <c r="I259" s="4">
        <f t="shared" ref="I259:I322" si="17">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8">
        <f t="shared" ref="S259:S322" si="18">(((L259/60)/60)/24)+DATE(1970,1,1)</f>
        <v>41338.25</v>
      </c>
      <c r="T259" s="8">
        <f t="shared" ref="T259:T322" si="19">(((M259/60)/60)/24)+DATE(1970,1,1)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8">
        <f t="shared" si="18"/>
        <v>42712.25</v>
      </c>
      <c r="T260" s="8">
        <f t="shared" si="1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8">
        <f t="shared" si="18"/>
        <v>41251.25</v>
      </c>
      <c r="T261" s="8">
        <f t="shared" si="1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8">
        <f t="shared" si="18"/>
        <v>41180.208333333336</v>
      </c>
      <c r="T262" s="8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8">
        <f t="shared" si="18"/>
        <v>40415.208333333336</v>
      </c>
      <c r="T263" s="8">
        <f t="shared" si="1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8">
        <f t="shared" si="18"/>
        <v>40638.208333333336</v>
      </c>
      <c r="T264" s="8">
        <f t="shared" si="1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8">
        <f t="shared" si="18"/>
        <v>40187.25</v>
      </c>
      <c r="T265" s="8">
        <f t="shared" si="1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8">
        <f t="shared" si="18"/>
        <v>41317.25</v>
      </c>
      <c r="T266" s="8">
        <f t="shared" si="1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8">
        <f t="shared" si="18"/>
        <v>42372.25</v>
      </c>
      <c r="T267" s="8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8">
        <f t="shared" si="18"/>
        <v>41950.25</v>
      </c>
      <c r="T268" s="8">
        <f t="shared" si="1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8">
        <f t="shared" si="18"/>
        <v>41206.208333333336</v>
      </c>
      <c r="T269" s="8">
        <f t="shared" si="1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8">
        <f t="shared" si="18"/>
        <v>41186.208333333336</v>
      </c>
      <c r="T270" s="8">
        <f t="shared" si="1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8">
        <f t="shared" si="18"/>
        <v>43496.25</v>
      </c>
      <c r="T271" s="8">
        <f t="shared" si="1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8">
        <f t="shared" si="18"/>
        <v>40514.25</v>
      </c>
      <c r="T272" s="8">
        <f t="shared" si="1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8">
        <f t="shared" si="18"/>
        <v>42345.25</v>
      </c>
      <c r="T273" s="8">
        <f t="shared" si="1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8">
        <f t="shared" si="18"/>
        <v>43656.208333333328</v>
      </c>
      <c r="T274" s="8">
        <f t="shared" si="1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8">
        <f t="shared" si="18"/>
        <v>42995.208333333328</v>
      </c>
      <c r="T275" s="8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8">
        <f t="shared" si="18"/>
        <v>43045.25</v>
      </c>
      <c r="T276" s="8">
        <f t="shared" si="1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8">
        <f t="shared" si="18"/>
        <v>43561.208333333328</v>
      </c>
      <c r="T277" s="8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8">
        <f t="shared" si="18"/>
        <v>41018.208333333336</v>
      </c>
      <c r="T278" s="8">
        <f t="shared" si="1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8">
        <f t="shared" si="18"/>
        <v>40378.208333333336</v>
      </c>
      <c r="T279" s="8">
        <f t="shared" si="1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8">
        <f t="shared" si="18"/>
        <v>41239.25</v>
      </c>
      <c r="T280" s="8">
        <f t="shared" si="1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8">
        <f t="shared" si="18"/>
        <v>43346.208333333328</v>
      </c>
      <c r="T281" s="8">
        <f t="shared" si="1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8">
        <f t="shared" si="18"/>
        <v>43060.25</v>
      </c>
      <c r="T282" s="8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8">
        <f t="shared" si="18"/>
        <v>40979.25</v>
      </c>
      <c r="T283" s="8">
        <f t="shared" si="1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8">
        <f t="shared" si="18"/>
        <v>42701.25</v>
      </c>
      <c r="T284" s="8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8">
        <f t="shared" si="18"/>
        <v>42520.208333333328</v>
      </c>
      <c r="T285" s="8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8">
        <f t="shared" si="18"/>
        <v>41030.208333333336</v>
      </c>
      <c r="T286" s="8">
        <f t="shared" si="1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8">
        <f t="shared" si="18"/>
        <v>42623.208333333328</v>
      </c>
      <c r="T287" s="8">
        <f t="shared" si="1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8">
        <f t="shared" si="18"/>
        <v>42697.25</v>
      </c>
      <c r="T288" s="8">
        <f t="shared" si="1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8">
        <f t="shared" si="18"/>
        <v>42122.208333333328</v>
      </c>
      <c r="T289" s="8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8">
        <f t="shared" si="18"/>
        <v>40982.208333333336</v>
      </c>
      <c r="T290" s="8">
        <f t="shared" si="1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8">
        <f t="shared" si="18"/>
        <v>42219.208333333328</v>
      </c>
      <c r="T291" s="8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8">
        <f t="shared" si="18"/>
        <v>41404.208333333336</v>
      </c>
      <c r="T292" s="8">
        <f t="shared" si="1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8">
        <f t="shared" si="18"/>
        <v>40831.208333333336</v>
      </c>
      <c r="T293" s="8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8">
        <f t="shared" si="18"/>
        <v>40984.208333333336</v>
      </c>
      <c r="T294" s="8">
        <f t="shared" si="1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8">
        <f t="shared" si="18"/>
        <v>40456.208333333336</v>
      </c>
      <c r="T295" s="8">
        <f t="shared" si="1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8">
        <f t="shared" si="18"/>
        <v>43399.208333333328</v>
      </c>
      <c r="T296" s="8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8">
        <f t="shared" si="18"/>
        <v>41562.208333333336</v>
      </c>
      <c r="T297" s="8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8">
        <f t="shared" si="18"/>
        <v>43493.25</v>
      </c>
      <c r="T298" s="8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8">
        <f t="shared" si="18"/>
        <v>41653.25</v>
      </c>
      <c r="T299" s="8">
        <f t="shared" si="1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8">
        <f t="shared" si="18"/>
        <v>42426.25</v>
      </c>
      <c r="T300" s="8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8">
        <f t="shared" si="18"/>
        <v>42432.25</v>
      </c>
      <c r="T301" s="8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8">
        <f t="shared" si="18"/>
        <v>42977.208333333328</v>
      </c>
      <c r="T302" s="8">
        <f t="shared" si="1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8">
        <f t="shared" si="18"/>
        <v>42061.25</v>
      </c>
      <c r="T303" s="8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8">
        <f t="shared" si="18"/>
        <v>43345.208333333328</v>
      </c>
      <c r="T304" s="8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8">
        <f t="shared" si="18"/>
        <v>42376.25</v>
      </c>
      <c r="T305" s="8">
        <f t="shared" si="1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8">
        <f t="shared" si="18"/>
        <v>42589.208333333328</v>
      </c>
      <c r="T306" s="8">
        <f t="shared" si="1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8">
        <f t="shared" si="18"/>
        <v>42448.208333333328</v>
      </c>
      <c r="T307" s="8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8">
        <f t="shared" si="18"/>
        <v>42930.208333333328</v>
      </c>
      <c r="T308" s="8">
        <f t="shared" si="1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8">
        <f t="shared" si="18"/>
        <v>41066.208333333336</v>
      </c>
      <c r="T309" s="8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8">
        <f t="shared" si="18"/>
        <v>40651.208333333336</v>
      </c>
      <c r="T310" s="8">
        <f t="shared" si="1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8">
        <f t="shared" si="18"/>
        <v>40807.208333333336</v>
      </c>
      <c r="T311" s="8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8">
        <f t="shared" si="18"/>
        <v>40277.208333333336</v>
      </c>
      <c r="T312" s="8">
        <f t="shared" si="1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8">
        <f t="shared" si="18"/>
        <v>40590.25</v>
      </c>
      <c r="T313" s="8">
        <f t="shared" si="1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8">
        <f t="shared" si="18"/>
        <v>41572.208333333336</v>
      </c>
      <c r="T314" s="8">
        <f t="shared" si="1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8">
        <f t="shared" si="18"/>
        <v>40966.25</v>
      </c>
      <c r="T315" s="8">
        <f t="shared" si="1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8">
        <f t="shared" si="18"/>
        <v>43536.208333333328</v>
      </c>
      <c r="T316" s="8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8">
        <f t="shared" si="18"/>
        <v>41783.208333333336</v>
      </c>
      <c r="T317" s="8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8">
        <f t="shared" si="18"/>
        <v>43788.25</v>
      </c>
      <c r="T318" s="8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8">
        <f t="shared" si="18"/>
        <v>42869.208333333328</v>
      </c>
      <c r="T319" s="8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8">
        <f t="shared" si="18"/>
        <v>41684.25</v>
      </c>
      <c r="T320" s="8">
        <f t="shared" si="1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8">
        <f t="shared" si="18"/>
        <v>40402.208333333336</v>
      </c>
      <c r="T321" s="8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8">
        <f t="shared" si="18"/>
        <v>40673.208333333336</v>
      </c>
      <c r="T322" s="8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((E323/D323)*(100))</f>
        <v>94.144366197183089</v>
      </c>
      <c r="G323" t="s">
        <v>14</v>
      </c>
      <c r="H323">
        <v>2468</v>
      </c>
      <c r="I323" s="4">
        <f t="shared" ref="I323:I386" si="21">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8">
        <f t="shared" ref="S323:S386" si="22">(((L323/60)/60)/24)+DATE(1970,1,1)</f>
        <v>40634.208333333336</v>
      </c>
      <c r="T323" s="8">
        <f t="shared" ref="T323:T386" si="23">(((M323/60)/60)/24)+DATE(1970,1,1)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8">
        <f t="shared" si="22"/>
        <v>40507.25</v>
      </c>
      <c r="T324" s="8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8">
        <f t="shared" si="22"/>
        <v>41725.208333333336</v>
      </c>
      <c r="T325" s="8">
        <f t="shared" si="23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8">
        <f t="shared" si="22"/>
        <v>42176.208333333328</v>
      </c>
      <c r="T326" s="8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8">
        <f t="shared" si="22"/>
        <v>43267.208333333328</v>
      </c>
      <c r="T327" s="8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8">
        <f t="shared" si="22"/>
        <v>42364.25</v>
      </c>
      <c r="T328" s="8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8">
        <f t="shared" si="22"/>
        <v>43705.208333333328</v>
      </c>
      <c r="T329" s="8">
        <f t="shared" si="23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8">
        <f t="shared" si="22"/>
        <v>43434.25</v>
      </c>
      <c r="T330" s="8">
        <f t="shared" si="23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8">
        <f t="shared" si="22"/>
        <v>42716.25</v>
      </c>
      <c r="T331" s="8">
        <f t="shared" si="23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8">
        <f t="shared" si="22"/>
        <v>43077.25</v>
      </c>
      <c r="T332" s="8">
        <f t="shared" si="23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8">
        <f t="shared" si="22"/>
        <v>40896.25</v>
      </c>
      <c r="T333" s="8">
        <f t="shared" si="23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8">
        <f t="shared" si="22"/>
        <v>41361.208333333336</v>
      </c>
      <c r="T334" s="8">
        <f t="shared" si="23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8">
        <f t="shared" si="22"/>
        <v>43424.25</v>
      </c>
      <c r="T335" s="8">
        <f t="shared" si="23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8">
        <f t="shared" si="22"/>
        <v>43110.25</v>
      </c>
      <c r="T336" s="8">
        <f t="shared" si="23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8">
        <f t="shared" si="22"/>
        <v>43784.25</v>
      </c>
      <c r="T337" s="8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8">
        <f t="shared" si="22"/>
        <v>40527.25</v>
      </c>
      <c r="T338" s="8">
        <f t="shared" si="23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8">
        <f t="shared" si="22"/>
        <v>43780.25</v>
      </c>
      <c r="T339" s="8">
        <f t="shared" si="23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8">
        <f t="shared" si="22"/>
        <v>40821.208333333336</v>
      </c>
      <c r="T340" s="8">
        <f t="shared" si="23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8">
        <f t="shared" si="22"/>
        <v>42949.208333333328</v>
      </c>
      <c r="T341" s="8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8">
        <f t="shared" si="22"/>
        <v>40889.25</v>
      </c>
      <c r="T342" s="8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8">
        <f t="shared" si="22"/>
        <v>42244.208333333328</v>
      </c>
      <c r="T343" s="8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8">
        <f t="shared" si="22"/>
        <v>41475.208333333336</v>
      </c>
      <c r="T344" s="8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8">
        <f t="shared" si="22"/>
        <v>41597.25</v>
      </c>
      <c r="T345" s="8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8">
        <f t="shared" si="22"/>
        <v>43122.25</v>
      </c>
      <c r="T346" s="8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8">
        <f t="shared" si="22"/>
        <v>42194.208333333328</v>
      </c>
      <c r="T347" s="8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8">
        <f t="shared" si="22"/>
        <v>42971.208333333328</v>
      </c>
      <c r="T348" s="8">
        <f t="shared" si="23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8">
        <f t="shared" si="22"/>
        <v>42046.25</v>
      </c>
      <c r="T349" s="8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8">
        <f t="shared" si="22"/>
        <v>42782.25</v>
      </c>
      <c r="T350" s="8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8">
        <f t="shared" si="22"/>
        <v>42930.208333333328</v>
      </c>
      <c r="T351" s="8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8">
        <f t="shared" si="22"/>
        <v>42144.208333333328</v>
      </c>
      <c r="T352" s="8">
        <f t="shared" si="23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8">
        <f t="shared" si="22"/>
        <v>42240.208333333328</v>
      </c>
      <c r="T353" s="8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8">
        <f t="shared" si="22"/>
        <v>42315.25</v>
      </c>
      <c r="T354" s="8">
        <f t="shared" si="23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8">
        <f t="shared" si="22"/>
        <v>43651.208333333328</v>
      </c>
      <c r="T355" s="8">
        <f t="shared" si="23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8">
        <f t="shared" si="22"/>
        <v>41520.208333333336</v>
      </c>
      <c r="T356" s="8">
        <f t="shared" si="23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8">
        <f t="shared" si="22"/>
        <v>42757.25</v>
      </c>
      <c r="T357" s="8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8">
        <f t="shared" si="22"/>
        <v>40922.25</v>
      </c>
      <c r="T358" s="8">
        <f t="shared" si="23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8">
        <f t="shared" si="22"/>
        <v>42250.208333333328</v>
      </c>
      <c r="T359" s="8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8">
        <f t="shared" si="22"/>
        <v>43322.208333333328</v>
      </c>
      <c r="T360" s="8">
        <f t="shared" si="23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8">
        <f t="shared" si="22"/>
        <v>40782.208333333336</v>
      </c>
      <c r="T361" s="8">
        <f t="shared" si="23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8">
        <f t="shared" si="22"/>
        <v>40544.25</v>
      </c>
      <c r="T362" s="8">
        <f t="shared" si="23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8">
        <f t="shared" si="22"/>
        <v>43015.208333333328</v>
      </c>
      <c r="T363" s="8">
        <f t="shared" si="23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8">
        <f t="shared" si="22"/>
        <v>40570.25</v>
      </c>
      <c r="T364" s="8">
        <f t="shared" si="23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8">
        <f t="shared" si="22"/>
        <v>40904.25</v>
      </c>
      <c r="T365" s="8">
        <f t="shared" si="23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8">
        <f t="shared" si="22"/>
        <v>43164.25</v>
      </c>
      <c r="T366" s="8">
        <f t="shared" si="23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8">
        <f t="shared" si="22"/>
        <v>42733.25</v>
      </c>
      <c r="T367" s="8">
        <f t="shared" si="23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8">
        <f t="shared" si="22"/>
        <v>40546.25</v>
      </c>
      <c r="T368" s="8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8">
        <f t="shared" si="22"/>
        <v>41930.208333333336</v>
      </c>
      <c r="T369" s="8">
        <f t="shared" si="23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8">
        <f t="shared" si="22"/>
        <v>40464.208333333336</v>
      </c>
      <c r="T370" s="8">
        <f t="shared" si="23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8">
        <f t="shared" si="22"/>
        <v>41308.25</v>
      </c>
      <c r="T371" s="8">
        <f t="shared" si="23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8">
        <f t="shared" si="22"/>
        <v>43570.208333333328</v>
      </c>
      <c r="T372" s="8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8">
        <f t="shared" si="22"/>
        <v>42043.25</v>
      </c>
      <c r="T373" s="8">
        <f t="shared" si="23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8">
        <f t="shared" si="22"/>
        <v>42012.25</v>
      </c>
      <c r="T374" s="8">
        <f t="shared" si="23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8">
        <f t="shared" si="22"/>
        <v>42964.208333333328</v>
      </c>
      <c r="T375" s="8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8">
        <f t="shared" si="22"/>
        <v>43476.25</v>
      </c>
      <c r="T376" s="8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8">
        <f t="shared" si="22"/>
        <v>42293.208333333328</v>
      </c>
      <c r="T377" s="8">
        <f t="shared" si="23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8">
        <f t="shared" si="22"/>
        <v>41826.208333333336</v>
      </c>
      <c r="T378" s="8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8">
        <f t="shared" si="22"/>
        <v>43760.208333333328</v>
      </c>
      <c r="T379" s="8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8">
        <f t="shared" si="22"/>
        <v>43241.208333333328</v>
      </c>
      <c r="T380" s="8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8">
        <f t="shared" si="22"/>
        <v>40843.208333333336</v>
      </c>
      <c r="T381" s="8">
        <f t="shared" si="23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8">
        <f t="shared" si="22"/>
        <v>41448.208333333336</v>
      </c>
      <c r="T382" s="8">
        <f t="shared" si="23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8">
        <f t="shared" si="22"/>
        <v>42163.208333333328</v>
      </c>
      <c r="T383" s="8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8">
        <f t="shared" si="22"/>
        <v>43024.208333333328</v>
      </c>
      <c r="T384" s="8">
        <f t="shared" si="23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8">
        <f t="shared" si="22"/>
        <v>43509.25</v>
      </c>
      <c r="T385" s="8">
        <f t="shared" si="23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8">
        <f t="shared" si="22"/>
        <v>42776.25</v>
      </c>
      <c r="T386" s="8">
        <f t="shared" si="23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((E387/D387)*(100))</f>
        <v>146.16709511568124</v>
      </c>
      <c r="G387" t="s">
        <v>20</v>
      </c>
      <c r="H387">
        <v>1137</v>
      </c>
      <c r="I387" s="4">
        <f t="shared" ref="I387:I450" si="25">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8">
        <f t="shared" ref="S387:S450" si="26">(((L387/60)/60)/24)+DATE(1970,1,1)</f>
        <v>43553.208333333328</v>
      </c>
      <c r="T387" s="8">
        <f t="shared" ref="T387:T450" si="27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8">
        <f t="shared" si="26"/>
        <v>40355.208333333336</v>
      </c>
      <c r="T388" s="8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8">
        <f t="shared" si="26"/>
        <v>41072.208333333336</v>
      </c>
      <c r="T389" s="8">
        <f t="shared" si="2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8">
        <f t="shared" si="26"/>
        <v>40912.25</v>
      </c>
      <c r="T390" s="8">
        <f t="shared" si="2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8">
        <f t="shared" si="26"/>
        <v>40479.208333333336</v>
      </c>
      <c r="T391" s="8">
        <f t="shared" si="2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8">
        <f t="shared" si="26"/>
        <v>41530.208333333336</v>
      </c>
      <c r="T392" s="8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8">
        <f t="shared" si="26"/>
        <v>41653.25</v>
      </c>
      <c r="T393" s="8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8">
        <f t="shared" si="26"/>
        <v>40549.25</v>
      </c>
      <c r="T394" s="8">
        <f t="shared" si="2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8">
        <f t="shared" si="26"/>
        <v>42933.208333333328</v>
      </c>
      <c r="T395" s="8">
        <f t="shared" si="2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8">
        <f t="shared" si="26"/>
        <v>41484.208333333336</v>
      </c>
      <c r="T396" s="8">
        <f t="shared" si="2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8">
        <f t="shared" si="26"/>
        <v>40885.25</v>
      </c>
      <c r="T397" s="8">
        <f t="shared" si="2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8">
        <f t="shared" si="26"/>
        <v>43378.208333333328</v>
      </c>
      <c r="T398" s="8">
        <f t="shared" si="2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8">
        <f t="shared" si="26"/>
        <v>41417.208333333336</v>
      </c>
      <c r="T399" s="8">
        <f t="shared" si="2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8">
        <f t="shared" si="26"/>
        <v>43228.208333333328</v>
      </c>
      <c r="T400" s="8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8">
        <f t="shared" si="26"/>
        <v>40576.25</v>
      </c>
      <c r="T401" s="8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8">
        <f t="shared" si="26"/>
        <v>41502.208333333336</v>
      </c>
      <c r="T402" s="8">
        <f t="shared" si="2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8">
        <f t="shared" si="26"/>
        <v>43765.208333333328</v>
      </c>
      <c r="T403" s="8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8">
        <f t="shared" si="26"/>
        <v>40914.25</v>
      </c>
      <c r="T404" s="8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8">
        <f t="shared" si="26"/>
        <v>40310.208333333336</v>
      </c>
      <c r="T405" s="8">
        <f t="shared" si="2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8">
        <f t="shared" si="26"/>
        <v>43053.25</v>
      </c>
      <c r="T406" s="8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8">
        <f t="shared" si="26"/>
        <v>43255.208333333328</v>
      </c>
      <c r="T407" s="8">
        <f t="shared" si="2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8">
        <f t="shared" si="26"/>
        <v>41304.25</v>
      </c>
      <c r="T408" s="8">
        <f t="shared" si="2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8">
        <f t="shared" si="26"/>
        <v>43751.208333333328</v>
      </c>
      <c r="T409" s="8">
        <f t="shared" si="2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8">
        <f t="shared" si="26"/>
        <v>42541.208333333328</v>
      </c>
      <c r="T410" s="8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8">
        <f t="shared" si="26"/>
        <v>42843.208333333328</v>
      </c>
      <c r="T411" s="8">
        <f t="shared" si="2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8">
        <f t="shared" si="26"/>
        <v>42122.208333333328</v>
      </c>
      <c r="T412" s="8">
        <f t="shared" si="2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8">
        <f t="shared" si="26"/>
        <v>42884.208333333328</v>
      </c>
      <c r="T413" s="8">
        <f t="shared" si="2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8">
        <f t="shared" si="26"/>
        <v>41642.25</v>
      </c>
      <c r="T414" s="8">
        <f t="shared" si="2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8">
        <f t="shared" si="26"/>
        <v>43431.25</v>
      </c>
      <c r="T415" s="8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8">
        <f t="shared" si="26"/>
        <v>40288.208333333336</v>
      </c>
      <c r="T416" s="8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8">
        <f t="shared" si="26"/>
        <v>40921.25</v>
      </c>
      <c r="T417" s="8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8">
        <f t="shared" si="26"/>
        <v>40560.25</v>
      </c>
      <c r="T418" s="8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8">
        <f t="shared" si="26"/>
        <v>43407.208333333328</v>
      </c>
      <c r="T419" s="8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8">
        <f t="shared" si="26"/>
        <v>41035.208333333336</v>
      </c>
      <c r="T420" s="8">
        <f t="shared" si="2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8">
        <f t="shared" si="26"/>
        <v>40899.25</v>
      </c>
      <c r="T421" s="8">
        <f t="shared" si="2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8">
        <f t="shared" si="26"/>
        <v>42911.208333333328</v>
      </c>
      <c r="T422" s="8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8">
        <f t="shared" si="26"/>
        <v>42915.208333333328</v>
      </c>
      <c r="T423" s="8">
        <f t="shared" si="2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8">
        <f t="shared" si="26"/>
        <v>40285.208333333336</v>
      </c>
      <c r="T424" s="8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8">
        <f t="shared" si="26"/>
        <v>40808.208333333336</v>
      </c>
      <c r="T425" s="8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8">
        <f t="shared" si="26"/>
        <v>43208.208333333328</v>
      </c>
      <c r="T426" s="8">
        <f t="shared" si="2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8">
        <f t="shared" si="26"/>
        <v>42213.208333333328</v>
      </c>
      <c r="T427" s="8">
        <f t="shared" si="2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8">
        <f t="shared" si="26"/>
        <v>41332.25</v>
      </c>
      <c r="T428" s="8">
        <f t="shared" si="2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8">
        <f t="shared" si="26"/>
        <v>41895.208333333336</v>
      </c>
      <c r="T429" s="8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8">
        <f t="shared" si="26"/>
        <v>40585.25</v>
      </c>
      <c r="T430" s="8">
        <f t="shared" si="2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8">
        <f t="shared" si="26"/>
        <v>41680.25</v>
      </c>
      <c r="T431" s="8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8">
        <f t="shared" si="26"/>
        <v>43737.208333333328</v>
      </c>
      <c r="T432" s="8">
        <f t="shared" si="2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8">
        <f t="shared" si="26"/>
        <v>43273.208333333328</v>
      </c>
      <c r="T433" s="8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8">
        <f t="shared" si="26"/>
        <v>41761.208333333336</v>
      </c>
      <c r="T434" s="8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8">
        <f t="shared" si="26"/>
        <v>41603.25</v>
      </c>
      <c r="T435" s="8">
        <f t="shared" si="2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8">
        <f t="shared" si="26"/>
        <v>42705.25</v>
      </c>
      <c r="T436" s="8">
        <f t="shared" si="2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8">
        <f t="shared" si="26"/>
        <v>41988.25</v>
      </c>
      <c r="T437" s="8">
        <f t="shared" si="2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8">
        <f t="shared" si="26"/>
        <v>43575.208333333328</v>
      </c>
      <c r="T438" s="8">
        <f t="shared" si="2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8">
        <f t="shared" si="26"/>
        <v>42260.208333333328</v>
      </c>
      <c r="T439" s="8">
        <f t="shared" si="2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8">
        <f t="shared" si="26"/>
        <v>41337.25</v>
      </c>
      <c r="T440" s="8">
        <f t="shared" si="2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8">
        <f t="shared" si="26"/>
        <v>42680.208333333328</v>
      </c>
      <c r="T441" s="8">
        <f t="shared" si="2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8">
        <f t="shared" si="26"/>
        <v>42916.208333333328</v>
      </c>
      <c r="T442" s="8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8">
        <f t="shared" si="26"/>
        <v>41025.208333333336</v>
      </c>
      <c r="T443" s="8">
        <f t="shared" si="2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8">
        <f t="shared" si="26"/>
        <v>42980.208333333328</v>
      </c>
      <c r="T444" s="8">
        <f t="shared" si="2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8">
        <f t="shared" si="26"/>
        <v>40451.208333333336</v>
      </c>
      <c r="T445" s="8">
        <f t="shared" si="2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8">
        <f t="shared" si="26"/>
        <v>40748.208333333336</v>
      </c>
      <c r="T446" s="8">
        <f t="shared" si="2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8">
        <f t="shared" si="26"/>
        <v>40515.25</v>
      </c>
      <c r="T447" s="8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8">
        <f t="shared" si="26"/>
        <v>41261.25</v>
      </c>
      <c r="T448" s="8">
        <f t="shared" si="2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8">
        <f t="shared" si="26"/>
        <v>43088.25</v>
      </c>
      <c r="T449" s="8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8">
        <f t="shared" si="26"/>
        <v>41378.208333333336</v>
      </c>
      <c r="T450" s="8">
        <f t="shared" si="27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((E451/D451)*(100))</f>
        <v>967</v>
      </c>
      <c r="G451" t="s">
        <v>20</v>
      </c>
      <c r="H451">
        <v>86</v>
      </c>
      <c r="I451" s="4">
        <f t="shared" ref="I451:I514" si="29">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8">
        <f t="shared" ref="S451:S514" si="30">(((L451/60)/60)/24)+DATE(1970,1,1)</f>
        <v>43530.25</v>
      </c>
      <c r="T451" s="8">
        <f t="shared" ref="T451:T514" si="31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8">
        <f t="shared" si="30"/>
        <v>43394.208333333328</v>
      </c>
      <c r="T452" s="8">
        <f t="shared" si="31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8">
        <f t="shared" si="30"/>
        <v>42935.208333333328</v>
      </c>
      <c r="T453" s="8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8">
        <f t="shared" si="30"/>
        <v>40365.208333333336</v>
      </c>
      <c r="T454" s="8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8">
        <f t="shared" si="30"/>
        <v>42705.25</v>
      </c>
      <c r="T455" s="8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8">
        <f t="shared" si="30"/>
        <v>41568.208333333336</v>
      </c>
      <c r="T456" s="8">
        <f t="shared" si="31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8">
        <f t="shared" si="30"/>
        <v>40809.208333333336</v>
      </c>
      <c r="T457" s="8">
        <f t="shared" si="31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8">
        <f t="shared" si="30"/>
        <v>43141.25</v>
      </c>
      <c r="T458" s="8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8">
        <f t="shared" si="30"/>
        <v>42657.208333333328</v>
      </c>
      <c r="T459" s="8">
        <f t="shared" si="31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8">
        <f t="shared" si="30"/>
        <v>40265.208333333336</v>
      </c>
      <c r="T460" s="8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8">
        <f t="shared" si="30"/>
        <v>42001.25</v>
      </c>
      <c r="T461" s="8">
        <f t="shared" si="31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8">
        <f t="shared" si="30"/>
        <v>40399.208333333336</v>
      </c>
      <c r="T462" s="8">
        <f t="shared" si="31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8">
        <f t="shared" si="30"/>
        <v>41757.208333333336</v>
      </c>
      <c r="T463" s="8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8">
        <f t="shared" si="30"/>
        <v>41304.25</v>
      </c>
      <c r="T464" s="8">
        <f t="shared" si="31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8">
        <f t="shared" si="30"/>
        <v>41639.25</v>
      </c>
      <c r="T465" s="8">
        <f t="shared" si="31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8">
        <f t="shared" si="30"/>
        <v>43142.25</v>
      </c>
      <c r="T466" s="8">
        <f t="shared" si="31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8">
        <f t="shared" si="30"/>
        <v>43127.25</v>
      </c>
      <c r="T467" s="8">
        <f t="shared" si="31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8">
        <f t="shared" si="30"/>
        <v>41409.208333333336</v>
      </c>
      <c r="T468" s="8">
        <f t="shared" si="31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8">
        <f t="shared" si="30"/>
        <v>42331.25</v>
      </c>
      <c r="T469" s="8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8">
        <f t="shared" si="30"/>
        <v>43569.208333333328</v>
      </c>
      <c r="T470" s="8">
        <f t="shared" si="31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8">
        <f t="shared" si="30"/>
        <v>42142.208333333328</v>
      </c>
      <c r="T471" s="8">
        <f t="shared" si="31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8">
        <f t="shared" si="30"/>
        <v>42716.25</v>
      </c>
      <c r="T472" s="8">
        <f t="shared" si="31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8">
        <f t="shared" si="30"/>
        <v>41031.208333333336</v>
      </c>
      <c r="T473" s="8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8">
        <f t="shared" si="30"/>
        <v>43535.208333333328</v>
      </c>
      <c r="T474" s="8">
        <f t="shared" si="31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8">
        <f t="shared" si="30"/>
        <v>43277.208333333328</v>
      </c>
      <c r="T475" s="8">
        <f t="shared" si="31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8">
        <f t="shared" si="30"/>
        <v>41989.25</v>
      </c>
      <c r="T476" s="8">
        <f t="shared" si="31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8">
        <f t="shared" si="30"/>
        <v>41450.208333333336</v>
      </c>
      <c r="T477" s="8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8">
        <f t="shared" si="30"/>
        <v>43322.208333333328</v>
      </c>
      <c r="T478" s="8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8">
        <f t="shared" si="30"/>
        <v>40720.208333333336</v>
      </c>
      <c r="T479" s="8">
        <f t="shared" si="31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8">
        <f t="shared" si="30"/>
        <v>42072.208333333328</v>
      </c>
      <c r="T480" s="8">
        <f t="shared" si="31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8">
        <f t="shared" si="30"/>
        <v>42945.208333333328</v>
      </c>
      <c r="T481" s="8">
        <f t="shared" si="31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8">
        <f t="shared" si="30"/>
        <v>40248.25</v>
      </c>
      <c r="T482" s="8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8">
        <f t="shared" si="30"/>
        <v>41913.208333333336</v>
      </c>
      <c r="T483" s="8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8">
        <f t="shared" si="30"/>
        <v>40963.25</v>
      </c>
      <c r="T484" s="8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8">
        <f t="shared" si="30"/>
        <v>43811.25</v>
      </c>
      <c r="T485" s="8">
        <f t="shared" si="31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8">
        <f t="shared" si="30"/>
        <v>41855.208333333336</v>
      </c>
      <c r="T486" s="8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8">
        <f t="shared" si="30"/>
        <v>43626.208333333328</v>
      </c>
      <c r="T487" s="8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8">
        <f t="shared" si="30"/>
        <v>43168.25</v>
      </c>
      <c r="T488" s="8">
        <f t="shared" si="31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8">
        <f t="shared" si="30"/>
        <v>42845.208333333328</v>
      </c>
      <c r="T489" s="8">
        <f t="shared" si="31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8">
        <f t="shared" si="30"/>
        <v>42403.25</v>
      </c>
      <c r="T490" s="8">
        <f t="shared" si="31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8">
        <f t="shared" si="30"/>
        <v>40406.208333333336</v>
      </c>
      <c r="T491" s="8">
        <f t="shared" si="31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8">
        <f t="shared" si="30"/>
        <v>43786.25</v>
      </c>
      <c r="T492" s="8">
        <f t="shared" si="31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8">
        <f t="shared" si="30"/>
        <v>41456.208333333336</v>
      </c>
      <c r="T493" s="8">
        <f t="shared" si="31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8">
        <f t="shared" si="30"/>
        <v>40336.208333333336</v>
      </c>
      <c r="T494" s="8">
        <f t="shared" si="31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8">
        <f t="shared" si="30"/>
        <v>43645.208333333328</v>
      </c>
      <c r="T495" s="8">
        <f t="shared" si="31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8">
        <f t="shared" si="30"/>
        <v>40990.208333333336</v>
      </c>
      <c r="T496" s="8">
        <f t="shared" si="31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8">
        <f t="shared" si="30"/>
        <v>41800.208333333336</v>
      </c>
      <c r="T497" s="8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8">
        <f t="shared" si="30"/>
        <v>42876.208333333328</v>
      </c>
      <c r="T498" s="8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8">
        <f t="shared" si="30"/>
        <v>42724.25</v>
      </c>
      <c r="T499" s="8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8">
        <f t="shared" si="30"/>
        <v>42005.25</v>
      </c>
      <c r="T500" s="8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8">
        <f t="shared" si="30"/>
        <v>42444.208333333328</v>
      </c>
      <c r="T501" s="8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8">
        <f t="shared" si="30"/>
        <v>41395.208333333336</v>
      </c>
      <c r="T502" s="8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8">
        <f t="shared" si="30"/>
        <v>41345.208333333336</v>
      </c>
      <c r="T503" s="8">
        <f t="shared" si="31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8">
        <f t="shared" si="30"/>
        <v>41117.208333333336</v>
      </c>
      <c r="T504" s="8">
        <f t="shared" si="31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8">
        <f t="shared" si="30"/>
        <v>42186.208333333328</v>
      </c>
      <c r="T505" s="8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8">
        <f t="shared" si="30"/>
        <v>42142.208333333328</v>
      </c>
      <c r="T506" s="8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8">
        <f t="shared" si="30"/>
        <v>41341.25</v>
      </c>
      <c r="T507" s="8">
        <f t="shared" si="31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8">
        <f t="shared" si="30"/>
        <v>43062.25</v>
      </c>
      <c r="T508" s="8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8">
        <f t="shared" si="30"/>
        <v>41373.208333333336</v>
      </c>
      <c r="T509" s="8">
        <f t="shared" si="31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8">
        <f t="shared" si="30"/>
        <v>43310.208333333328</v>
      </c>
      <c r="T510" s="8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8">
        <f t="shared" si="30"/>
        <v>41034.208333333336</v>
      </c>
      <c r="T511" s="8">
        <f t="shared" si="31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8">
        <f t="shared" si="30"/>
        <v>43251.208333333328</v>
      </c>
      <c r="T512" s="8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8">
        <f t="shared" si="30"/>
        <v>43671.208333333328</v>
      </c>
      <c r="T513" s="8">
        <f t="shared" si="31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8">
        <f t="shared" si="30"/>
        <v>41825.208333333336</v>
      </c>
      <c r="T514" s="8">
        <f t="shared" si="31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((E515/D515)*(100))</f>
        <v>39.277108433734945</v>
      </c>
      <c r="G515" t="s">
        <v>74</v>
      </c>
      <c r="H515">
        <v>35</v>
      </c>
      <c r="I515" s="4">
        <f t="shared" ref="I515:I578" si="33">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8">
        <f t="shared" ref="S515:S578" si="34">(((L515/60)/60)/24)+DATE(1970,1,1)</f>
        <v>40430.208333333336</v>
      </c>
      <c r="T515" s="8">
        <f t="shared" ref="T515:T578" si="35">(((M515/60)/60)/24)+DATE(1970,1,1)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8">
        <f t="shared" si="34"/>
        <v>41614.25</v>
      </c>
      <c r="T516" s="8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8">
        <f t="shared" si="34"/>
        <v>40900.25</v>
      </c>
      <c r="T517" s="8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8">
        <f t="shared" si="34"/>
        <v>40396.208333333336</v>
      </c>
      <c r="T518" s="8">
        <f t="shared" si="35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8">
        <f t="shared" si="34"/>
        <v>42860.208333333328</v>
      </c>
      <c r="T519" s="8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8">
        <f t="shared" si="34"/>
        <v>43154.25</v>
      </c>
      <c r="T520" s="8">
        <f t="shared" si="35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8">
        <f t="shared" si="34"/>
        <v>42012.25</v>
      </c>
      <c r="T521" s="8">
        <f t="shared" si="35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8">
        <f t="shared" si="34"/>
        <v>43574.208333333328</v>
      </c>
      <c r="T522" s="8">
        <f t="shared" si="35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8">
        <f t="shared" si="34"/>
        <v>42605.208333333328</v>
      </c>
      <c r="T523" s="8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8">
        <f t="shared" si="34"/>
        <v>41093.208333333336</v>
      </c>
      <c r="T524" s="8">
        <f t="shared" si="35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8">
        <f t="shared" si="34"/>
        <v>40241.25</v>
      </c>
      <c r="T525" s="8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8">
        <f t="shared" si="34"/>
        <v>40294.208333333336</v>
      </c>
      <c r="T526" s="8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8">
        <f t="shared" si="34"/>
        <v>40505.25</v>
      </c>
      <c r="T527" s="8">
        <f t="shared" si="35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8">
        <f t="shared" si="34"/>
        <v>42364.25</v>
      </c>
      <c r="T528" s="8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8">
        <f t="shared" si="34"/>
        <v>42405.25</v>
      </c>
      <c r="T529" s="8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8">
        <f t="shared" si="34"/>
        <v>41601.25</v>
      </c>
      <c r="T530" s="8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8">
        <f t="shared" si="34"/>
        <v>41769.208333333336</v>
      </c>
      <c r="T531" s="8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8">
        <f t="shared" si="34"/>
        <v>40421.208333333336</v>
      </c>
      <c r="T532" s="8">
        <f t="shared" si="35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8">
        <f t="shared" si="34"/>
        <v>41589.25</v>
      </c>
      <c r="T533" s="8">
        <f t="shared" si="35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8">
        <f t="shared" si="34"/>
        <v>43125.25</v>
      </c>
      <c r="T534" s="8">
        <f t="shared" si="35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8">
        <f t="shared" si="34"/>
        <v>41479.208333333336</v>
      </c>
      <c r="T535" s="8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8">
        <f t="shared" si="34"/>
        <v>43329.208333333328</v>
      </c>
      <c r="T536" s="8">
        <f t="shared" si="35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8">
        <f t="shared" si="34"/>
        <v>43259.208333333328</v>
      </c>
      <c r="T537" s="8">
        <f t="shared" si="35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8">
        <f t="shared" si="34"/>
        <v>40414.208333333336</v>
      </c>
      <c r="T538" s="8">
        <f t="shared" si="35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8">
        <f t="shared" si="34"/>
        <v>43342.208333333328</v>
      </c>
      <c r="T539" s="8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8">
        <f t="shared" si="34"/>
        <v>41539.208333333336</v>
      </c>
      <c r="T540" s="8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8">
        <f t="shared" si="34"/>
        <v>43647.208333333328</v>
      </c>
      <c r="T541" s="8">
        <f t="shared" si="35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8">
        <f t="shared" si="34"/>
        <v>43225.208333333328</v>
      </c>
      <c r="T542" s="8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8">
        <f t="shared" si="34"/>
        <v>42165.208333333328</v>
      </c>
      <c r="T543" s="8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8">
        <f t="shared" si="34"/>
        <v>42391.25</v>
      </c>
      <c r="T544" s="8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8">
        <f t="shared" si="34"/>
        <v>41528.208333333336</v>
      </c>
      <c r="T545" s="8">
        <f t="shared" si="35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8">
        <f t="shared" si="34"/>
        <v>42377.25</v>
      </c>
      <c r="T546" s="8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8">
        <f t="shared" si="34"/>
        <v>43824.25</v>
      </c>
      <c r="T547" s="8">
        <f t="shared" si="35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8">
        <f t="shared" si="34"/>
        <v>43360.208333333328</v>
      </c>
      <c r="T548" s="8">
        <f t="shared" si="35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8">
        <f t="shared" si="34"/>
        <v>42029.25</v>
      </c>
      <c r="T549" s="8">
        <f t="shared" si="35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8">
        <f t="shared" si="34"/>
        <v>42461.208333333328</v>
      </c>
      <c r="T550" s="8">
        <f t="shared" si="35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8">
        <f t="shared" si="34"/>
        <v>41422.208333333336</v>
      </c>
      <c r="T551" s="8">
        <f t="shared" si="3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8">
        <f t="shared" si="34"/>
        <v>40968.25</v>
      </c>
      <c r="T552" s="8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8">
        <f t="shared" si="34"/>
        <v>41993.25</v>
      </c>
      <c r="T553" s="8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8">
        <f t="shared" si="34"/>
        <v>42700.25</v>
      </c>
      <c r="T554" s="8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8">
        <f t="shared" si="34"/>
        <v>40545.25</v>
      </c>
      <c r="T555" s="8">
        <f t="shared" si="35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8">
        <f t="shared" si="34"/>
        <v>42723.25</v>
      </c>
      <c r="T556" s="8">
        <f t="shared" si="35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8">
        <f t="shared" si="34"/>
        <v>41731.208333333336</v>
      </c>
      <c r="T557" s="8">
        <f t="shared" si="35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8">
        <f t="shared" si="34"/>
        <v>40792.208333333336</v>
      </c>
      <c r="T558" s="8">
        <f t="shared" si="35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8">
        <f t="shared" si="34"/>
        <v>42279.208333333328</v>
      </c>
      <c r="T559" s="8">
        <f t="shared" si="35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8">
        <f t="shared" si="34"/>
        <v>42424.25</v>
      </c>
      <c r="T560" s="8">
        <f t="shared" si="35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8">
        <f t="shared" si="34"/>
        <v>42584.208333333328</v>
      </c>
      <c r="T561" s="8">
        <f t="shared" si="35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8">
        <f t="shared" si="34"/>
        <v>40865.25</v>
      </c>
      <c r="T562" s="8">
        <f t="shared" si="35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8">
        <f t="shared" si="34"/>
        <v>40833.208333333336</v>
      </c>
      <c r="T563" s="8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8">
        <f t="shared" si="34"/>
        <v>43536.208333333328</v>
      </c>
      <c r="T564" s="8">
        <f t="shared" si="35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8">
        <f t="shared" si="34"/>
        <v>43417.25</v>
      </c>
      <c r="T565" s="8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8">
        <f t="shared" si="34"/>
        <v>42078.208333333328</v>
      </c>
      <c r="T566" s="8">
        <f t="shared" si="35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8">
        <f t="shared" si="34"/>
        <v>40862.25</v>
      </c>
      <c r="T567" s="8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8">
        <f t="shared" si="34"/>
        <v>42424.25</v>
      </c>
      <c r="T568" s="8">
        <f t="shared" si="35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8">
        <f t="shared" si="34"/>
        <v>41830.208333333336</v>
      </c>
      <c r="T569" s="8">
        <f t="shared" si="35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8">
        <f t="shared" si="34"/>
        <v>40374.208333333336</v>
      </c>
      <c r="T570" s="8">
        <f t="shared" si="35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8">
        <f t="shared" si="34"/>
        <v>40554.25</v>
      </c>
      <c r="T571" s="8">
        <f t="shared" si="35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8">
        <f t="shared" si="34"/>
        <v>41993.25</v>
      </c>
      <c r="T572" s="8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8">
        <f t="shared" si="34"/>
        <v>42174.208333333328</v>
      </c>
      <c r="T573" s="8">
        <f t="shared" si="3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8">
        <f t="shared" si="34"/>
        <v>42275.208333333328</v>
      </c>
      <c r="T574" s="8">
        <f t="shared" si="35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8">
        <f t="shared" si="34"/>
        <v>41761.208333333336</v>
      </c>
      <c r="T575" s="8">
        <f t="shared" si="35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8">
        <f t="shared" si="34"/>
        <v>43806.25</v>
      </c>
      <c r="T576" s="8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8">
        <f t="shared" si="34"/>
        <v>41779.208333333336</v>
      </c>
      <c r="T577" s="8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8">
        <f t="shared" si="34"/>
        <v>43040.208333333328</v>
      </c>
      <c r="T578" s="8">
        <f t="shared" si="3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((E579/D579)*(100))</f>
        <v>18.853658536585368</v>
      </c>
      <c r="G579" t="s">
        <v>74</v>
      </c>
      <c r="H579">
        <v>37</v>
      </c>
      <c r="I579" s="4">
        <f t="shared" ref="I579:I642" si="37">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8">
        <f t="shared" ref="S579:S642" si="38">(((L579/60)/60)/24)+DATE(1970,1,1)</f>
        <v>40613.25</v>
      </c>
      <c r="T579" s="8">
        <f t="shared" ref="T579:T642" si="39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8">
        <f t="shared" si="38"/>
        <v>40878.25</v>
      </c>
      <c r="T580" s="8">
        <f t="shared" si="3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8">
        <f t="shared" si="38"/>
        <v>40762.208333333336</v>
      </c>
      <c r="T581" s="8">
        <f t="shared" si="3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8">
        <f t="shared" si="38"/>
        <v>41696.25</v>
      </c>
      <c r="T582" s="8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8">
        <f t="shared" si="38"/>
        <v>40662.208333333336</v>
      </c>
      <c r="T583" s="8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8">
        <f t="shared" si="38"/>
        <v>42165.208333333328</v>
      </c>
      <c r="T584" s="8">
        <f t="shared" si="3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8">
        <f t="shared" si="38"/>
        <v>40959.25</v>
      </c>
      <c r="T585" s="8">
        <f t="shared" si="3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8">
        <f t="shared" si="38"/>
        <v>41024.208333333336</v>
      </c>
      <c r="T586" s="8">
        <f t="shared" si="3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8">
        <f t="shared" si="38"/>
        <v>40255.208333333336</v>
      </c>
      <c r="T587" s="8">
        <f t="shared" si="3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8">
        <f t="shared" si="38"/>
        <v>40499.25</v>
      </c>
      <c r="T588" s="8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8">
        <f t="shared" si="38"/>
        <v>43484.25</v>
      </c>
      <c r="T589" s="8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8">
        <f t="shared" si="38"/>
        <v>40262.208333333336</v>
      </c>
      <c r="T590" s="8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8">
        <f t="shared" si="38"/>
        <v>42190.208333333328</v>
      </c>
      <c r="T591" s="8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8">
        <f t="shared" si="38"/>
        <v>41994.25</v>
      </c>
      <c r="T592" s="8">
        <f t="shared" si="3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8">
        <f t="shared" si="38"/>
        <v>40373.208333333336</v>
      </c>
      <c r="T593" s="8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8">
        <f t="shared" si="38"/>
        <v>41789.208333333336</v>
      </c>
      <c r="T594" s="8">
        <f t="shared" si="3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8">
        <f t="shared" si="38"/>
        <v>41724.208333333336</v>
      </c>
      <c r="T595" s="8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8">
        <f t="shared" si="38"/>
        <v>42548.208333333328</v>
      </c>
      <c r="T596" s="8">
        <f t="shared" si="3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8">
        <f t="shared" si="38"/>
        <v>40253.208333333336</v>
      </c>
      <c r="T597" s="8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8">
        <f t="shared" si="38"/>
        <v>42434.25</v>
      </c>
      <c r="T598" s="8">
        <f t="shared" si="3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8">
        <f t="shared" si="38"/>
        <v>43786.25</v>
      </c>
      <c r="T599" s="8">
        <f t="shared" si="3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8">
        <f t="shared" si="38"/>
        <v>40344.208333333336</v>
      </c>
      <c r="T600" s="8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8">
        <f t="shared" si="38"/>
        <v>42047.25</v>
      </c>
      <c r="T601" s="8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8">
        <f t="shared" si="38"/>
        <v>41485.208333333336</v>
      </c>
      <c r="T602" s="8">
        <f t="shared" si="3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8">
        <f t="shared" si="38"/>
        <v>41789.208333333336</v>
      </c>
      <c r="T603" s="8">
        <f t="shared" si="3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8">
        <f t="shared" si="38"/>
        <v>42160.208333333328</v>
      </c>
      <c r="T604" s="8">
        <f t="shared" si="3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8">
        <f t="shared" si="38"/>
        <v>43573.208333333328</v>
      </c>
      <c r="T605" s="8">
        <f t="shared" si="3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8">
        <f t="shared" si="38"/>
        <v>40565.25</v>
      </c>
      <c r="T606" s="8">
        <f t="shared" si="3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8">
        <f t="shared" si="38"/>
        <v>42280.208333333328</v>
      </c>
      <c r="T607" s="8">
        <f t="shared" si="3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8">
        <f t="shared" si="38"/>
        <v>42436.25</v>
      </c>
      <c r="T608" s="8">
        <f t="shared" si="3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8">
        <f t="shared" si="38"/>
        <v>41721.208333333336</v>
      </c>
      <c r="T609" s="8">
        <f t="shared" si="3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8">
        <f t="shared" si="38"/>
        <v>43530.25</v>
      </c>
      <c r="T610" s="8">
        <f t="shared" si="3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8">
        <f t="shared" si="38"/>
        <v>43481.25</v>
      </c>
      <c r="T611" s="8">
        <f t="shared" si="3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8">
        <f t="shared" si="38"/>
        <v>41259.25</v>
      </c>
      <c r="T612" s="8">
        <f t="shared" si="3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8">
        <f t="shared" si="38"/>
        <v>41480.208333333336</v>
      </c>
      <c r="T613" s="8">
        <f t="shared" si="3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8">
        <f t="shared" si="38"/>
        <v>40474.208333333336</v>
      </c>
      <c r="T614" s="8">
        <f t="shared" si="3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8">
        <f t="shared" si="38"/>
        <v>42973.208333333328</v>
      </c>
      <c r="T615" s="8">
        <f t="shared" si="3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8">
        <f t="shared" si="38"/>
        <v>42746.25</v>
      </c>
      <c r="T616" s="8">
        <f t="shared" si="3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8">
        <f t="shared" si="38"/>
        <v>42489.208333333328</v>
      </c>
      <c r="T617" s="8">
        <f t="shared" si="3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8">
        <f t="shared" si="38"/>
        <v>41537.208333333336</v>
      </c>
      <c r="T618" s="8">
        <f t="shared" si="3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8">
        <f t="shared" si="38"/>
        <v>41794.208333333336</v>
      </c>
      <c r="T619" s="8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8">
        <f t="shared" si="38"/>
        <v>41396.208333333336</v>
      </c>
      <c r="T620" s="8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8">
        <f t="shared" si="38"/>
        <v>40669.208333333336</v>
      </c>
      <c r="T621" s="8">
        <f t="shared" si="3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8">
        <f t="shared" si="38"/>
        <v>42559.208333333328</v>
      </c>
      <c r="T622" s="8">
        <f t="shared" si="3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8">
        <f t="shared" si="38"/>
        <v>42626.208333333328</v>
      </c>
      <c r="T623" s="8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8">
        <f t="shared" si="38"/>
        <v>43205.208333333328</v>
      </c>
      <c r="T624" s="8">
        <f t="shared" si="3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8">
        <f t="shared" si="38"/>
        <v>42201.208333333328</v>
      </c>
      <c r="T625" s="8">
        <f t="shared" si="3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8">
        <f t="shared" si="38"/>
        <v>42029.25</v>
      </c>
      <c r="T626" s="8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8">
        <f t="shared" si="38"/>
        <v>43857.25</v>
      </c>
      <c r="T627" s="8">
        <f t="shared" si="3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8">
        <f t="shared" si="38"/>
        <v>40449.208333333336</v>
      </c>
      <c r="T628" s="8">
        <f t="shared" si="3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8">
        <f t="shared" si="38"/>
        <v>40345.208333333336</v>
      </c>
      <c r="T629" s="8">
        <f t="shared" si="3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8">
        <f t="shared" si="38"/>
        <v>40455.208333333336</v>
      </c>
      <c r="T630" s="8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8">
        <f t="shared" si="38"/>
        <v>42557.208333333328</v>
      </c>
      <c r="T631" s="8">
        <f t="shared" si="3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8">
        <f t="shared" si="38"/>
        <v>43586.208333333328</v>
      </c>
      <c r="T632" s="8">
        <f t="shared" si="3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8">
        <f t="shared" si="38"/>
        <v>43550.208333333328</v>
      </c>
      <c r="T633" s="8">
        <f t="shared" si="3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8">
        <f t="shared" si="38"/>
        <v>41945.208333333336</v>
      </c>
      <c r="T634" s="8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8">
        <f t="shared" si="38"/>
        <v>42315.25</v>
      </c>
      <c r="T635" s="8">
        <f t="shared" si="3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8">
        <f t="shared" si="38"/>
        <v>42819.208333333328</v>
      </c>
      <c r="T636" s="8">
        <f t="shared" si="3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8">
        <f t="shared" si="38"/>
        <v>41314.25</v>
      </c>
      <c r="T637" s="8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8">
        <f t="shared" si="38"/>
        <v>40926.25</v>
      </c>
      <c r="T638" s="8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8">
        <f t="shared" si="38"/>
        <v>42688.25</v>
      </c>
      <c r="T639" s="8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8">
        <f t="shared" si="38"/>
        <v>40386.208333333336</v>
      </c>
      <c r="T640" s="8">
        <f t="shared" si="3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8">
        <f t="shared" si="38"/>
        <v>43309.208333333328</v>
      </c>
      <c r="T641" s="8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8">
        <f t="shared" si="38"/>
        <v>42387.25</v>
      </c>
      <c r="T642" s="8">
        <f t="shared" si="3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((E643/D643)*(100))</f>
        <v>119.96808510638297</v>
      </c>
      <c r="G643" t="s">
        <v>20</v>
      </c>
      <c r="H643">
        <v>194</v>
      </c>
      <c r="I643" s="4">
        <f t="shared" ref="I643:I706" si="41">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8">
        <f t="shared" ref="S643:S706" si="42">(((L643/60)/60)/24)+DATE(1970,1,1)</f>
        <v>42786.25</v>
      </c>
      <c r="T643" s="8">
        <f t="shared" ref="T643:T706" si="43">(((M643/60)/60)/24)+DATE(1970,1,1)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8">
        <f t="shared" si="42"/>
        <v>43451.25</v>
      </c>
      <c r="T644" s="8">
        <f t="shared" si="43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8">
        <f t="shared" si="42"/>
        <v>42795.25</v>
      </c>
      <c r="T645" s="8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8">
        <f t="shared" si="42"/>
        <v>43452.25</v>
      </c>
      <c r="T646" s="8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8">
        <f t="shared" si="42"/>
        <v>43369.208333333328</v>
      </c>
      <c r="T647" s="8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8">
        <f t="shared" si="42"/>
        <v>41346.208333333336</v>
      </c>
      <c r="T648" s="8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8">
        <f t="shared" si="42"/>
        <v>43199.208333333328</v>
      </c>
      <c r="T649" s="8">
        <f t="shared" si="4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8">
        <f t="shared" si="42"/>
        <v>42922.208333333328</v>
      </c>
      <c r="T650" s="8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8">
        <f t="shared" si="42"/>
        <v>40471.208333333336</v>
      </c>
      <c r="T651" s="8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8">
        <f t="shared" si="42"/>
        <v>41828.208333333336</v>
      </c>
      <c r="T652" s="8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8">
        <f t="shared" si="42"/>
        <v>41692.25</v>
      </c>
      <c r="T653" s="8">
        <f t="shared" si="43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8">
        <f t="shared" si="42"/>
        <v>42587.208333333328</v>
      </c>
      <c r="T654" s="8">
        <f t="shared" si="43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8">
        <f t="shared" si="42"/>
        <v>42468.208333333328</v>
      </c>
      <c r="T655" s="8">
        <f t="shared" si="43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8">
        <f t="shared" si="42"/>
        <v>42240.208333333328</v>
      </c>
      <c r="T656" s="8">
        <f t="shared" si="43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8">
        <f t="shared" si="42"/>
        <v>42796.25</v>
      </c>
      <c r="T657" s="8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8">
        <f t="shared" si="42"/>
        <v>43097.25</v>
      </c>
      <c r="T658" s="8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8">
        <f t="shared" si="42"/>
        <v>43096.25</v>
      </c>
      <c r="T659" s="8">
        <f t="shared" si="4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8">
        <f t="shared" si="42"/>
        <v>42246.208333333328</v>
      </c>
      <c r="T660" s="8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8">
        <f t="shared" si="42"/>
        <v>40570.25</v>
      </c>
      <c r="T661" s="8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8">
        <f t="shared" si="42"/>
        <v>42237.208333333328</v>
      </c>
      <c r="T662" s="8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8">
        <f t="shared" si="42"/>
        <v>40996.208333333336</v>
      </c>
      <c r="T663" s="8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8">
        <f t="shared" si="42"/>
        <v>43443.25</v>
      </c>
      <c r="T664" s="8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8">
        <f t="shared" si="42"/>
        <v>40458.208333333336</v>
      </c>
      <c r="T665" s="8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8">
        <f t="shared" si="42"/>
        <v>40959.25</v>
      </c>
      <c r="T666" s="8">
        <f t="shared" si="43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8">
        <f t="shared" si="42"/>
        <v>40733.208333333336</v>
      </c>
      <c r="T667" s="8">
        <f t="shared" si="4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8">
        <f t="shared" si="42"/>
        <v>41516.208333333336</v>
      </c>
      <c r="T668" s="8">
        <f t="shared" si="43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8">
        <f t="shared" si="42"/>
        <v>41892.208333333336</v>
      </c>
      <c r="T669" s="8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8">
        <f t="shared" si="42"/>
        <v>41122.208333333336</v>
      </c>
      <c r="T670" s="8">
        <f t="shared" si="43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8">
        <f t="shared" si="42"/>
        <v>42912.208333333328</v>
      </c>
      <c r="T671" s="8">
        <f t="shared" si="43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8">
        <f t="shared" si="42"/>
        <v>42425.25</v>
      </c>
      <c r="T672" s="8">
        <f t="shared" si="43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8">
        <f t="shared" si="42"/>
        <v>40390.208333333336</v>
      </c>
      <c r="T673" s="8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8">
        <f t="shared" si="42"/>
        <v>43180.208333333328</v>
      </c>
      <c r="T674" s="8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8">
        <f t="shared" si="42"/>
        <v>42475.208333333328</v>
      </c>
      <c r="T675" s="8">
        <f t="shared" si="4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8">
        <f t="shared" si="42"/>
        <v>40774.208333333336</v>
      </c>
      <c r="T676" s="8">
        <f t="shared" si="43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8">
        <f t="shared" si="42"/>
        <v>43719.208333333328</v>
      </c>
      <c r="T677" s="8">
        <f t="shared" si="43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8">
        <f t="shared" si="42"/>
        <v>41178.208333333336</v>
      </c>
      <c r="T678" s="8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8">
        <f t="shared" si="42"/>
        <v>42561.208333333328</v>
      </c>
      <c r="T679" s="8">
        <f t="shared" si="4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8">
        <f t="shared" si="42"/>
        <v>43484.25</v>
      </c>
      <c r="T680" s="8">
        <f t="shared" si="43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8">
        <f t="shared" si="42"/>
        <v>43756.208333333328</v>
      </c>
      <c r="T681" s="8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8">
        <f t="shared" si="42"/>
        <v>43813.25</v>
      </c>
      <c r="T682" s="8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8">
        <f t="shared" si="42"/>
        <v>40898.25</v>
      </c>
      <c r="T683" s="8">
        <f t="shared" si="43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8">
        <f t="shared" si="42"/>
        <v>41619.25</v>
      </c>
      <c r="T684" s="8">
        <f t="shared" si="43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8">
        <f t="shared" si="42"/>
        <v>43359.208333333328</v>
      </c>
      <c r="T685" s="8">
        <f t="shared" si="43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8">
        <f t="shared" si="42"/>
        <v>40358.208333333336</v>
      </c>
      <c r="T686" s="8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8">
        <f t="shared" si="42"/>
        <v>42239.208333333328</v>
      </c>
      <c r="T687" s="8">
        <f t="shared" si="43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8">
        <f t="shared" si="42"/>
        <v>43186.208333333328</v>
      </c>
      <c r="T688" s="8">
        <f t="shared" si="43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8">
        <f t="shared" si="42"/>
        <v>42806.25</v>
      </c>
      <c r="T689" s="8">
        <f t="shared" si="43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8">
        <f t="shared" si="42"/>
        <v>43475.25</v>
      </c>
      <c r="T690" s="8">
        <f t="shared" si="43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8">
        <f t="shared" si="42"/>
        <v>41576.208333333336</v>
      </c>
      <c r="T691" s="8">
        <f t="shared" si="43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8">
        <f t="shared" si="42"/>
        <v>40874.25</v>
      </c>
      <c r="T692" s="8">
        <f t="shared" si="43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8">
        <f t="shared" si="42"/>
        <v>41185.208333333336</v>
      </c>
      <c r="T693" s="8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8">
        <f t="shared" si="42"/>
        <v>43655.208333333328</v>
      </c>
      <c r="T694" s="8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8">
        <f t="shared" si="42"/>
        <v>43025.208333333328</v>
      </c>
      <c r="T695" s="8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8">
        <f t="shared" si="42"/>
        <v>43066.25</v>
      </c>
      <c r="T696" s="8">
        <f t="shared" si="43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8">
        <f t="shared" si="42"/>
        <v>42322.25</v>
      </c>
      <c r="T697" s="8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8">
        <f t="shared" si="42"/>
        <v>42114.208333333328</v>
      </c>
      <c r="T698" s="8">
        <f t="shared" si="43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8">
        <f t="shared" si="42"/>
        <v>43190.208333333328</v>
      </c>
      <c r="T699" s="8">
        <f t="shared" si="43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8">
        <f t="shared" si="42"/>
        <v>40871.25</v>
      </c>
      <c r="T700" s="8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8">
        <f t="shared" si="42"/>
        <v>43641.208333333328</v>
      </c>
      <c r="T701" s="8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8">
        <f t="shared" si="42"/>
        <v>40203.25</v>
      </c>
      <c r="T702" s="8">
        <f t="shared" si="43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8">
        <f t="shared" si="42"/>
        <v>40629.208333333336</v>
      </c>
      <c r="T703" s="8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8">
        <f t="shared" si="42"/>
        <v>41477.208333333336</v>
      </c>
      <c r="T704" s="8">
        <f t="shared" si="43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8">
        <f t="shared" si="42"/>
        <v>41020.208333333336</v>
      </c>
      <c r="T705" s="8">
        <f t="shared" si="43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8">
        <f t="shared" si="42"/>
        <v>42555.208333333328</v>
      </c>
      <c r="T706" s="8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((E707/D707)*(100))</f>
        <v>99.026517383618156</v>
      </c>
      <c r="G707" t="s">
        <v>14</v>
      </c>
      <c r="H707">
        <v>2025</v>
      </c>
      <c r="I707" s="4">
        <f t="shared" ref="I707:I770" si="45">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8">
        <f t="shared" ref="S707:S770" si="46">(((L707/60)/60)/24)+DATE(1970,1,1)</f>
        <v>41619.25</v>
      </c>
      <c r="T707" s="8">
        <f t="shared" ref="T707:T770" si="47">(((M707/60)/60)/24)+DATE(1970,1,1)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8">
        <f t="shared" si="46"/>
        <v>43471.25</v>
      </c>
      <c r="T708" s="8">
        <f t="shared" si="47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8">
        <f t="shared" si="46"/>
        <v>43442.25</v>
      </c>
      <c r="T709" s="8">
        <f t="shared" si="47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8">
        <f t="shared" si="46"/>
        <v>42877.208333333328</v>
      </c>
      <c r="T710" s="8">
        <f t="shared" si="47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8">
        <f t="shared" si="46"/>
        <v>41018.208333333336</v>
      </c>
      <c r="T711" s="8">
        <f t="shared" si="47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8">
        <f t="shared" si="46"/>
        <v>43295.208333333328</v>
      </c>
      <c r="T712" s="8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8">
        <f t="shared" si="46"/>
        <v>42393.25</v>
      </c>
      <c r="T713" s="8">
        <f t="shared" si="47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8">
        <f t="shared" si="46"/>
        <v>42559.208333333328</v>
      </c>
      <c r="T714" s="8">
        <f t="shared" si="47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8">
        <f t="shared" si="46"/>
        <v>42604.208333333328</v>
      </c>
      <c r="T715" s="8">
        <f t="shared" si="47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8">
        <f t="shared" si="46"/>
        <v>41870.208333333336</v>
      </c>
      <c r="T716" s="8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8">
        <f t="shared" si="46"/>
        <v>40397.208333333336</v>
      </c>
      <c r="T717" s="8">
        <f t="shared" si="47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8">
        <f t="shared" si="46"/>
        <v>41465.208333333336</v>
      </c>
      <c r="T718" s="8">
        <f t="shared" si="47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8">
        <f t="shared" si="46"/>
        <v>40777.208333333336</v>
      </c>
      <c r="T719" s="8">
        <f t="shared" si="47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8">
        <f t="shared" si="46"/>
        <v>41442.208333333336</v>
      </c>
      <c r="T720" s="8">
        <f t="shared" si="47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8">
        <f t="shared" si="46"/>
        <v>41058.208333333336</v>
      </c>
      <c r="T721" s="8">
        <f t="shared" si="47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8">
        <f t="shared" si="46"/>
        <v>43152.25</v>
      </c>
      <c r="T722" s="8">
        <f t="shared" si="47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8">
        <f t="shared" si="46"/>
        <v>43194.208333333328</v>
      </c>
      <c r="T723" s="8">
        <f t="shared" si="47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8">
        <f t="shared" si="46"/>
        <v>43045.25</v>
      </c>
      <c r="T724" s="8">
        <f t="shared" si="47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8">
        <f t="shared" si="46"/>
        <v>42431.25</v>
      </c>
      <c r="T725" s="8">
        <f t="shared" si="47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8">
        <f t="shared" si="46"/>
        <v>41934.208333333336</v>
      </c>
      <c r="T726" s="8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8">
        <f t="shared" si="46"/>
        <v>41958.25</v>
      </c>
      <c r="T727" s="8">
        <f t="shared" si="47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8">
        <f t="shared" si="46"/>
        <v>40476.208333333336</v>
      </c>
      <c r="T728" s="8">
        <f t="shared" si="47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8">
        <f t="shared" si="46"/>
        <v>43485.25</v>
      </c>
      <c r="T729" s="8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8">
        <f t="shared" si="46"/>
        <v>42515.208333333328</v>
      </c>
      <c r="T730" s="8">
        <f t="shared" si="47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8">
        <f t="shared" si="46"/>
        <v>41309.25</v>
      </c>
      <c r="T731" s="8">
        <f t="shared" si="47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8">
        <f t="shared" si="46"/>
        <v>42147.208333333328</v>
      </c>
      <c r="T732" s="8">
        <f t="shared" si="47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8">
        <f t="shared" si="46"/>
        <v>42939.208333333328</v>
      </c>
      <c r="T733" s="8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8">
        <f t="shared" si="46"/>
        <v>42816.208333333328</v>
      </c>
      <c r="T734" s="8">
        <f t="shared" si="47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8">
        <f t="shared" si="46"/>
        <v>41844.208333333336</v>
      </c>
      <c r="T735" s="8">
        <f t="shared" si="47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8">
        <f t="shared" si="46"/>
        <v>42763.25</v>
      </c>
      <c r="T736" s="8">
        <f t="shared" si="47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8">
        <f t="shared" si="46"/>
        <v>42459.208333333328</v>
      </c>
      <c r="T737" s="8">
        <f t="shared" si="47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8">
        <f t="shared" si="46"/>
        <v>42055.25</v>
      </c>
      <c r="T738" s="8">
        <f t="shared" si="47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8">
        <f t="shared" si="46"/>
        <v>42685.25</v>
      </c>
      <c r="T739" s="8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8">
        <f t="shared" si="46"/>
        <v>41959.25</v>
      </c>
      <c r="T740" s="8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8">
        <f t="shared" si="46"/>
        <v>41089.208333333336</v>
      </c>
      <c r="T741" s="8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8">
        <f t="shared" si="46"/>
        <v>42769.25</v>
      </c>
      <c r="T742" s="8">
        <f t="shared" si="47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8">
        <f t="shared" si="46"/>
        <v>40321.208333333336</v>
      </c>
      <c r="T743" s="8">
        <f t="shared" si="47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8">
        <f t="shared" si="46"/>
        <v>40197.25</v>
      </c>
      <c r="T744" s="8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8">
        <f t="shared" si="46"/>
        <v>42298.208333333328</v>
      </c>
      <c r="T745" s="8">
        <f t="shared" si="47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8">
        <f t="shared" si="46"/>
        <v>43322.208333333328</v>
      </c>
      <c r="T746" s="8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8">
        <f t="shared" si="46"/>
        <v>40328.208333333336</v>
      </c>
      <c r="T747" s="8">
        <f t="shared" si="47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8">
        <f t="shared" si="46"/>
        <v>40825.208333333336</v>
      </c>
      <c r="T748" s="8">
        <f t="shared" si="47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8">
        <f t="shared" si="46"/>
        <v>40423.208333333336</v>
      </c>
      <c r="T749" s="8">
        <f t="shared" si="47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8">
        <f t="shared" si="46"/>
        <v>40238.25</v>
      </c>
      <c r="T750" s="8">
        <f t="shared" si="47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8">
        <f t="shared" si="46"/>
        <v>41920.208333333336</v>
      </c>
      <c r="T751" s="8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8">
        <f t="shared" si="46"/>
        <v>40360.208333333336</v>
      </c>
      <c r="T752" s="8">
        <f t="shared" si="47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8">
        <f t="shared" si="46"/>
        <v>42446.208333333328</v>
      </c>
      <c r="T753" s="8">
        <f t="shared" si="47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8">
        <f t="shared" si="46"/>
        <v>40395.208333333336</v>
      </c>
      <c r="T754" s="8">
        <f t="shared" si="47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8">
        <f t="shared" si="46"/>
        <v>40321.208333333336</v>
      </c>
      <c r="T755" s="8">
        <f t="shared" si="47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8">
        <f t="shared" si="46"/>
        <v>41210.208333333336</v>
      </c>
      <c r="T756" s="8">
        <f t="shared" si="47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8">
        <f t="shared" si="46"/>
        <v>43096.25</v>
      </c>
      <c r="T757" s="8">
        <f t="shared" si="47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8">
        <f t="shared" si="46"/>
        <v>42024.25</v>
      </c>
      <c r="T758" s="8">
        <f t="shared" si="47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8">
        <f t="shared" si="46"/>
        <v>40675.208333333336</v>
      </c>
      <c r="T759" s="8">
        <f t="shared" si="47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8">
        <f t="shared" si="46"/>
        <v>41936.208333333336</v>
      </c>
      <c r="T760" s="8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8">
        <f t="shared" si="46"/>
        <v>43136.25</v>
      </c>
      <c r="T761" s="8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8">
        <f t="shared" si="46"/>
        <v>43678.208333333328</v>
      </c>
      <c r="T762" s="8">
        <f t="shared" si="47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8">
        <f t="shared" si="46"/>
        <v>42938.208333333328</v>
      </c>
      <c r="T763" s="8">
        <f t="shared" si="47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8">
        <f t="shared" si="46"/>
        <v>41241.25</v>
      </c>
      <c r="T764" s="8">
        <f t="shared" si="47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8">
        <f t="shared" si="46"/>
        <v>41037.208333333336</v>
      </c>
      <c r="T765" s="8">
        <f t="shared" si="47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8">
        <f t="shared" si="46"/>
        <v>40676.208333333336</v>
      </c>
      <c r="T766" s="8">
        <f t="shared" si="47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8">
        <f t="shared" si="46"/>
        <v>42840.208333333328</v>
      </c>
      <c r="T767" s="8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8">
        <f t="shared" si="46"/>
        <v>43362.208333333328</v>
      </c>
      <c r="T768" s="8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8">
        <f t="shared" si="46"/>
        <v>42283.208333333328</v>
      </c>
      <c r="T769" s="8">
        <f t="shared" si="47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8">
        <f t="shared" si="46"/>
        <v>41619.25</v>
      </c>
      <c r="T770" s="8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((E771/D771)*(100))</f>
        <v>86.867834394904463</v>
      </c>
      <c r="G771" t="s">
        <v>14</v>
      </c>
      <c r="H771">
        <v>3410</v>
      </c>
      <c r="I771" s="4">
        <f t="shared" ref="I771:I834" si="49">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8">
        <f t="shared" ref="S771:S834" si="50">(((L771/60)/60)/24)+DATE(1970,1,1)</f>
        <v>41501.208333333336</v>
      </c>
      <c r="T771" s="8">
        <f t="shared" ref="T771:T834" si="51">(((M771/60)/60)/24)+DATE(1970,1,1)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8">
        <f t="shared" si="50"/>
        <v>41743.208333333336</v>
      </c>
      <c r="T772" s="8">
        <f t="shared" si="5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8">
        <f t="shared" si="50"/>
        <v>43491.25</v>
      </c>
      <c r="T773" s="8">
        <f t="shared" si="51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8">
        <f t="shared" si="50"/>
        <v>43505.25</v>
      </c>
      <c r="T774" s="8">
        <f t="shared" si="51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8">
        <f t="shared" si="50"/>
        <v>42838.208333333328</v>
      </c>
      <c r="T775" s="8">
        <f t="shared" si="51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8">
        <f t="shared" si="50"/>
        <v>42513.208333333328</v>
      </c>
      <c r="T776" s="8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8">
        <f t="shared" si="50"/>
        <v>41949.25</v>
      </c>
      <c r="T777" s="8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8">
        <f t="shared" si="50"/>
        <v>43650.208333333328</v>
      </c>
      <c r="T778" s="8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8">
        <f t="shared" si="50"/>
        <v>40809.208333333336</v>
      </c>
      <c r="T779" s="8">
        <f t="shared" si="51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8">
        <f t="shared" si="50"/>
        <v>40768.208333333336</v>
      </c>
      <c r="T780" s="8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8">
        <f t="shared" si="50"/>
        <v>42230.208333333328</v>
      </c>
      <c r="T781" s="8">
        <f t="shared" si="51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8">
        <f t="shared" si="50"/>
        <v>42573.208333333328</v>
      </c>
      <c r="T782" s="8">
        <f t="shared" si="5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8">
        <f t="shared" si="50"/>
        <v>40482.208333333336</v>
      </c>
      <c r="T783" s="8">
        <f t="shared" si="51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8">
        <f t="shared" si="50"/>
        <v>40603.25</v>
      </c>
      <c r="T784" s="8">
        <f t="shared" si="51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8">
        <f t="shared" si="50"/>
        <v>41625.25</v>
      </c>
      <c r="T785" s="8">
        <f t="shared" si="51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8">
        <f t="shared" si="50"/>
        <v>42435.25</v>
      </c>
      <c r="T786" s="8">
        <f t="shared" si="51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8">
        <f t="shared" si="50"/>
        <v>43582.208333333328</v>
      </c>
      <c r="T787" s="8">
        <f t="shared" si="51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8">
        <f t="shared" si="50"/>
        <v>43186.208333333328</v>
      </c>
      <c r="T788" s="8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8">
        <f t="shared" si="50"/>
        <v>40684.208333333336</v>
      </c>
      <c r="T789" s="8">
        <f t="shared" si="51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8">
        <f t="shared" si="50"/>
        <v>41202.208333333336</v>
      </c>
      <c r="T790" s="8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8">
        <f t="shared" si="50"/>
        <v>41786.208333333336</v>
      </c>
      <c r="T791" s="8">
        <f t="shared" si="5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8">
        <f t="shared" si="50"/>
        <v>40223.25</v>
      </c>
      <c r="T792" s="8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8">
        <f t="shared" si="50"/>
        <v>42715.25</v>
      </c>
      <c r="T793" s="8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8">
        <f t="shared" si="50"/>
        <v>41451.208333333336</v>
      </c>
      <c r="T794" s="8">
        <f t="shared" si="51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8">
        <f t="shared" si="50"/>
        <v>41450.208333333336</v>
      </c>
      <c r="T795" s="8">
        <f t="shared" si="51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8">
        <f t="shared" si="50"/>
        <v>43091.25</v>
      </c>
      <c r="T796" s="8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8">
        <f t="shared" si="50"/>
        <v>42675.208333333328</v>
      </c>
      <c r="T797" s="8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8">
        <f t="shared" si="50"/>
        <v>41859.208333333336</v>
      </c>
      <c r="T798" s="8">
        <f t="shared" si="51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8">
        <f t="shared" si="50"/>
        <v>43464.25</v>
      </c>
      <c r="T799" s="8">
        <f t="shared" si="51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8">
        <f t="shared" si="50"/>
        <v>41060.208333333336</v>
      </c>
      <c r="T800" s="8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8">
        <f t="shared" si="50"/>
        <v>42399.25</v>
      </c>
      <c r="T801" s="8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8">
        <f t="shared" si="50"/>
        <v>42167.208333333328</v>
      </c>
      <c r="T802" s="8">
        <f t="shared" si="51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8">
        <f t="shared" si="50"/>
        <v>43830.25</v>
      </c>
      <c r="T803" s="8">
        <f t="shared" si="51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8">
        <f t="shared" si="50"/>
        <v>43650.208333333328</v>
      </c>
      <c r="T804" s="8">
        <f t="shared" si="51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8">
        <f t="shared" si="50"/>
        <v>43492.25</v>
      </c>
      <c r="T805" s="8">
        <f t="shared" si="51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8">
        <f t="shared" si="50"/>
        <v>43102.25</v>
      </c>
      <c r="T806" s="8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8">
        <f t="shared" si="50"/>
        <v>41958.25</v>
      </c>
      <c r="T807" s="8">
        <f t="shared" si="51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8">
        <f t="shared" si="50"/>
        <v>40973.25</v>
      </c>
      <c r="T808" s="8">
        <f t="shared" si="51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8">
        <f t="shared" si="50"/>
        <v>43753.208333333328</v>
      </c>
      <c r="T809" s="8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8">
        <f t="shared" si="50"/>
        <v>42507.208333333328</v>
      </c>
      <c r="T810" s="8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8">
        <f t="shared" si="50"/>
        <v>41135.208333333336</v>
      </c>
      <c r="T811" s="8">
        <f t="shared" si="51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8">
        <f t="shared" si="50"/>
        <v>43067.25</v>
      </c>
      <c r="T812" s="8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8">
        <f t="shared" si="50"/>
        <v>42378.25</v>
      </c>
      <c r="T813" s="8">
        <f t="shared" si="51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8">
        <f t="shared" si="50"/>
        <v>43206.208333333328</v>
      </c>
      <c r="T814" s="8">
        <f t="shared" si="51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8">
        <f t="shared" si="50"/>
        <v>41148.208333333336</v>
      </c>
      <c r="T815" s="8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8">
        <f t="shared" si="50"/>
        <v>42517.208333333328</v>
      </c>
      <c r="T816" s="8">
        <f t="shared" si="51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8">
        <f t="shared" si="50"/>
        <v>43068.25</v>
      </c>
      <c r="T817" s="8">
        <f t="shared" si="51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8">
        <f t="shared" si="50"/>
        <v>41680.25</v>
      </c>
      <c r="T818" s="8">
        <f t="shared" si="51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8">
        <f t="shared" si="50"/>
        <v>43589.208333333328</v>
      </c>
      <c r="T819" s="8">
        <f t="shared" si="51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8">
        <f t="shared" si="50"/>
        <v>43486.25</v>
      </c>
      <c r="T820" s="8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8">
        <f t="shared" si="50"/>
        <v>41237.25</v>
      </c>
      <c r="T821" s="8">
        <f t="shared" si="51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8">
        <f t="shared" si="50"/>
        <v>43310.208333333328</v>
      </c>
      <c r="T822" s="8">
        <f t="shared" si="51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8">
        <f t="shared" si="50"/>
        <v>42794.25</v>
      </c>
      <c r="T823" s="8">
        <f t="shared" si="51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8">
        <f t="shared" si="50"/>
        <v>41698.25</v>
      </c>
      <c r="T824" s="8">
        <f t="shared" si="51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8">
        <f t="shared" si="50"/>
        <v>41892.208333333336</v>
      </c>
      <c r="T825" s="8">
        <f t="shared" si="51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8">
        <f t="shared" si="50"/>
        <v>40348.208333333336</v>
      </c>
      <c r="T826" s="8">
        <f t="shared" si="51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8">
        <f t="shared" si="50"/>
        <v>42941.208333333328</v>
      </c>
      <c r="T827" s="8">
        <f t="shared" si="51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8">
        <f t="shared" si="50"/>
        <v>40525.25</v>
      </c>
      <c r="T828" s="8">
        <f t="shared" si="51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8">
        <f t="shared" si="50"/>
        <v>40666.208333333336</v>
      </c>
      <c r="T829" s="8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8">
        <f t="shared" si="50"/>
        <v>43340.208333333328</v>
      </c>
      <c r="T830" s="8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8">
        <f t="shared" si="50"/>
        <v>42164.208333333328</v>
      </c>
      <c r="T831" s="8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8">
        <f t="shared" si="50"/>
        <v>43103.25</v>
      </c>
      <c r="T832" s="8">
        <f t="shared" si="51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8">
        <f t="shared" si="50"/>
        <v>40994.208333333336</v>
      </c>
      <c r="T833" s="8">
        <f t="shared" si="51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8">
        <f t="shared" si="50"/>
        <v>42299.208333333328</v>
      </c>
      <c r="T834" s="8">
        <f t="shared" si="51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((E835/D835)*(100))</f>
        <v>157.69117647058823</v>
      </c>
      <c r="G835" t="s">
        <v>20</v>
      </c>
      <c r="H835">
        <v>165</v>
      </c>
      <c r="I835" s="4">
        <f t="shared" ref="I835:I898" si="53">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8">
        <f t="shared" ref="S835:S898" si="54">(((L835/60)/60)/24)+DATE(1970,1,1)</f>
        <v>40588.25</v>
      </c>
      <c r="T835" s="8">
        <f t="shared" ref="T835:T898" si="55">(((M835/60)/60)/24)+DATE(1970,1,1)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8">
        <f t="shared" si="54"/>
        <v>41448.208333333336</v>
      </c>
      <c r="T836" s="8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8">
        <f t="shared" si="54"/>
        <v>42063.25</v>
      </c>
      <c r="T837" s="8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8">
        <f t="shared" si="54"/>
        <v>40214.25</v>
      </c>
      <c r="T838" s="8">
        <f t="shared" si="55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8">
        <f t="shared" si="54"/>
        <v>40629.208333333336</v>
      </c>
      <c r="T839" s="8">
        <f t="shared" si="55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8">
        <f t="shared" si="54"/>
        <v>43370.208333333328</v>
      </c>
      <c r="T840" s="8">
        <f t="shared" si="55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8">
        <f t="shared" si="54"/>
        <v>41715.208333333336</v>
      </c>
      <c r="T841" s="8">
        <f t="shared" si="55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8">
        <f t="shared" si="54"/>
        <v>41836.208333333336</v>
      </c>
      <c r="T842" s="8">
        <f t="shared" si="55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8">
        <f t="shared" si="54"/>
        <v>42419.25</v>
      </c>
      <c r="T843" s="8">
        <f t="shared" si="55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8">
        <f t="shared" si="54"/>
        <v>43266.208333333328</v>
      </c>
      <c r="T844" s="8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8">
        <f t="shared" si="54"/>
        <v>43338.208333333328</v>
      </c>
      <c r="T845" s="8">
        <f t="shared" si="5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8">
        <f t="shared" si="54"/>
        <v>40930.25</v>
      </c>
      <c r="T846" s="8">
        <f t="shared" si="55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8">
        <f t="shared" si="54"/>
        <v>43235.208333333328</v>
      </c>
      <c r="T847" s="8">
        <f t="shared" si="55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8">
        <f t="shared" si="54"/>
        <v>43302.208333333328</v>
      </c>
      <c r="T848" s="8">
        <f t="shared" si="55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8">
        <f t="shared" si="54"/>
        <v>43107.25</v>
      </c>
      <c r="T849" s="8">
        <f t="shared" si="55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8">
        <f t="shared" si="54"/>
        <v>40341.208333333336</v>
      </c>
      <c r="T850" s="8">
        <f t="shared" si="55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8">
        <f t="shared" si="54"/>
        <v>40948.25</v>
      </c>
      <c r="T851" s="8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8">
        <f t="shared" si="54"/>
        <v>40866.25</v>
      </c>
      <c r="T852" s="8">
        <f t="shared" si="55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8">
        <f t="shared" si="54"/>
        <v>41031.208333333336</v>
      </c>
      <c r="T853" s="8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8">
        <f t="shared" si="54"/>
        <v>40740.208333333336</v>
      </c>
      <c r="T854" s="8">
        <f t="shared" si="55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8">
        <f t="shared" si="54"/>
        <v>40714.208333333336</v>
      </c>
      <c r="T855" s="8">
        <f t="shared" si="55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8">
        <f t="shared" si="54"/>
        <v>43787.25</v>
      </c>
      <c r="T856" s="8">
        <f t="shared" si="55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8">
        <f t="shared" si="54"/>
        <v>40712.208333333336</v>
      </c>
      <c r="T857" s="8">
        <f t="shared" si="55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8">
        <f t="shared" si="54"/>
        <v>41023.208333333336</v>
      </c>
      <c r="T858" s="8">
        <f t="shared" si="55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8">
        <f t="shared" si="54"/>
        <v>40944.25</v>
      </c>
      <c r="T859" s="8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8">
        <f t="shared" si="54"/>
        <v>43211.208333333328</v>
      </c>
      <c r="T860" s="8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8">
        <f t="shared" si="54"/>
        <v>41334.25</v>
      </c>
      <c r="T861" s="8">
        <f t="shared" si="55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8">
        <f t="shared" si="54"/>
        <v>43515.25</v>
      </c>
      <c r="T862" s="8">
        <f t="shared" si="55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8">
        <f t="shared" si="54"/>
        <v>40258.208333333336</v>
      </c>
      <c r="T863" s="8">
        <f t="shared" si="55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8">
        <f t="shared" si="54"/>
        <v>40756.208333333336</v>
      </c>
      <c r="T864" s="8">
        <f t="shared" si="55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8">
        <f t="shared" si="54"/>
        <v>42172.208333333328</v>
      </c>
      <c r="T865" s="8">
        <f t="shared" si="55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8">
        <f t="shared" si="54"/>
        <v>42601.208333333328</v>
      </c>
      <c r="T866" s="8">
        <f t="shared" si="55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8">
        <f t="shared" si="54"/>
        <v>41897.208333333336</v>
      </c>
      <c r="T867" s="8">
        <f t="shared" si="5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8">
        <f t="shared" si="54"/>
        <v>40671.208333333336</v>
      </c>
      <c r="T868" s="8">
        <f t="shared" si="55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8">
        <f t="shared" si="54"/>
        <v>43382.208333333328</v>
      </c>
      <c r="T869" s="8">
        <f t="shared" si="55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8">
        <f t="shared" si="54"/>
        <v>41559.208333333336</v>
      </c>
      <c r="T870" s="8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8">
        <f t="shared" si="54"/>
        <v>40350.208333333336</v>
      </c>
      <c r="T871" s="8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8">
        <f t="shared" si="54"/>
        <v>42240.208333333328</v>
      </c>
      <c r="T872" s="8">
        <f t="shared" si="55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8">
        <f t="shared" si="54"/>
        <v>43040.208333333328</v>
      </c>
      <c r="T873" s="8">
        <f t="shared" si="55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8">
        <f t="shared" si="54"/>
        <v>43346.208333333328</v>
      </c>
      <c r="T874" s="8">
        <f t="shared" si="55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8">
        <f t="shared" si="54"/>
        <v>41647.25</v>
      </c>
      <c r="T875" s="8">
        <f t="shared" si="55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8">
        <f t="shared" si="54"/>
        <v>40291.208333333336</v>
      </c>
      <c r="T876" s="8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8">
        <f t="shared" si="54"/>
        <v>40556.25</v>
      </c>
      <c r="T877" s="8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8">
        <f t="shared" si="54"/>
        <v>43624.208333333328</v>
      </c>
      <c r="T878" s="8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8">
        <f t="shared" si="54"/>
        <v>42577.208333333328</v>
      </c>
      <c r="T879" s="8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8">
        <f t="shared" si="54"/>
        <v>43845.25</v>
      </c>
      <c r="T880" s="8">
        <f t="shared" si="55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8">
        <f t="shared" si="54"/>
        <v>42788.25</v>
      </c>
      <c r="T881" s="8">
        <f t="shared" si="55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8">
        <f t="shared" si="54"/>
        <v>43667.208333333328</v>
      </c>
      <c r="T882" s="8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8">
        <f t="shared" si="54"/>
        <v>42194.208333333328</v>
      </c>
      <c r="T883" s="8">
        <f t="shared" si="55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8">
        <f t="shared" si="54"/>
        <v>42025.25</v>
      </c>
      <c r="T884" s="8">
        <f t="shared" si="55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8">
        <f t="shared" si="54"/>
        <v>40323.208333333336</v>
      </c>
      <c r="T885" s="8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8">
        <f t="shared" si="54"/>
        <v>41763.208333333336</v>
      </c>
      <c r="T886" s="8">
        <f t="shared" si="55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8">
        <f t="shared" si="54"/>
        <v>40335.208333333336</v>
      </c>
      <c r="T887" s="8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8">
        <f t="shared" si="54"/>
        <v>40416.208333333336</v>
      </c>
      <c r="T888" s="8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8">
        <f t="shared" si="54"/>
        <v>42202.208333333328</v>
      </c>
      <c r="T889" s="8">
        <f t="shared" si="55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8">
        <f t="shared" si="54"/>
        <v>42836.208333333328</v>
      </c>
      <c r="T890" s="8">
        <f t="shared" si="55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8">
        <f t="shared" si="54"/>
        <v>41710.208333333336</v>
      </c>
      <c r="T891" s="8">
        <f t="shared" si="55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8">
        <f t="shared" si="54"/>
        <v>43640.208333333328</v>
      </c>
      <c r="T892" s="8">
        <f t="shared" si="55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8">
        <f t="shared" si="54"/>
        <v>40880.25</v>
      </c>
      <c r="T893" s="8">
        <f t="shared" si="55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8">
        <f t="shared" si="54"/>
        <v>40319.208333333336</v>
      </c>
      <c r="T894" s="8">
        <f t="shared" si="55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8">
        <f t="shared" si="54"/>
        <v>42170.208333333328</v>
      </c>
      <c r="T895" s="8">
        <f t="shared" si="55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8">
        <f t="shared" si="54"/>
        <v>41466.208333333336</v>
      </c>
      <c r="T896" s="8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8">
        <f t="shared" si="54"/>
        <v>43134.25</v>
      </c>
      <c r="T897" s="8">
        <f t="shared" si="55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8">
        <f t="shared" si="54"/>
        <v>40738.208333333336</v>
      </c>
      <c r="T898" s="8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((E899/D899)*(100))</f>
        <v>27.693181818181817</v>
      </c>
      <c r="G899" t="s">
        <v>14</v>
      </c>
      <c r="H899">
        <v>27</v>
      </c>
      <c r="I899" s="4">
        <f t="shared" ref="I899:I962" si="57">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8">
        <f t="shared" ref="S899:S962" si="58">(((L899/60)/60)/24)+DATE(1970,1,1)</f>
        <v>43583.208333333328</v>
      </c>
      <c r="T899" s="8">
        <f t="shared" ref="T899:T962" si="59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8">
        <f t="shared" si="58"/>
        <v>43815.25</v>
      </c>
      <c r="T900" s="8">
        <f t="shared" si="5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8">
        <f t="shared" si="58"/>
        <v>41554.208333333336</v>
      </c>
      <c r="T901" s="8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8">
        <f t="shared" si="58"/>
        <v>41901.208333333336</v>
      </c>
      <c r="T902" s="8">
        <f t="shared" si="5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8">
        <f t="shared" si="58"/>
        <v>43298.208333333328</v>
      </c>
      <c r="T903" s="8">
        <f t="shared" si="5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8">
        <f t="shared" si="58"/>
        <v>42399.25</v>
      </c>
      <c r="T904" s="8">
        <f t="shared" si="5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8">
        <f t="shared" si="58"/>
        <v>41034.208333333336</v>
      </c>
      <c r="T905" s="8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8">
        <f t="shared" si="58"/>
        <v>41186.208333333336</v>
      </c>
      <c r="T906" s="8">
        <f t="shared" si="5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8">
        <f t="shared" si="58"/>
        <v>41536.208333333336</v>
      </c>
      <c r="T907" s="8">
        <f t="shared" si="5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8">
        <f t="shared" si="58"/>
        <v>42868.208333333328</v>
      </c>
      <c r="T908" s="8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8">
        <f t="shared" si="58"/>
        <v>40660.208333333336</v>
      </c>
      <c r="T909" s="8">
        <f t="shared" si="5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8">
        <f t="shared" si="58"/>
        <v>41031.208333333336</v>
      </c>
      <c r="T910" s="8">
        <f t="shared" si="5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8">
        <f t="shared" si="58"/>
        <v>43255.208333333328</v>
      </c>
      <c r="T911" s="8">
        <f t="shared" si="5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8">
        <f t="shared" si="58"/>
        <v>42026.25</v>
      </c>
      <c r="T912" s="8">
        <f t="shared" si="5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8">
        <f t="shared" si="58"/>
        <v>43717.208333333328</v>
      </c>
      <c r="T913" s="8">
        <f t="shared" si="5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8">
        <f t="shared" si="58"/>
        <v>41157.208333333336</v>
      </c>
      <c r="T914" s="8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8">
        <f t="shared" si="58"/>
        <v>43597.208333333328</v>
      </c>
      <c r="T915" s="8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8">
        <f t="shared" si="58"/>
        <v>41490.208333333336</v>
      </c>
      <c r="T916" s="8">
        <f t="shared" si="5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8">
        <f t="shared" si="58"/>
        <v>42976.208333333328</v>
      </c>
      <c r="T917" s="8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8">
        <f t="shared" si="58"/>
        <v>41991.25</v>
      </c>
      <c r="T918" s="8">
        <f t="shared" si="5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8">
        <f t="shared" si="58"/>
        <v>40722.208333333336</v>
      </c>
      <c r="T919" s="8">
        <f t="shared" si="5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8">
        <f t="shared" si="58"/>
        <v>41117.208333333336</v>
      </c>
      <c r="T920" s="8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8">
        <f t="shared" si="58"/>
        <v>43022.208333333328</v>
      </c>
      <c r="T921" s="8">
        <f t="shared" si="5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8">
        <f t="shared" si="58"/>
        <v>43503.25</v>
      </c>
      <c r="T922" s="8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8">
        <f t="shared" si="58"/>
        <v>40951.25</v>
      </c>
      <c r="T923" s="8">
        <f t="shared" si="5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8">
        <f t="shared" si="58"/>
        <v>43443.25</v>
      </c>
      <c r="T924" s="8">
        <f t="shared" si="5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8">
        <f t="shared" si="58"/>
        <v>40373.208333333336</v>
      </c>
      <c r="T925" s="8">
        <f t="shared" si="5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8">
        <f t="shared" si="58"/>
        <v>43769.208333333328</v>
      </c>
      <c r="T926" s="8">
        <f t="shared" si="5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8">
        <f t="shared" si="58"/>
        <v>43000.208333333328</v>
      </c>
      <c r="T927" s="8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8">
        <f t="shared" si="58"/>
        <v>42502.208333333328</v>
      </c>
      <c r="T928" s="8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8">
        <f t="shared" si="58"/>
        <v>41102.208333333336</v>
      </c>
      <c r="T929" s="8">
        <f t="shared" si="5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8">
        <f t="shared" si="58"/>
        <v>41637.25</v>
      </c>
      <c r="T930" s="8">
        <f t="shared" si="5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8">
        <f t="shared" si="58"/>
        <v>42858.208333333328</v>
      </c>
      <c r="T931" s="8">
        <f t="shared" si="5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8">
        <f t="shared" si="58"/>
        <v>42060.25</v>
      </c>
      <c r="T932" s="8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8">
        <f t="shared" si="58"/>
        <v>41818.208333333336</v>
      </c>
      <c r="T933" s="8">
        <f t="shared" si="5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8">
        <f t="shared" si="58"/>
        <v>41709.208333333336</v>
      </c>
      <c r="T934" s="8">
        <f t="shared" si="5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8">
        <f t="shared" si="58"/>
        <v>41372.208333333336</v>
      </c>
      <c r="T935" s="8">
        <f t="shared" si="5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8">
        <f t="shared" si="58"/>
        <v>42422.25</v>
      </c>
      <c r="T936" s="8">
        <f t="shared" si="5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8">
        <f t="shared" si="58"/>
        <v>42209.208333333328</v>
      </c>
      <c r="T937" s="8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8">
        <f t="shared" si="58"/>
        <v>43668.208333333328</v>
      </c>
      <c r="T938" s="8">
        <f t="shared" si="5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8">
        <f t="shared" si="58"/>
        <v>42334.25</v>
      </c>
      <c r="T939" s="8">
        <f t="shared" si="5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8">
        <f t="shared" si="58"/>
        <v>43263.208333333328</v>
      </c>
      <c r="T940" s="8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8">
        <f t="shared" si="58"/>
        <v>40670.208333333336</v>
      </c>
      <c r="T941" s="8">
        <f t="shared" si="5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8">
        <f t="shared" si="58"/>
        <v>41244.25</v>
      </c>
      <c r="T942" s="8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8">
        <f t="shared" si="58"/>
        <v>40552.25</v>
      </c>
      <c r="T943" s="8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8">
        <f t="shared" si="58"/>
        <v>40568.25</v>
      </c>
      <c r="T944" s="8">
        <f t="shared" si="5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8">
        <f t="shared" si="58"/>
        <v>41906.208333333336</v>
      </c>
      <c r="T945" s="8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8">
        <f t="shared" si="58"/>
        <v>42776.25</v>
      </c>
      <c r="T946" s="8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8">
        <f t="shared" si="58"/>
        <v>41004.208333333336</v>
      </c>
      <c r="T947" s="8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8">
        <f t="shared" si="58"/>
        <v>40710.208333333336</v>
      </c>
      <c r="T948" s="8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8">
        <f t="shared" si="58"/>
        <v>41908.208333333336</v>
      </c>
      <c r="T949" s="8">
        <f t="shared" si="5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8">
        <f t="shared" si="58"/>
        <v>41985.25</v>
      </c>
      <c r="T950" s="8">
        <f t="shared" si="5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8">
        <f t="shared" si="58"/>
        <v>42112.208333333328</v>
      </c>
      <c r="T951" s="8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8">
        <f t="shared" si="58"/>
        <v>43571.208333333328</v>
      </c>
      <c r="T952" s="8">
        <f t="shared" si="5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8">
        <f t="shared" si="58"/>
        <v>42730.25</v>
      </c>
      <c r="T953" s="8">
        <f t="shared" si="5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8">
        <f t="shared" si="58"/>
        <v>42591.208333333328</v>
      </c>
      <c r="T954" s="8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8">
        <f t="shared" si="58"/>
        <v>42358.25</v>
      </c>
      <c r="T955" s="8">
        <f t="shared" si="5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8">
        <f t="shared" si="58"/>
        <v>41174.208333333336</v>
      </c>
      <c r="T956" s="8">
        <f t="shared" si="5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8">
        <f t="shared" si="58"/>
        <v>41238.25</v>
      </c>
      <c r="T957" s="8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8">
        <f t="shared" si="58"/>
        <v>42360.25</v>
      </c>
      <c r="T958" s="8">
        <f t="shared" si="5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8">
        <f t="shared" si="58"/>
        <v>40955.25</v>
      </c>
      <c r="T959" s="8">
        <f t="shared" si="5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8">
        <f t="shared" si="58"/>
        <v>40350.208333333336</v>
      </c>
      <c r="T960" s="8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8">
        <f t="shared" si="58"/>
        <v>40357.208333333336</v>
      </c>
      <c r="T961" s="8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8">
        <f t="shared" si="58"/>
        <v>42408.25</v>
      </c>
      <c r="T962" s="8">
        <f t="shared" si="5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((E963/D963)*(100))</f>
        <v>119.29824561403508</v>
      </c>
      <c r="G963" t="s">
        <v>20</v>
      </c>
      <c r="H963">
        <v>155</v>
      </c>
      <c r="I963" s="4">
        <f t="shared" ref="I963:I1001" si="61">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8">
        <f t="shared" ref="S963:S1001" si="62">(((L963/60)/60)/24)+DATE(1970,1,1)</f>
        <v>40591.25</v>
      </c>
      <c r="T963" s="8">
        <f t="shared" ref="T963:T1001" si="63">(((M963/60)/60)/24)+DATE(1970,1,1)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8">
        <f t="shared" si="62"/>
        <v>41592.25</v>
      </c>
      <c r="T964" s="8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8">
        <f t="shared" si="62"/>
        <v>40607.25</v>
      </c>
      <c r="T965" s="8">
        <f t="shared" si="63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8">
        <f t="shared" si="62"/>
        <v>42135.208333333328</v>
      </c>
      <c r="T966" s="8">
        <f t="shared" si="63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8">
        <f t="shared" si="62"/>
        <v>40203.25</v>
      </c>
      <c r="T967" s="8">
        <f t="shared" si="63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8">
        <f t="shared" si="62"/>
        <v>42901.208333333328</v>
      </c>
      <c r="T968" s="8">
        <f t="shared" si="63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8">
        <f t="shared" si="62"/>
        <v>41005.208333333336</v>
      </c>
      <c r="T969" s="8">
        <f t="shared" si="63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8">
        <f t="shared" si="62"/>
        <v>40544.25</v>
      </c>
      <c r="T970" s="8">
        <f t="shared" si="63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8">
        <f t="shared" si="62"/>
        <v>43821.25</v>
      </c>
      <c r="T971" s="8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8">
        <f t="shared" si="62"/>
        <v>40672.208333333336</v>
      </c>
      <c r="T972" s="8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8">
        <f t="shared" si="62"/>
        <v>41555.208333333336</v>
      </c>
      <c r="T973" s="8">
        <f t="shared" si="63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8">
        <f t="shared" si="62"/>
        <v>41792.208333333336</v>
      </c>
      <c r="T974" s="8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8">
        <f t="shared" si="62"/>
        <v>40522.25</v>
      </c>
      <c r="T975" s="8">
        <f t="shared" si="63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8">
        <f t="shared" si="62"/>
        <v>41412.208333333336</v>
      </c>
      <c r="T976" s="8">
        <f t="shared" si="63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8">
        <f t="shared" si="62"/>
        <v>42337.25</v>
      </c>
      <c r="T977" s="8">
        <f t="shared" si="63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8">
        <f t="shared" si="62"/>
        <v>40571.25</v>
      </c>
      <c r="T978" s="8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8">
        <f t="shared" si="62"/>
        <v>43138.25</v>
      </c>
      <c r="T979" s="8">
        <f t="shared" si="63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8">
        <f t="shared" si="62"/>
        <v>42686.25</v>
      </c>
      <c r="T980" s="8">
        <f t="shared" si="63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8">
        <f t="shared" si="62"/>
        <v>42078.208333333328</v>
      </c>
      <c r="T981" s="8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8">
        <f t="shared" si="62"/>
        <v>42307.208333333328</v>
      </c>
      <c r="T982" s="8">
        <f t="shared" si="63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8">
        <f t="shared" si="62"/>
        <v>43094.25</v>
      </c>
      <c r="T983" s="8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8">
        <f t="shared" si="62"/>
        <v>40743.208333333336</v>
      </c>
      <c r="T984" s="8">
        <f t="shared" si="63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8">
        <f t="shared" si="62"/>
        <v>43681.208333333328</v>
      </c>
      <c r="T985" s="8">
        <f t="shared" si="63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8">
        <f t="shared" si="62"/>
        <v>43716.208333333328</v>
      </c>
      <c r="T986" s="8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8">
        <f t="shared" si="62"/>
        <v>41614.25</v>
      </c>
      <c r="T987" s="8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8">
        <f t="shared" si="62"/>
        <v>40638.208333333336</v>
      </c>
      <c r="T988" s="8">
        <f t="shared" si="63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8">
        <f t="shared" si="62"/>
        <v>42852.208333333328</v>
      </c>
      <c r="T989" s="8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8">
        <f t="shared" si="62"/>
        <v>42686.25</v>
      </c>
      <c r="T990" s="8">
        <f t="shared" si="63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8">
        <f t="shared" si="62"/>
        <v>43571.208333333328</v>
      </c>
      <c r="T991" s="8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8">
        <f t="shared" si="62"/>
        <v>42432.25</v>
      </c>
      <c r="T992" s="8">
        <f t="shared" si="63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8">
        <f t="shared" si="62"/>
        <v>41907.208333333336</v>
      </c>
      <c r="T993" s="8">
        <f t="shared" si="63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8">
        <f t="shared" si="62"/>
        <v>43227.208333333328</v>
      </c>
      <c r="T994" s="8">
        <f t="shared" si="63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8">
        <f t="shared" si="62"/>
        <v>42362.25</v>
      </c>
      <c r="T995" s="8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8">
        <f t="shared" si="62"/>
        <v>41929.208333333336</v>
      </c>
      <c r="T996" s="8">
        <f t="shared" si="63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8">
        <f t="shared" si="62"/>
        <v>43408.208333333328</v>
      </c>
      <c r="T997" s="8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8">
        <f t="shared" si="62"/>
        <v>41276.25</v>
      </c>
      <c r="T998" s="8">
        <f t="shared" si="63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8">
        <f t="shared" si="62"/>
        <v>41659.25</v>
      </c>
      <c r="T999" s="8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8">
        <f t="shared" si="62"/>
        <v>40220.25</v>
      </c>
      <c r="T1000" s="8">
        <f t="shared" si="63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8">
        <f t="shared" si="62"/>
        <v>42550.208333333328</v>
      </c>
      <c r="T1001" s="8">
        <f t="shared" si="63"/>
        <v>42557.208333333328</v>
      </c>
    </row>
  </sheetData>
  <autoFilter ref="G1:G1001" xr:uid="{00000000-0001-0000-0000-000000000000}"/>
  <conditionalFormatting sqref="F2:F1001">
    <cfRule type="cellIs" dxfId="33" priority="1" operator="lessThan">
      <formula>100</formula>
    </cfRule>
    <cfRule type="cellIs" dxfId="32" priority="2" operator="greaterThan">
      <formula>199</formula>
    </cfRule>
    <cfRule type="cellIs" dxfId="31" priority="3" operator="greaterThan">
      <formula>99</formula>
    </cfRule>
    <cfRule type="cellIs" dxfId="30" priority="4" operator="greaterThan">
      <formula>199</formula>
    </cfRule>
    <cfRule type="cellIs" dxfId="29" priority="5" operator="equal">
      <formula>0</formula>
    </cfRule>
  </conditionalFormatting>
  <conditionalFormatting sqref="G1:G1048576">
    <cfRule type="cellIs" dxfId="28" priority="6" operator="equal">
      <formula>"canceled"</formula>
    </cfRule>
    <cfRule type="cellIs" dxfId="27" priority="7" operator="equal">
      <formula>"live"</formula>
    </cfRule>
    <cfRule type="cellIs" dxfId="26" priority="8" operator="equal">
      <formula>"successful"</formula>
    </cfRule>
    <cfRule type="cellIs" dxfId="25" priority="9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A383-5A7C-444A-8EE8-B147CC49BA2A}">
  <sheetPr codeName="Sheet2"/>
  <dimension ref="A1:F14"/>
  <sheetViews>
    <sheetView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2066</v>
      </c>
    </row>
    <row r="3" spans="1:6" x14ac:dyDescent="0.25">
      <c r="A3" s="6" t="s">
        <v>2070</v>
      </c>
      <c r="B3" s="6" t="s">
        <v>2067</v>
      </c>
    </row>
    <row r="4" spans="1:6" x14ac:dyDescent="0.25">
      <c r="A4" s="6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7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7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7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7" t="s">
        <v>2064</v>
      </c>
      <c r="B8" s="9"/>
      <c r="C8" s="9"/>
      <c r="D8" s="9"/>
      <c r="E8" s="9">
        <v>4</v>
      </c>
      <c r="F8" s="9">
        <v>4</v>
      </c>
    </row>
    <row r="9" spans="1:6" x14ac:dyDescent="0.25">
      <c r="A9" s="7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7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7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7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7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7" t="s">
        <v>2068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C4B54-C06F-430C-926D-74A60A4C6FDC}">
  <sheetPr codeName="Sheet3"/>
  <dimension ref="A1:F30"/>
  <sheetViews>
    <sheetView workbookViewId="0">
      <selection activeCell="B7" sqref="B7"/>
    </sheetView>
  </sheetViews>
  <sheetFormatPr defaultRowHeight="15.75" x14ac:dyDescent="0.25"/>
  <cols>
    <col min="1" max="1" width="17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9" max="9" width="14.375" bestFit="1" customWidth="1"/>
    <col min="10" max="10" width="6.375" bestFit="1" customWidth="1"/>
    <col min="11" max="12" width="15.25" bestFit="1" customWidth="1"/>
    <col min="13" max="13" width="11" bestFit="1" customWidth="1"/>
  </cols>
  <sheetData>
    <row r="1" spans="1:6" x14ac:dyDescent="0.25">
      <c r="A1" s="6" t="s">
        <v>6</v>
      </c>
      <c r="B1" t="s">
        <v>2066</v>
      </c>
    </row>
    <row r="2" spans="1:6" x14ac:dyDescent="0.25">
      <c r="A2" s="6" t="s">
        <v>2031</v>
      </c>
      <c r="B2" t="s">
        <v>2066</v>
      </c>
    </row>
    <row r="4" spans="1:6" x14ac:dyDescent="0.25">
      <c r="A4" s="6" t="s">
        <v>2070</v>
      </c>
      <c r="B4" s="6" t="s">
        <v>2067</v>
      </c>
    </row>
    <row r="5" spans="1:6" x14ac:dyDescent="0.25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x14ac:dyDescent="0.25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48FCA-42D5-4DEE-A7E8-B694827FB658}">
  <dimension ref="A1:F18"/>
  <sheetViews>
    <sheetView workbookViewId="0">
      <selection activeCell="X27" sqref="X27"/>
    </sheetView>
  </sheetViews>
  <sheetFormatPr defaultRowHeight="15.75" x14ac:dyDescent="0.25"/>
  <cols>
    <col min="1" max="1" width="28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2031</v>
      </c>
      <c r="B1" t="s">
        <v>2066</v>
      </c>
    </row>
    <row r="2" spans="1:6" x14ac:dyDescent="0.25">
      <c r="A2" s="6" t="s">
        <v>2085</v>
      </c>
      <c r="B2" t="s">
        <v>2066</v>
      </c>
    </row>
    <row r="4" spans="1:6" x14ac:dyDescent="0.25">
      <c r="A4" s="6" t="s">
        <v>2070</v>
      </c>
      <c r="B4" s="6" t="s">
        <v>2067</v>
      </c>
    </row>
    <row r="5" spans="1:6" x14ac:dyDescent="0.25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7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5">
      <c r="A7" s="7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5">
      <c r="A8" s="7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5">
      <c r="A9" s="7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5">
      <c r="A10" s="7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5">
      <c r="A11" s="7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5">
      <c r="A12" s="7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5">
      <c r="A13" s="7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5">
      <c r="A14" s="7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5">
      <c r="A15" s="7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5">
      <c r="A16" s="7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5">
      <c r="A17" s="7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5">
      <c r="A18" s="7" t="s">
        <v>2068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4B57-1E0F-42D7-832B-1C299997A664}">
  <dimension ref="A1:H13"/>
  <sheetViews>
    <sheetView workbookViewId="0">
      <selection activeCell="N20" sqref="N20"/>
    </sheetView>
  </sheetViews>
  <sheetFormatPr defaultRowHeight="15.75" x14ac:dyDescent="0.25"/>
  <cols>
    <col min="1" max="1" width="27.375" bestFit="1" customWidth="1"/>
    <col min="2" max="2" width="16.75" bestFit="1" customWidth="1"/>
    <col min="3" max="3" width="13.375" bestFit="1" customWidth="1"/>
    <col min="4" max="4" width="16.375" bestFit="1" customWidth="1"/>
    <col min="5" max="5" width="12.375" bestFit="1" customWidth="1"/>
    <col min="6" max="6" width="19.25" bestFit="1" customWidth="1"/>
    <col min="7" max="7" width="15.75" bestFit="1" customWidth="1"/>
    <col min="8" max="8" width="18.37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2105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25">
      <c r="A2" t="s">
        <v>2093</v>
      </c>
      <c r="B2">
        <f>COUNTIFS(Crowdfunding!D:D,"&lt;1000",Crowdfunding!G:G,"=successful")</f>
        <v>30</v>
      </c>
      <c r="C2">
        <f>COUNTIFS(Crowdfunding!D:D,"&lt;1000", Crowdfunding!G:G,"=failed")</f>
        <v>20</v>
      </c>
      <c r="D2">
        <f>COUNTIFS(Crowdfunding!D:D,"&lt;1000", Crowdfunding!G:G,"=canceled")</f>
        <v>1</v>
      </c>
      <c r="E2">
        <f>SUM(B2:D2)</f>
        <v>51</v>
      </c>
      <c r="F2" s="11">
        <f>(B2/E2)</f>
        <v>0.58823529411764708</v>
      </c>
      <c r="G2" s="11">
        <f>(C2/E2)</f>
        <v>0.39215686274509803</v>
      </c>
      <c r="H2" s="11">
        <f>(D2/E2)</f>
        <v>1.9607843137254902E-2</v>
      </c>
    </row>
    <row r="3" spans="1:8" x14ac:dyDescent="0.25">
      <c r="A3" t="s">
        <v>2094</v>
      </c>
      <c r="B3">
        <f>COUNTIFS(Crowdfunding!D:D,"&gt;=1000",Crowdfunding!D:D,"&lt;4999",Crowdfunding!G:G,"=successful")</f>
        <v>191</v>
      </c>
      <c r="C3">
        <f>COUNTIFS(Crowdfunding!D:D,"&gt;=1000",Crowdfunding!D:D,"&lt;4999",Crowdfunding!G:G,"=failed")</f>
        <v>38</v>
      </c>
      <c r="D3">
        <f>COUNTIFS(Crowdfunding!D:D,"&gt;=1000",Crowdfunding!D:D,"&lt;4999",Crowdfunding!G:G,"=canceled")</f>
        <v>2</v>
      </c>
      <c r="E3">
        <f t="shared" ref="E3:E13" si="0">SUM(B3:D3)</f>
        <v>231</v>
      </c>
      <c r="F3" s="11">
        <f t="shared" ref="F3:F13" si="1">(B3/E3)</f>
        <v>0.82683982683982682</v>
      </c>
      <c r="G3" s="11">
        <f t="shared" ref="G3:G13" si="2">(C3/E3)</f>
        <v>0.16450216450216451</v>
      </c>
      <c r="H3" s="11">
        <f t="shared" ref="H3:H13" si="3">(D3/E3)</f>
        <v>8.658008658008658E-3</v>
      </c>
    </row>
    <row r="4" spans="1:8" x14ac:dyDescent="0.25">
      <c r="A4" t="s">
        <v>2095</v>
      </c>
      <c r="B4">
        <f>COUNTIFS(Crowdfunding!D:D,"&gt;=5000",Crowdfunding!D:D,"&lt;9999",Crowdfunding!G:G,"=successful")</f>
        <v>164</v>
      </c>
      <c r="C4">
        <f>COUNTIFS(Crowdfunding!D:D,"&gt;=5000",Crowdfunding!D:D,"&lt;9999",Crowdfunding!G:G,"=failed")</f>
        <v>126</v>
      </c>
      <c r="D4">
        <f>COUNTIFS(Crowdfunding!D:D,"&gt;=5000",Crowdfunding!D:D,"&lt;9999",Crowdfunding!G:G,"=canceled")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5">
      <c r="A5" t="s">
        <v>2096</v>
      </c>
      <c r="B5">
        <f>COUNTIFS(Crowdfunding!D:D,"&gt;=10000",Crowdfunding!D:D,"&lt;14999",Crowdfunding!G:G,"=successful")</f>
        <v>4</v>
      </c>
      <c r="C5">
        <f>COUNTIFS(Crowdfunding!D:D,"&gt;=10000",Crowdfunding!D:D,"&lt;14999",Crowdfunding!G:G,"=failed")</f>
        <v>5</v>
      </c>
      <c r="D5">
        <f>COUNTIFS(Crowdfunding!D:D,"&gt;=10000",Crowdfunding!D:D,"&lt;14999",Crowdfunding!G:G,"=canceled")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5">
      <c r="A6" t="s">
        <v>2097</v>
      </c>
      <c r="B6">
        <f>COUNTIFS(Crowdfunding!D:D,"&gt;=15000",Crowdfunding!D:D,"&lt;19999",Crowdfunding!G:G,"=successful")</f>
        <v>10</v>
      </c>
      <c r="C6">
        <f>COUNTIFS(Crowdfunding!D:D,"&gt;=15000",Crowdfunding!D:D,"&lt;19999",Crowdfunding!G:G,"=failed")</f>
        <v>0</v>
      </c>
      <c r="D6">
        <f>COUNTIFS(Crowdfunding!D:D,"&gt;=15000",Crowdfunding!D:D,"&lt;19999",Crowdfunding!G:G,"=canceled")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5">
      <c r="A7" t="s">
        <v>2100</v>
      </c>
      <c r="B7">
        <f>COUNTIFS(Crowdfunding!D:D,"&gt;=20000",Crowdfunding!D:D,"&lt;24999",Crowdfunding!G:G,"=successful")</f>
        <v>7</v>
      </c>
      <c r="C7">
        <f>COUNTIFS(Crowdfunding!D:D,"&gt;=20000",Crowdfunding!D:D,"&lt;24999",Crowdfunding!G:G,"=failed")</f>
        <v>0</v>
      </c>
      <c r="D7">
        <f>COUNTIFS(Crowdfunding!D:D,"&gt;=20000",Crowdfunding!D:D,"&lt;24999",Crowdfunding!G:G,"=canceled")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5">
      <c r="A8" t="s">
        <v>2098</v>
      </c>
      <c r="B8">
        <f>COUNTIFS(Crowdfunding!D:D,"&gt;=25000",Crowdfunding!D:D,"&lt;29999",Crowdfunding!G:G,"=successful")</f>
        <v>11</v>
      </c>
      <c r="C8">
        <f>COUNTIFS(Crowdfunding!D:D,"&gt;=25000",Crowdfunding!D:D,"&lt;29999",Crowdfunding!G:G,"=failed")</f>
        <v>3</v>
      </c>
      <c r="D8">
        <f>COUNTIFS(Crowdfunding!D:D,"&gt;=25000",Crowdfunding!D:D,"&lt;29999",Crowdfunding!G:G,"=canceled")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5">
      <c r="A9" t="s">
        <v>2099</v>
      </c>
      <c r="B9">
        <f>COUNTIFS(Crowdfunding!D:D,"&gt;=30000",Crowdfunding!D:D,"&lt;34999",Crowdfunding!G:G,"=successful")</f>
        <v>7</v>
      </c>
      <c r="C9">
        <f>COUNTIFS(Crowdfunding!D:D,"&gt;=30000",Crowdfunding!D:D,"&lt;34999",Crowdfunding!G:G,"=failed")</f>
        <v>0</v>
      </c>
      <c r="D9">
        <f>COUNTIFS(Crowdfunding!D:D,"&gt;=30000",Crowdfunding!D:D,"&lt;34999",Crowdfunding!G:G,"=failed")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5">
      <c r="A10" t="s">
        <v>2101</v>
      </c>
      <c r="B10">
        <f>COUNTIFS(Crowdfunding!D:D,"&gt;=35000",Crowdfunding!D:D,"&lt;39999",Crowdfunding!G:G,"=successful")</f>
        <v>8</v>
      </c>
      <c r="C10">
        <f>COUNTIFS(Crowdfunding!D:D,"&gt;=35000",Crowdfunding!D:D,"&lt;39999",Crowdfunding!G:G,"=failed")</f>
        <v>3</v>
      </c>
      <c r="D10">
        <f>COUNTIFS(Crowdfunding!D:D,"&gt;=35000",Crowdfunding!D:D,"&lt;39999",Crowdfunding!G:G,"=canceled")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5">
      <c r="A11" t="s">
        <v>2102</v>
      </c>
      <c r="B11">
        <f>COUNTIFS(Crowdfunding!D:D,"&gt;=40000",Crowdfunding!D:D,"&lt;44999",Crowdfunding!G:G,"=successful")</f>
        <v>11</v>
      </c>
      <c r="C11">
        <f>COUNTIFS(Crowdfunding!D:D,"&gt;=40000",Crowdfunding!D:D,"&lt;44999",Crowdfunding!G:G,"=failed")</f>
        <v>3</v>
      </c>
      <c r="D11">
        <f>COUNTIFS(Crowdfunding!D:D,"&gt;=40000",Crowdfunding!D:D,"&lt;44999",Crowdfunding!G:G,"=canceled")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5">
      <c r="A12" t="s">
        <v>2103</v>
      </c>
      <c r="B12" s="10">
        <f>COUNTIFS(Crowdfunding!D:D,"&gt;=45000",Crowdfunding!D:D,"&lt;49999",Crowdfunding!G:G,"=successful")</f>
        <v>8</v>
      </c>
      <c r="C12">
        <f>COUNTIFS(Crowdfunding!D:D,"&gt;=45000",Crowdfunding!D:D,"&lt;49999",Crowdfunding!G:G,"=failed")</f>
        <v>3</v>
      </c>
      <c r="D12">
        <f>COUNTIFS(Crowdfunding!D:D,"&gt;=45000",Crowdfunding!D:D,"&lt;49999",Crowdfunding!G:G,"=canceled")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5">
      <c r="A13" t="s">
        <v>2104</v>
      </c>
      <c r="B13">
        <f>COUNTIFS(Crowdfunding!D:D,"&gt;=50000", Crowdfunding!G:G,"=successful")</f>
        <v>114</v>
      </c>
      <c r="C13">
        <f>COUNTIFS(Crowdfunding!D:D,"&gt;=50000", Crowdfunding!G:G,"=failed")</f>
        <v>163</v>
      </c>
      <c r="D13">
        <f>COUNTIFS(Crowdfunding!D:D,"&gt;=50000", Crowdfunding!G:G,"=canceled")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E067-6374-4361-9D96-5ACFAA1FF46A}">
  <dimension ref="D2:N567"/>
  <sheetViews>
    <sheetView tabSelected="1" topLeftCell="B4" workbookViewId="0">
      <selection activeCell="K20" sqref="K20"/>
    </sheetView>
  </sheetViews>
  <sheetFormatPr defaultRowHeight="15.75" x14ac:dyDescent="0.25"/>
  <cols>
    <col min="1" max="1" width="9.375" bestFit="1" customWidth="1"/>
    <col min="2" max="2" width="13.125" bestFit="1" customWidth="1"/>
    <col min="4" max="4" width="22.75" bestFit="1" customWidth="1"/>
    <col min="5" max="5" width="15.25" bestFit="1" customWidth="1"/>
    <col min="6" max="6" width="11.125" bestFit="1" customWidth="1"/>
    <col min="7" max="7" width="12.625" bestFit="1" customWidth="1"/>
    <col min="8" max="9" width="23.5" bestFit="1" customWidth="1"/>
    <col min="10" max="10" width="21.625" bestFit="1" customWidth="1"/>
    <col min="11" max="11" width="28.5" bestFit="1" customWidth="1"/>
    <col min="12" max="12" width="27.625" bestFit="1" customWidth="1"/>
    <col min="13" max="564" width="16.375" bestFit="1" customWidth="1"/>
    <col min="565" max="565" width="11" bestFit="1" customWidth="1"/>
    <col min="566" max="592" width="15.25" bestFit="1" customWidth="1"/>
    <col min="593" max="593" width="11" bestFit="1" customWidth="1"/>
  </cols>
  <sheetData>
    <row r="2" spans="4:14" x14ac:dyDescent="0.25">
      <c r="J2" s="1" t="s">
        <v>4</v>
      </c>
      <c r="K2" s="1" t="s">
        <v>5</v>
      </c>
      <c r="M2" s="1" t="s">
        <v>4</v>
      </c>
      <c r="N2" s="1" t="s">
        <v>5</v>
      </c>
    </row>
    <row r="3" spans="4:14" x14ac:dyDescent="0.25">
      <c r="J3" t="s">
        <v>20</v>
      </c>
      <c r="K3">
        <v>158</v>
      </c>
      <c r="M3" t="s">
        <v>14</v>
      </c>
      <c r="N3">
        <v>0</v>
      </c>
    </row>
    <row r="4" spans="4:14" x14ac:dyDescent="0.25">
      <c r="E4" s="6" t="s">
        <v>2067</v>
      </c>
      <c r="J4" t="s">
        <v>20</v>
      </c>
      <c r="K4">
        <v>1425</v>
      </c>
      <c r="M4" t="s">
        <v>14</v>
      </c>
      <c r="N4">
        <v>24</v>
      </c>
    </row>
    <row r="5" spans="4:14" x14ac:dyDescent="0.25">
      <c r="D5" s="6" t="s">
        <v>2108</v>
      </c>
      <c r="E5" t="s">
        <v>20</v>
      </c>
      <c r="F5" t="s">
        <v>14</v>
      </c>
      <c r="G5" t="s">
        <v>2068</v>
      </c>
      <c r="J5" t="s">
        <v>20</v>
      </c>
      <c r="K5">
        <v>174</v>
      </c>
      <c r="M5" t="s">
        <v>14</v>
      </c>
      <c r="N5">
        <v>53</v>
      </c>
    </row>
    <row r="6" spans="4:14" x14ac:dyDescent="0.25">
      <c r="D6" s="7" t="s">
        <v>2109</v>
      </c>
      <c r="E6" s="12">
        <v>7295</v>
      </c>
      <c r="F6" s="12">
        <v>6080</v>
      </c>
      <c r="G6" s="12">
        <v>7295</v>
      </c>
      <c r="J6" t="s">
        <v>20</v>
      </c>
      <c r="K6">
        <v>227</v>
      </c>
      <c r="M6" t="s">
        <v>14</v>
      </c>
      <c r="N6">
        <v>18</v>
      </c>
    </row>
    <row r="7" spans="4:14" x14ac:dyDescent="0.25">
      <c r="D7" s="7" t="s">
        <v>2110</v>
      </c>
      <c r="E7" s="12">
        <v>16</v>
      </c>
      <c r="F7" s="4">
        <v>0</v>
      </c>
      <c r="G7" s="4">
        <v>0</v>
      </c>
      <c r="J7" t="s">
        <v>20</v>
      </c>
      <c r="K7">
        <v>220</v>
      </c>
      <c r="M7" t="s">
        <v>14</v>
      </c>
      <c r="N7">
        <v>44</v>
      </c>
    </row>
    <row r="8" spans="4:14" x14ac:dyDescent="0.25">
      <c r="D8" s="7" t="s">
        <v>2106</v>
      </c>
      <c r="E8" s="12">
        <v>851.14690265486729</v>
      </c>
      <c r="F8" s="12">
        <v>585.61538461538464</v>
      </c>
      <c r="G8" s="12">
        <v>747.1065662002153</v>
      </c>
      <c r="J8" t="s">
        <v>20</v>
      </c>
      <c r="K8">
        <v>98</v>
      </c>
      <c r="M8" t="s">
        <v>14</v>
      </c>
      <c r="N8">
        <v>27</v>
      </c>
    </row>
    <row r="9" spans="4:14" x14ac:dyDescent="0.25">
      <c r="D9" s="7" t="s">
        <v>2107</v>
      </c>
      <c r="E9" s="12">
        <v>1267.366006183523</v>
      </c>
      <c r="F9" s="12">
        <v>961.30819978260524</v>
      </c>
      <c r="G9" s="12">
        <v>1163.8261931287</v>
      </c>
      <c r="J9" t="s">
        <v>20</v>
      </c>
      <c r="K9">
        <v>100</v>
      </c>
      <c r="M9" t="s">
        <v>14</v>
      </c>
      <c r="N9">
        <v>55</v>
      </c>
    </row>
    <row r="10" spans="4:14" x14ac:dyDescent="0.25">
      <c r="D10" s="7" t="s">
        <v>2111</v>
      </c>
      <c r="E10" s="12">
        <v>1606216.5936295739</v>
      </c>
      <c r="F10" s="12">
        <v>924113.45496927318</v>
      </c>
      <c r="G10" s="12">
        <v>1354491.4078124419</v>
      </c>
      <c r="J10" t="s">
        <v>20</v>
      </c>
      <c r="K10">
        <v>1249</v>
      </c>
      <c r="M10" t="s">
        <v>14</v>
      </c>
      <c r="N10">
        <v>200</v>
      </c>
    </row>
    <row r="11" spans="4:14" x14ac:dyDescent="0.25">
      <c r="J11" t="s">
        <v>20</v>
      </c>
      <c r="K11">
        <v>1396</v>
      </c>
      <c r="M11" t="s">
        <v>14</v>
      </c>
      <c r="N11">
        <v>452</v>
      </c>
    </row>
    <row r="12" spans="4:14" x14ac:dyDescent="0.25">
      <c r="J12" t="s">
        <v>20</v>
      </c>
      <c r="K12">
        <v>890</v>
      </c>
      <c r="M12" t="s">
        <v>14</v>
      </c>
      <c r="N12">
        <v>674</v>
      </c>
    </row>
    <row r="13" spans="4:14" x14ac:dyDescent="0.25">
      <c r="D13" s="7" t="s">
        <v>2112</v>
      </c>
      <c r="E13">
        <f>MEDIAN(K$3:K$1048576)</f>
        <v>201</v>
      </c>
      <c r="F13">
        <f>MEDIAN(N$3:N$1048576)</f>
        <v>114.5</v>
      </c>
      <c r="G13">
        <f>MEDIAN(K$3:K$1048576,N$3:N$1048576)</f>
        <v>186</v>
      </c>
      <c r="J13" t="s">
        <v>20</v>
      </c>
      <c r="K13">
        <v>142</v>
      </c>
      <c r="M13" t="s">
        <v>14</v>
      </c>
      <c r="N13">
        <v>558</v>
      </c>
    </row>
    <row r="14" spans="4:14" x14ac:dyDescent="0.25">
      <c r="J14" t="s">
        <v>20</v>
      </c>
      <c r="K14">
        <v>2673</v>
      </c>
      <c r="M14" t="s">
        <v>14</v>
      </c>
      <c r="N14">
        <v>15</v>
      </c>
    </row>
    <row r="15" spans="4:14" x14ac:dyDescent="0.25">
      <c r="J15" t="s">
        <v>20</v>
      </c>
      <c r="K15">
        <v>163</v>
      </c>
      <c r="M15" t="s">
        <v>14</v>
      </c>
      <c r="N15">
        <v>2307</v>
      </c>
    </row>
    <row r="16" spans="4:14" x14ac:dyDescent="0.25">
      <c r="J16" t="s">
        <v>20</v>
      </c>
      <c r="K16">
        <v>2220</v>
      </c>
      <c r="M16" t="s">
        <v>14</v>
      </c>
      <c r="N16">
        <v>88</v>
      </c>
    </row>
    <row r="17" spans="10:14" x14ac:dyDescent="0.25">
      <c r="J17" t="s">
        <v>20</v>
      </c>
      <c r="K17">
        <v>1606</v>
      </c>
      <c r="M17" t="s">
        <v>14</v>
      </c>
      <c r="N17">
        <v>48</v>
      </c>
    </row>
    <row r="18" spans="10:14" x14ac:dyDescent="0.25">
      <c r="J18" t="s">
        <v>20</v>
      </c>
      <c r="K18">
        <v>129</v>
      </c>
      <c r="M18" t="s">
        <v>14</v>
      </c>
      <c r="N18">
        <v>1</v>
      </c>
    </row>
    <row r="19" spans="10:14" x14ac:dyDescent="0.25">
      <c r="J19" t="s">
        <v>20</v>
      </c>
      <c r="K19">
        <v>226</v>
      </c>
      <c r="M19" t="s">
        <v>14</v>
      </c>
      <c r="N19">
        <v>1467</v>
      </c>
    </row>
    <row r="20" spans="10:14" x14ac:dyDescent="0.25">
      <c r="J20" t="s">
        <v>20</v>
      </c>
      <c r="K20">
        <v>5419</v>
      </c>
      <c r="M20" t="s">
        <v>14</v>
      </c>
      <c r="N20">
        <v>75</v>
      </c>
    </row>
    <row r="21" spans="10:14" x14ac:dyDescent="0.25">
      <c r="J21" t="s">
        <v>20</v>
      </c>
      <c r="K21">
        <v>165</v>
      </c>
      <c r="M21" t="s">
        <v>14</v>
      </c>
      <c r="N21">
        <v>120</v>
      </c>
    </row>
    <row r="22" spans="10:14" x14ac:dyDescent="0.25">
      <c r="J22" t="s">
        <v>20</v>
      </c>
      <c r="K22">
        <v>1965</v>
      </c>
      <c r="M22" t="s">
        <v>14</v>
      </c>
      <c r="N22">
        <v>2253</v>
      </c>
    </row>
    <row r="23" spans="10:14" x14ac:dyDescent="0.25">
      <c r="J23" t="s">
        <v>20</v>
      </c>
      <c r="K23">
        <v>16</v>
      </c>
      <c r="M23" t="s">
        <v>14</v>
      </c>
      <c r="N23">
        <v>5</v>
      </c>
    </row>
    <row r="24" spans="10:14" x14ac:dyDescent="0.25">
      <c r="J24" t="s">
        <v>20</v>
      </c>
      <c r="K24">
        <v>107</v>
      </c>
      <c r="M24" t="s">
        <v>14</v>
      </c>
      <c r="N24">
        <v>38</v>
      </c>
    </row>
    <row r="25" spans="10:14" x14ac:dyDescent="0.25">
      <c r="J25" t="s">
        <v>20</v>
      </c>
      <c r="K25">
        <v>134</v>
      </c>
      <c r="M25" t="s">
        <v>14</v>
      </c>
      <c r="N25">
        <v>12</v>
      </c>
    </row>
    <row r="26" spans="10:14" x14ac:dyDescent="0.25">
      <c r="J26" t="s">
        <v>20</v>
      </c>
      <c r="K26">
        <v>198</v>
      </c>
      <c r="M26" t="s">
        <v>14</v>
      </c>
      <c r="N26">
        <v>1684</v>
      </c>
    </row>
    <row r="27" spans="10:14" x14ac:dyDescent="0.25">
      <c r="J27" t="s">
        <v>20</v>
      </c>
      <c r="K27">
        <v>111</v>
      </c>
      <c r="M27" t="s">
        <v>14</v>
      </c>
      <c r="N27">
        <v>56</v>
      </c>
    </row>
    <row r="28" spans="10:14" x14ac:dyDescent="0.25">
      <c r="J28" t="s">
        <v>20</v>
      </c>
      <c r="K28">
        <v>222</v>
      </c>
      <c r="M28" t="s">
        <v>14</v>
      </c>
      <c r="N28">
        <v>838</v>
      </c>
    </row>
    <row r="29" spans="10:14" x14ac:dyDescent="0.25">
      <c r="J29" t="s">
        <v>20</v>
      </c>
      <c r="K29">
        <v>6212</v>
      </c>
      <c r="M29" t="s">
        <v>14</v>
      </c>
      <c r="N29">
        <v>1000</v>
      </c>
    </row>
    <row r="30" spans="10:14" x14ac:dyDescent="0.25">
      <c r="J30" t="s">
        <v>20</v>
      </c>
      <c r="K30">
        <v>98</v>
      </c>
      <c r="M30" t="s">
        <v>14</v>
      </c>
      <c r="N30">
        <v>1482</v>
      </c>
    </row>
    <row r="31" spans="10:14" x14ac:dyDescent="0.25">
      <c r="J31" t="s">
        <v>20</v>
      </c>
      <c r="K31">
        <v>92</v>
      </c>
      <c r="M31" t="s">
        <v>14</v>
      </c>
      <c r="N31">
        <v>106</v>
      </c>
    </row>
    <row r="32" spans="10:14" x14ac:dyDescent="0.25">
      <c r="J32" t="s">
        <v>20</v>
      </c>
      <c r="K32">
        <v>149</v>
      </c>
      <c r="M32" t="s">
        <v>14</v>
      </c>
      <c r="N32">
        <v>679</v>
      </c>
    </row>
    <row r="33" spans="10:14" x14ac:dyDescent="0.25">
      <c r="J33" t="s">
        <v>20</v>
      </c>
      <c r="K33">
        <v>2431</v>
      </c>
      <c r="M33" t="s">
        <v>14</v>
      </c>
      <c r="N33">
        <v>1220</v>
      </c>
    </row>
    <row r="34" spans="10:14" x14ac:dyDescent="0.25">
      <c r="J34" t="s">
        <v>20</v>
      </c>
      <c r="K34">
        <v>303</v>
      </c>
      <c r="M34" t="s">
        <v>14</v>
      </c>
      <c r="N34">
        <v>1</v>
      </c>
    </row>
    <row r="35" spans="10:14" x14ac:dyDescent="0.25">
      <c r="J35" t="s">
        <v>20</v>
      </c>
      <c r="K35">
        <v>209</v>
      </c>
      <c r="M35" t="s">
        <v>14</v>
      </c>
      <c r="N35">
        <v>37</v>
      </c>
    </row>
    <row r="36" spans="10:14" x14ac:dyDescent="0.25">
      <c r="J36" t="s">
        <v>20</v>
      </c>
      <c r="K36">
        <v>131</v>
      </c>
      <c r="M36" t="s">
        <v>14</v>
      </c>
      <c r="N36">
        <v>60</v>
      </c>
    </row>
    <row r="37" spans="10:14" x14ac:dyDescent="0.25">
      <c r="J37" t="s">
        <v>20</v>
      </c>
      <c r="K37">
        <v>164</v>
      </c>
      <c r="M37" t="s">
        <v>14</v>
      </c>
      <c r="N37">
        <v>296</v>
      </c>
    </row>
    <row r="38" spans="10:14" x14ac:dyDescent="0.25">
      <c r="J38" t="s">
        <v>20</v>
      </c>
      <c r="K38">
        <v>201</v>
      </c>
      <c r="M38" t="s">
        <v>14</v>
      </c>
      <c r="N38">
        <v>3304</v>
      </c>
    </row>
    <row r="39" spans="10:14" x14ac:dyDescent="0.25">
      <c r="J39" t="s">
        <v>20</v>
      </c>
      <c r="K39">
        <v>211</v>
      </c>
      <c r="M39" t="s">
        <v>14</v>
      </c>
      <c r="N39">
        <v>73</v>
      </c>
    </row>
    <row r="40" spans="10:14" x14ac:dyDescent="0.25">
      <c r="J40" t="s">
        <v>20</v>
      </c>
      <c r="K40">
        <v>128</v>
      </c>
      <c r="M40" t="s">
        <v>14</v>
      </c>
      <c r="N40">
        <v>3387</v>
      </c>
    </row>
    <row r="41" spans="10:14" x14ac:dyDescent="0.25">
      <c r="J41" t="s">
        <v>20</v>
      </c>
      <c r="K41">
        <v>1600</v>
      </c>
      <c r="M41" t="s">
        <v>14</v>
      </c>
      <c r="N41">
        <v>662</v>
      </c>
    </row>
    <row r="42" spans="10:14" x14ac:dyDescent="0.25">
      <c r="J42" t="s">
        <v>20</v>
      </c>
      <c r="K42">
        <v>249</v>
      </c>
      <c r="M42" t="s">
        <v>14</v>
      </c>
      <c r="N42">
        <v>774</v>
      </c>
    </row>
    <row r="43" spans="10:14" x14ac:dyDescent="0.25">
      <c r="J43" t="s">
        <v>20</v>
      </c>
      <c r="K43">
        <v>236</v>
      </c>
      <c r="M43" t="s">
        <v>14</v>
      </c>
      <c r="N43">
        <v>672</v>
      </c>
    </row>
    <row r="44" spans="10:14" x14ac:dyDescent="0.25">
      <c r="J44" t="s">
        <v>20</v>
      </c>
      <c r="K44">
        <v>4065</v>
      </c>
      <c r="M44" t="s">
        <v>14</v>
      </c>
      <c r="N44">
        <v>940</v>
      </c>
    </row>
    <row r="45" spans="10:14" x14ac:dyDescent="0.25">
      <c r="J45" t="s">
        <v>20</v>
      </c>
      <c r="K45">
        <v>246</v>
      </c>
      <c r="M45" t="s">
        <v>14</v>
      </c>
      <c r="N45">
        <v>117</v>
      </c>
    </row>
    <row r="46" spans="10:14" x14ac:dyDescent="0.25">
      <c r="J46" t="s">
        <v>20</v>
      </c>
      <c r="K46">
        <v>2475</v>
      </c>
      <c r="M46" t="s">
        <v>14</v>
      </c>
      <c r="N46">
        <v>115</v>
      </c>
    </row>
    <row r="47" spans="10:14" x14ac:dyDescent="0.25">
      <c r="J47" t="s">
        <v>20</v>
      </c>
      <c r="K47">
        <v>76</v>
      </c>
      <c r="M47" t="s">
        <v>14</v>
      </c>
      <c r="N47">
        <v>326</v>
      </c>
    </row>
    <row r="48" spans="10:14" x14ac:dyDescent="0.25">
      <c r="J48" t="s">
        <v>20</v>
      </c>
      <c r="K48">
        <v>54</v>
      </c>
      <c r="M48" t="s">
        <v>14</v>
      </c>
      <c r="N48">
        <v>1</v>
      </c>
    </row>
    <row r="49" spans="10:14" x14ac:dyDescent="0.25">
      <c r="J49" t="s">
        <v>20</v>
      </c>
      <c r="K49">
        <v>88</v>
      </c>
      <c r="M49" t="s">
        <v>14</v>
      </c>
      <c r="N49">
        <v>1467</v>
      </c>
    </row>
    <row r="50" spans="10:14" x14ac:dyDescent="0.25">
      <c r="J50" t="s">
        <v>20</v>
      </c>
      <c r="K50">
        <v>85</v>
      </c>
      <c r="M50" t="s">
        <v>14</v>
      </c>
      <c r="N50">
        <v>5681</v>
      </c>
    </row>
    <row r="51" spans="10:14" x14ac:dyDescent="0.25">
      <c r="J51" t="s">
        <v>20</v>
      </c>
      <c r="K51">
        <v>170</v>
      </c>
      <c r="M51" t="s">
        <v>14</v>
      </c>
      <c r="N51">
        <v>1059</v>
      </c>
    </row>
    <row r="52" spans="10:14" x14ac:dyDescent="0.25">
      <c r="J52" t="s">
        <v>20</v>
      </c>
      <c r="K52">
        <v>330</v>
      </c>
      <c r="M52" t="s">
        <v>14</v>
      </c>
      <c r="N52">
        <v>1194</v>
      </c>
    </row>
    <row r="53" spans="10:14" x14ac:dyDescent="0.25">
      <c r="J53" t="s">
        <v>20</v>
      </c>
      <c r="K53">
        <v>127</v>
      </c>
      <c r="M53" t="s">
        <v>14</v>
      </c>
      <c r="N53">
        <v>30</v>
      </c>
    </row>
    <row r="54" spans="10:14" x14ac:dyDescent="0.25">
      <c r="J54" t="s">
        <v>20</v>
      </c>
      <c r="K54">
        <v>411</v>
      </c>
      <c r="M54" t="s">
        <v>14</v>
      </c>
      <c r="N54">
        <v>75</v>
      </c>
    </row>
    <row r="55" spans="10:14" x14ac:dyDescent="0.25">
      <c r="J55" t="s">
        <v>20</v>
      </c>
      <c r="K55">
        <v>180</v>
      </c>
      <c r="M55" t="s">
        <v>14</v>
      </c>
      <c r="N55">
        <v>955</v>
      </c>
    </row>
    <row r="56" spans="10:14" x14ac:dyDescent="0.25">
      <c r="J56" t="s">
        <v>20</v>
      </c>
      <c r="K56">
        <v>374</v>
      </c>
      <c r="M56" t="s">
        <v>14</v>
      </c>
      <c r="N56">
        <v>67</v>
      </c>
    </row>
    <row r="57" spans="10:14" x14ac:dyDescent="0.25">
      <c r="J57" t="s">
        <v>20</v>
      </c>
      <c r="K57">
        <v>71</v>
      </c>
      <c r="M57" t="s">
        <v>14</v>
      </c>
      <c r="N57">
        <v>5</v>
      </c>
    </row>
    <row r="58" spans="10:14" x14ac:dyDescent="0.25">
      <c r="J58" t="s">
        <v>20</v>
      </c>
      <c r="K58">
        <v>203</v>
      </c>
      <c r="M58" t="s">
        <v>14</v>
      </c>
      <c r="N58">
        <v>26</v>
      </c>
    </row>
    <row r="59" spans="10:14" x14ac:dyDescent="0.25">
      <c r="J59" t="s">
        <v>20</v>
      </c>
      <c r="K59">
        <v>113</v>
      </c>
      <c r="M59" t="s">
        <v>14</v>
      </c>
      <c r="N59">
        <v>1130</v>
      </c>
    </row>
    <row r="60" spans="10:14" x14ac:dyDescent="0.25">
      <c r="J60" t="s">
        <v>20</v>
      </c>
      <c r="K60">
        <v>96</v>
      </c>
      <c r="M60" t="s">
        <v>14</v>
      </c>
      <c r="N60">
        <v>782</v>
      </c>
    </row>
    <row r="61" spans="10:14" x14ac:dyDescent="0.25">
      <c r="J61" t="s">
        <v>20</v>
      </c>
      <c r="K61">
        <v>498</v>
      </c>
      <c r="M61" t="s">
        <v>14</v>
      </c>
      <c r="N61">
        <v>210</v>
      </c>
    </row>
    <row r="62" spans="10:14" x14ac:dyDescent="0.25">
      <c r="J62" t="s">
        <v>20</v>
      </c>
      <c r="K62">
        <v>180</v>
      </c>
      <c r="M62" t="s">
        <v>14</v>
      </c>
      <c r="N62">
        <v>136</v>
      </c>
    </row>
    <row r="63" spans="10:14" x14ac:dyDescent="0.25">
      <c r="J63" t="s">
        <v>20</v>
      </c>
      <c r="K63">
        <v>27</v>
      </c>
      <c r="M63" t="s">
        <v>14</v>
      </c>
      <c r="N63">
        <v>86</v>
      </c>
    </row>
    <row r="64" spans="10:14" x14ac:dyDescent="0.25">
      <c r="J64" t="s">
        <v>20</v>
      </c>
      <c r="K64">
        <v>2331</v>
      </c>
      <c r="M64" t="s">
        <v>14</v>
      </c>
      <c r="N64">
        <v>19</v>
      </c>
    </row>
    <row r="65" spans="10:14" x14ac:dyDescent="0.25">
      <c r="J65" t="s">
        <v>20</v>
      </c>
      <c r="K65">
        <v>113</v>
      </c>
      <c r="M65" t="s">
        <v>14</v>
      </c>
      <c r="N65">
        <v>886</v>
      </c>
    </row>
    <row r="66" spans="10:14" x14ac:dyDescent="0.25">
      <c r="J66" t="s">
        <v>20</v>
      </c>
      <c r="K66">
        <v>164</v>
      </c>
      <c r="M66" t="s">
        <v>14</v>
      </c>
      <c r="N66">
        <v>35</v>
      </c>
    </row>
    <row r="67" spans="10:14" x14ac:dyDescent="0.25">
      <c r="J67" t="s">
        <v>20</v>
      </c>
      <c r="K67">
        <v>164</v>
      </c>
      <c r="M67" t="s">
        <v>14</v>
      </c>
      <c r="N67">
        <v>24</v>
      </c>
    </row>
    <row r="68" spans="10:14" x14ac:dyDescent="0.25">
      <c r="J68" t="s">
        <v>20</v>
      </c>
      <c r="K68">
        <v>336</v>
      </c>
      <c r="M68" t="s">
        <v>14</v>
      </c>
      <c r="N68">
        <v>86</v>
      </c>
    </row>
    <row r="69" spans="10:14" x14ac:dyDescent="0.25">
      <c r="J69" t="s">
        <v>20</v>
      </c>
      <c r="K69">
        <v>1917</v>
      </c>
      <c r="M69" t="s">
        <v>14</v>
      </c>
      <c r="N69">
        <v>243</v>
      </c>
    </row>
    <row r="70" spans="10:14" x14ac:dyDescent="0.25">
      <c r="J70" t="s">
        <v>20</v>
      </c>
      <c r="K70">
        <v>95</v>
      </c>
      <c r="M70" t="s">
        <v>14</v>
      </c>
      <c r="N70">
        <v>65</v>
      </c>
    </row>
    <row r="71" spans="10:14" x14ac:dyDescent="0.25">
      <c r="J71" t="s">
        <v>20</v>
      </c>
      <c r="K71">
        <v>147</v>
      </c>
      <c r="M71" t="s">
        <v>14</v>
      </c>
      <c r="N71">
        <v>100</v>
      </c>
    </row>
    <row r="72" spans="10:14" x14ac:dyDescent="0.25">
      <c r="J72" t="s">
        <v>20</v>
      </c>
      <c r="K72">
        <v>86</v>
      </c>
      <c r="M72" t="s">
        <v>14</v>
      </c>
      <c r="N72">
        <v>168</v>
      </c>
    </row>
    <row r="73" spans="10:14" x14ac:dyDescent="0.25">
      <c r="J73" t="s">
        <v>20</v>
      </c>
      <c r="K73">
        <v>83</v>
      </c>
      <c r="M73" t="s">
        <v>14</v>
      </c>
      <c r="N73">
        <v>13</v>
      </c>
    </row>
    <row r="74" spans="10:14" x14ac:dyDescent="0.25">
      <c r="J74" t="s">
        <v>20</v>
      </c>
      <c r="K74">
        <v>676</v>
      </c>
      <c r="M74" t="s">
        <v>14</v>
      </c>
      <c r="N74">
        <v>1</v>
      </c>
    </row>
    <row r="75" spans="10:14" x14ac:dyDescent="0.25">
      <c r="J75" t="s">
        <v>20</v>
      </c>
      <c r="K75">
        <v>361</v>
      </c>
      <c r="M75" t="s">
        <v>14</v>
      </c>
      <c r="N75">
        <v>40</v>
      </c>
    </row>
    <row r="76" spans="10:14" x14ac:dyDescent="0.25">
      <c r="J76" t="s">
        <v>20</v>
      </c>
      <c r="K76">
        <v>131</v>
      </c>
      <c r="M76" t="s">
        <v>14</v>
      </c>
      <c r="N76">
        <v>226</v>
      </c>
    </row>
    <row r="77" spans="10:14" x14ac:dyDescent="0.25">
      <c r="J77" t="s">
        <v>20</v>
      </c>
      <c r="K77">
        <v>126</v>
      </c>
      <c r="M77" t="s">
        <v>14</v>
      </c>
      <c r="N77">
        <v>1625</v>
      </c>
    </row>
    <row r="78" spans="10:14" x14ac:dyDescent="0.25">
      <c r="J78" t="s">
        <v>20</v>
      </c>
      <c r="K78">
        <v>275</v>
      </c>
      <c r="M78" t="s">
        <v>14</v>
      </c>
      <c r="N78">
        <v>143</v>
      </c>
    </row>
    <row r="79" spans="10:14" x14ac:dyDescent="0.25">
      <c r="J79" t="s">
        <v>20</v>
      </c>
      <c r="K79">
        <v>67</v>
      </c>
      <c r="M79" t="s">
        <v>14</v>
      </c>
      <c r="N79">
        <v>934</v>
      </c>
    </row>
    <row r="80" spans="10:14" x14ac:dyDescent="0.25">
      <c r="J80" t="s">
        <v>20</v>
      </c>
      <c r="K80">
        <v>154</v>
      </c>
      <c r="M80" t="s">
        <v>14</v>
      </c>
      <c r="N80">
        <v>17</v>
      </c>
    </row>
    <row r="81" spans="10:14" x14ac:dyDescent="0.25">
      <c r="J81" t="s">
        <v>20</v>
      </c>
      <c r="K81">
        <v>1782</v>
      </c>
      <c r="M81" t="s">
        <v>14</v>
      </c>
      <c r="N81">
        <v>2179</v>
      </c>
    </row>
    <row r="82" spans="10:14" x14ac:dyDescent="0.25">
      <c r="J82" t="s">
        <v>20</v>
      </c>
      <c r="K82">
        <v>903</v>
      </c>
      <c r="M82" t="s">
        <v>14</v>
      </c>
      <c r="N82">
        <v>931</v>
      </c>
    </row>
    <row r="83" spans="10:14" x14ac:dyDescent="0.25">
      <c r="J83" t="s">
        <v>20</v>
      </c>
      <c r="K83">
        <v>94</v>
      </c>
      <c r="M83" t="s">
        <v>14</v>
      </c>
      <c r="N83">
        <v>92</v>
      </c>
    </row>
    <row r="84" spans="10:14" x14ac:dyDescent="0.25">
      <c r="J84" t="s">
        <v>20</v>
      </c>
      <c r="K84">
        <v>180</v>
      </c>
      <c r="M84" t="s">
        <v>14</v>
      </c>
      <c r="N84">
        <v>57</v>
      </c>
    </row>
    <row r="85" spans="10:14" x14ac:dyDescent="0.25">
      <c r="J85" t="s">
        <v>20</v>
      </c>
      <c r="K85">
        <v>533</v>
      </c>
      <c r="M85" t="s">
        <v>14</v>
      </c>
      <c r="N85">
        <v>41</v>
      </c>
    </row>
    <row r="86" spans="10:14" x14ac:dyDescent="0.25">
      <c r="J86" t="s">
        <v>20</v>
      </c>
      <c r="K86">
        <v>2443</v>
      </c>
      <c r="M86" t="s">
        <v>14</v>
      </c>
      <c r="N86">
        <v>1</v>
      </c>
    </row>
    <row r="87" spans="10:14" x14ac:dyDescent="0.25">
      <c r="J87" t="s">
        <v>20</v>
      </c>
      <c r="K87">
        <v>89</v>
      </c>
      <c r="M87" t="s">
        <v>14</v>
      </c>
      <c r="N87">
        <v>101</v>
      </c>
    </row>
    <row r="88" spans="10:14" x14ac:dyDescent="0.25">
      <c r="J88" t="s">
        <v>20</v>
      </c>
      <c r="K88">
        <v>159</v>
      </c>
      <c r="M88" t="s">
        <v>14</v>
      </c>
      <c r="N88">
        <v>1335</v>
      </c>
    </row>
    <row r="89" spans="10:14" x14ac:dyDescent="0.25">
      <c r="J89" t="s">
        <v>20</v>
      </c>
      <c r="K89">
        <v>50</v>
      </c>
      <c r="M89" t="s">
        <v>14</v>
      </c>
      <c r="N89">
        <v>15</v>
      </c>
    </row>
    <row r="90" spans="10:14" x14ac:dyDescent="0.25">
      <c r="J90" t="s">
        <v>20</v>
      </c>
      <c r="K90">
        <v>186</v>
      </c>
      <c r="M90" t="s">
        <v>14</v>
      </c>
      <c r="N90">
        <v>454</v>
      </c>
    </row>
    <row r="91" spans="10:14" x14ac:dyDescent="0.25">
      <c r="J91" t="s">
        <v>20</v>
      </c>
      <c r="K91">
        <v>1071</v>
      </c>
      <c r="M91" t="s">
        <v>14</v>
      </c>
      <c r="N91">
        <v>3182</v>
      </c>
    </row>
    <row r="92" spans="10:14" x14ac:dyDescent="0.25">
      <c r="J92" t="s">
        <v>20</v>
      </c>
      <c r="K92">
        <v>117</v>
      </c>
      <c r="M92" t="s">
        <v>14</v>
      </c>
      <c r="N92">
        <v>15</v>
      </c>
    </row>
    <row r="93" spans="10:14" x14ac:dyDescent="0.25">
      <c r="J93" t="s">
        <v>20</v>
      </c>
      <c r="K93">
        <v>70</v>
      </c>
      <c r="M93" t="s">
        <v>14</v>
      </c>
      <c r="N93">
        <v>133</v>
      </c>
    </row>
    <row r="94" spans="10:14" x14ac:dyDescent="0.25">
      <c r="J94" t="s">
        <v>20</v>
      </c>
      <c r="K94">
        <v>135</v>
      </c>
      <c r="M94" t="s">
        <v>14</v>
      </c>
      <c r="N94">
        <v>2062</v>
      </c>
    </row>
    <row r="95" spans="10:14" x14ac:dyDescent="0.25">
      <c r="J95" t="s">
        <v>20</v>
      </c>
      <c r="K95">
        <v>768</v>
      </c>
      <c r="M95" t="s">
        <v>14</v>
      </c>
      <c r="N95">
        <v>29</v>
      </c>
    </row>
    <row r="96" spans="10:14" x14ac:dyDescent="0.25">
      <c r="J96" t="s">
        <v>20</v>
      </c>
      <c r="K96">
        <v>199</v>
      </c>
      <c r="M96" t="s">
        <v>14</v>
      </c>
      <c r="N96">
        <v>132</v>
      </c>
    </row>
    <row r="97" spans="10:14" x14ac:dyDescent="0.25">
      <c r="J97" t="s">
        <v>20</v>
      </c>
      <c r="K97">
        <v>107</v>
      </c>
      <c r="M97" t="s">
        <v>14</v>
      </c>
      <c r="N97">
        <v>137</v>
      </c>
    </row>
    <row r="98" spans="10:14" x14ac:dyDescent="0.25">
      <c r="J98" t="s">
        <v>20</v>
      </c>
      <c r="K98">
        <v>195</v>
      </c>
      <c r="M98" t="s">
        <v>14</v>
      </c>
      <c r="N98">
        <v>908</v>
      </c>
    </row>
    <row r="99" spans="10:14" x14ac:dyDescent="0.25">
      <c r="J99" t="s">
        <v>20</v>
      </c>
      <c r="K99">
        <v>3376</v>
      </c>
      <c r="M99" t="s">
        <v>14</v>
      </c>
      <c r="N99">
        <v>10</v>
      </c>
    </row>
    <row r="100" spans="10:14" x14ac:dyDescent="0.25">
      <c r="J100" t="s">
        <v>20</v>
      </c>
      <c r="K100">
        <v>41</v>
      </c>
      <c r="M100" t="s">
        <v>14</v>
      </c>
      <c r="N100">
        <v>1910</v>
      </c>
    </row>
    <row r="101" spans="10:14" x14ac:dyDescent="0.25">
      <c r="J101" t="s">
        <v>20</v>
      </c>
      <c r="K101">
        <v>1821</v>
      </c>
      <c r="M101" t="s">
        <v>14</v>
      </c>
      <c r="N101">
        <v>38</v>
      </c>
    </row>
    <row r="102" spans="10:14" x14ac:dyDescent="0.25">
      <c r="J102" t="s">
        <v>20</v>
      </c>
      <c r="K102">
        <v>164</v>
      </c>
      <c r="M102" t="s">
        <v>14</v>
      </c>
      <c r="N102">
        <v>104</v>
      </c>
    </row>
    <row r="103" spans="10:14" x14ac:dyDescent="0.25">
      <c r="J103" t="s">
        <v>20</v>
      </c>
      <c r="K103">
        <v>157</v>
      </c>
      <c r="M103" t="s">
        <v>14</v>
      </c>
      <c r="N103">
        <v>49</v>
      </c>
    </row>
    <row r="104" spans="10:14" x14ac:dyDescent="0.25">
      <c r="J104" t="s">
        <v>20</v>
      </c>
      <c r="K104">
        <v>246</v>
      </c>
      <c r="M104" t="s">
        <v>14</v>
      </c>
      <c r="N104">
        <v>1</v>
      </c>
    </row>
    <row r="105" spans="10:14" x14ac:dyDescent="0.25">
      <c r="J105" t="s">
        <v>20</v>
      </c>
      <c r="K105">
        <v>1396</v>
      </c>
      <c r="M105" t="s">
        <v>14</v>
      </c>
      <c r="N105">
        <v>245</v>
      </c>
    </row>
    <row r="106" spans="10:14" x14ac:dyDescent="0.25">
      <c r="J106" t="s">
        <v>20</v>
      </c>
      <c r="K106">
        <v>2506</v>
      </c>
      <c r="M106" t="s">
        <v>14</v>
      </c>
      <c r="N106">
        <v>32</v>
      </c>
    </row>
    <row r="107" spans="10:14" x14ac:dyDescent="0.25">
      <c r="J107" t="s">
        <v>20</v>
      </c>
      <c r="K107">
        <v>244</v>
      </c>
      <c r="M107" t="s">
        <v>14</v>
      </c>
      <c r="N107">
        <v>7</v>
      </c>
    </row>
    <row r="108" spans="10:14" x14ac:dyDescent="0.25">
      <c r="J108" t="s">
        <v>20</v>
      </c>
      <c r="K108">
        <v>146</v>
      </c>
      <c r="M108" t="s">
        <v>14</v>
      </c>
      <c r="N108">
        <v>803</v>
      </c>
    </row>
    <row r="109" spans="10:14" x14ac:dyDescent="0.25">
      <c r="J109" t="s">
        <v>20</v>
      </c>
      <c r="K109">
        <v>1267</v>
      </c>
      <c r="M109" t="s">
        <v>14</v>
      </c>
      <c r="N109">
        <v>16</v>
      </c>
    </row>
    <row r="110" spans="10:14" x14ac:dyDescent="0.25">
      <c r="J110" t="s">
        <v>20</v>
      </c>
      <c r="K110">
        <v>1561</v>
      </c>
      <c r="M110" t="s">
        <v>14</v>
      </c>
      <c r="N110">
        <v>31</v>
      </c>
    </row>
    <row r="111" spans="10:14" x14ac:dyDescent="0.25">
      <c r="J111" t="s">
        <v>20</v>
      </c>
      <c r="K111">
        <v>48</v>
      </c>
      <c r="M111" t="s">
        <v>14</v>
      </c>
      <c r="N111">
        <v>108</v>
      </c>
    </row>
    <row r="112" spans="10:14" x14ac:dyDescent="0.25">
      <c r="J112" t="s">
        <v>20</v>
      </c>
      <c r="K112">
        <v>2739</v>
      </c>
      <c r="M112" t="s">
        <v>14</v>
      </c>
      <c r="N112">
        <v>30</v>
      </c>
    </row>
    <row r="113" spans="10:14" x14ac:dyDescent="0.25">
      <c r="J113" t="s">
        <v>20</v>
      </c>
      <c r="K113">
        <v>3537</v>
      </c>
      <c r="M113" t="s">
        <v>14</v>
      </c>
      <c r="N113">
        <v>17</v>
      </c>
    </row>
    <row r="114" spans="10:14" x14ac:dyDescent="0.25">
      <c r="J114" t="s">
        <v>20</v>
      </c>
      <c r="K114">
        <v>2107</v>
      </c>
      <c r="M114" t="s">
        <v>14</v>
      </c>
      <c r="N114">
        <v>80</v>
      </c>
    </row>
    <row r="115" spans="10:14" x14ac:dyDescent="0.25">
      <c r="J115" t="s">
        <v>20</v>
      </c>
      <c r="K115">
        <v>3318</v>
      </c>
      <c r="M115" t="s">
        <v>14</v>
      </c>
      <c r="N115">
        <v>2468</v>
      </c>
    </row>
    <row r="116" spans="10:14" x14ac:dyDescent="0.25">
      <c r="J116" t="s">
        <v>20</v>
      </c>
      <c r="K116">
        <v>340</v>
      </c>
      <c r="M116" t="s">
        <v>14</v>
      </c>
      <c r="N116">
        <v>26</v>
      </c>
    </row>
    <row r="117" spans="10:14" x14ac:dyDescent="0.25">
      <c r="J117" t="s">
        <v>20</v>
      </c>
      <c r="K117">
        <v>1442</v>
      </c>
      <c r="M117" t="s">
        <v>14</v>
      </c>
      <c r="N117">
        <v>73</v>
      </c>
    </row>
    <row r="118" spans="10:14" x14ac:dyDescent="0.25">
      <c r="J118" t="s">
        <v>20</v>
      </c>
      <c r="K118">
        <v>126</v>
      </c>
      <c r="M118" t="s">
        <v>14</v>
      </c>
      <c r="N118">
        <v>128</v>
      </c>
    </row>
    <row r="119" spans="10:14" x14ac:dyDescent="0.25">
      <c r="J119" t="s">
        <v>20</v>
      </c>
      <c r="K119">
        <v>524</v>
      </c>
      <c r="M119" t="s">
        <v>14</v>
      </c>
      <c r="N119">
        <v>33</v>
      </c>
    </row>
    <row r="120" spans="10:14" x14ac:dyDescent="0.25">
      <c r="J120" t="s">
        <v>20</v>
      </c>
      <c r="K120">
        <v>1989</v>
      </c>
      <c r="M120" t="s">
        <v>14</v>
      </c>
      <c r="N120">
        <v>1072</v>
      </c>
    </row>
    <row r="121" spans="10:14" x14ac:dyDescent="0.25">
      <c r="J121" t="s">
        <v>20</v>
      </c>
      <c r="K121">
        <v>157</v>
      </c>
      <c r="M121" t="s">
        <v>14</v>
      </c>
      <c r="N121">
        <v>393</v>
      </c>
    </row>
    <row r="122" spans="10:14" x14ac:dyDescent="0.25">
      <c r="J122" t="s">
        <v>20</v>
      </c>
      <c r="K122">
        <v>4498</v>
      </c>
      <c r="M122" t="s">
        <v>14</v>
      </c>
      <c r="N122">
        <v>1257</v>
      </c>
    </row>
    <row r="123" spans="10:14" x14ac:dyDescent="0.25">
      <c r="J123" t="s">
        <v>20</v>
      </c>
      <c r="K123">
        <v>80</v>
      </c>
      <c r="M123" t="s">
        <v>14</v>
      </c>
      <c r="N123">
        <v>328</v>
      </c>
    </row>
    <row r="124" spans="10:14" x14ac:dyDescent="0.25">
      <c r="J124" t="s">
        <v>20</v>
      </c>
      <c r="K124">
        <v>43</v>
      </c>
      <c r="M124" t="s">
        <v>14</v>
      </c>
      <c r="N124">
        <v>147</v>
      </c>
    </row>
    <row r="125" spans="10:14" x14ac:dyDescent="0.25">
      <c r="J125" t="s">
        <v>20</v>
      </c>
      <c r="K125">
        <v>2053</v>
      </c>
      <c r="M125" t="s">
        <v>14</v>
      </c>
      <c r="N125">
        <v>830</v>
      </c>
    </row>
    <row r="126" spans="10:14" x14ac:dyDescent="0.25">
      <c r="J126" t="s">
        <v>20</v>
      </c>
      <c r="K126">
        <v>168</v>
      </c>
      <c r="M126" t="s">
        <v>14</v>
      </c>
      <c r="N126">
        <v>331</v>
      </c>
    </row>
    <row r="127" spans="10:14" x14ac:dyDescent="0.25">
      <c r="J127" t="s">
        <v>20</v>
      </c>
      <c r="K127">
        <v>4289</v>
      </c>
      <c r="M127" t="s">
        <v>14</v>
      </c>
      <c r="N127">
        <v>25</v>
      </c>
    </row>
    <row r="128" spans="10:14" x14ac:dyDescent="0.25">
      <c r="J128" t="s">
        <v>20</v>
      </c>
      <c r="K128">
        <v>165</v>
      </c>
      <c r="M128" t="s">
        <v>14</v>
      </c>
      <c r="N128">
        <v>3483</v>
      </c>
    </row>
    <row r="129" spans="10:14" x14ac:dyDescent="0.25">
      <c r="J129" t="s">
        <v>20</v>
      </c>
      <c r="K129">
        <v>1815</v>
      </c>
      <c r="M129" t="s">
        <v>14</v>
      </c>
      <c r="N129">
        <v>923</v>
      </c>
    </row>
    <row r="130" spans="10:14" x14ac:dyDescent="0.25">
      <c r="J130" t="s">
        <v>20</v>
      </c>
      <c r="K130">
        <v>397</v>
      </c>
      <c r="M130" t="s">
        <v>14</v>
      </c>
      <c r="N130">
        <v>1</v>
      </c>
    </row>
    <row r="131" spans="10:14" x14ac:dyDescent="0.25">
      <c r="J131" t="s">
        <v>20</v>
      </c>
      <c r="K131">
        <v>1539</v>
      </c>
      <c r="M131" t="s">
        <v>14</v>
      </c>
      <c r="N131">
        <v>33</v>
      </c>
    </row>
    <row r="132" spans="10:14" x14ac:dyDescent="0.25">
      <c r="J132" t="s">
        <v>20</v>
      </c>
      <c r="K132">
        <v>138</v>
      </c>
      <c r="M132" t="s">
        <v>14</v>
      </c>
      <c r="N132">
        <v>40</v>
      </c>
    </row>
    <row r="133" spans="10:14" x14ac:dyDescent="0.25">
      <c r="J133" t="s">
        <v>20</v>
      </c>
      <c r="K133">
        <v>3594</v>
      </c>
      <c r="M133" t="s">
        <v>14</v>
      </c>
      <c r="N133">
        <v>23</v>
      </c>
    </row>
    <row r="134" spans="10:14" x14ac:dyDescent="0.25">
      <c r="J134" t="s">
        <v>20</v>
      </c>
      <c r="K134">
        <v>5880</v>
      </c>
      <c r="M134" t="s">
        <v>14</v>
      </c>
      <c r="N134">
        <v>75</v>
      </c>
    </row>
    <row r="135" spans="10:14" x14ac:dyDescent="0.25">
      <c r="J135" t="s">
        <v>20</v>
      </c>
      <c r="K135">
        <v>112</v>
      </c>
      <c r="M135" t="s">
        <v>14</v>
      </c>
      <c r="N135">
        <v>2176</v>
      </c>
    </row>
    <row r="136" spans="10:14" x14ac:dyDescent="0.25">
      <c r="J136" t="s">
        <v>20</v>
      </c>
      <c r="K136">
        <v>943</v>
      </c>
      <c r="M136" t="s">
        <v>14</v>
      </c>
      <c r="N136">
        <v>441</v>
      </c>
    </row>
    <row r="137" spans="10:14" x14ac:dyDescent="0.25">
      <c r="J137" t="s">
        <v>20</v>
      </c>
      <c r="K137">
        <v>2468</v>
      </c>
      <c r="M137" t="s">
        <v>14</v>
      </c>
      <c r="N137">
        <v>25</v>
      </c>
    </row>
    <row r="138" spans="10:14" x14ac:dyDescent="0.25">
      <c r="J138" t="s">
        <v>20</v>
      </c>
      <c r="K138">
        <v>2551</v>
      </c>
      <c r="M138" t="s">
        <v>14</v>
      </c>
      <c r="N138">
        <v>127</v>
      </c>
    </row>
    <row r="139" spans="10:14" x14ac:dyDescent="0.25">
      <c r="J139" t="s">
        <v>20</v>
      </c>
      <c r="K139">
        <v>101</v>
      </c>
      <c r="M139" t="s">
        <v>14</v>
      </c>
      <c r="N139">
        <v>355</v>
      </c>
    </row>
    <row r="140" spans="10:14" x14ac:dyDescent="0.25">
      <c r="J140" t="s">
        <v>20</v>
      </c>
      <c r="K140">
        <v>92</v>
      </c>
      <c r="M140" t="s">
        <v>14</v>
      </c>
      <c r="N140">
        <v>44</v>
      </c>
    </row>
    <row r="141" spans="10:14" x14ac:dyDescent="0.25">
      <c r="J141" t="s">
        <v>20</v>
      </c>
      <c r="K141">
        <v>62</v>
      </c>
      <c r="M141" t="s">
        <v>14</v>
      </c>
      <c r="N141">
        <v>67</v>
      </c>
    </row>
    <row r="142" spans="10:14" x14ac:dyDescent="0.25">
      <c r="J142" t="s">
        <v>20</v>
      </c>
      <c r="K142">
        <v>149</v>
      </c>
      <c r="M142" t="s">
        <v>14</v>
      </c>
      <c r="N142">
        <v>1068</v>
      </c>
    </row>
    <row r="143" spans="10:14" x14ac:dyDescent="0.25">
      <c r="J143" t="s">
        <v>20</v>
      </c>
      <c r="K143">
        <v>329</v>
      </c>
      <c r="M143" t="s">
        <v>14</v>
      </c>
      <c r="N143">
        <v>424</v>
      </c>
    </row>
    <row r="144" spans="10:14" x14ac:dyDescent="0.25">
      <c r="J144" t="s">
        <v>20</v>
      </c>
      <c r="K144">
        <v>97</v>
      </c>
      <c r="M144" t="s">
        <v>14</v>
      </c>
      <c r="N144">
        <v>151</v>
      </c>
    </row>
    <row r="145" spans="10:14" x14ac:dyDescent="0.25">
      <c r="J145" t="s">
        <v>20</v>
      </c>
      <c r="K145">
        <v>1784</v>
      </c>
      <c r="M145" t="s">
        <v>14</v>
      </c>
      <c r="N145">
        <v>1608</v>
      </c>
    </row>
    <row r="146" spans="10:14" x14ac:dyDescent="0.25">
      <c r="J146" t="s">
        <v>20</v>
      </c>
      <c r="K146">
        <v>1684</v>
      </c>
      <c r="M146" t="s">
        <v>14</v>
      </c>
      <c r="N146">
        <v>941</v>
      </c>
    </row>
    <row r="147" spans="10:14" x14ac:dyDescent="0.25">
      <c r="J147" t="s">
        <v>20</v>
      </c>
      <c r="K147">
        <v>250</v>
      </c>
      <c r="M147" t="s">
        <v>14</v>
      </c>
      <c r="N147">
        <v>1</v>
      </c>
    </row>
    <row r="148" spans="10:14" x14ac:dyDescent="0.25">
      <c r="J148" t="s">
        <v>20</v>
      </c>
      <c r="K148">
        <v>238</v>
      </c>
      <c r="M148" t="s">
        <v>14</v>
      </c>
      <c r="N148">
        <v>40</v>
      </c>
    </row>
    <row r="149" spans="10:14" x14ac:dyDescent="0.25">
      <c r="J149" t="s">
        <v>20</v>
      </c>
      <c r="K149">
        <v>53</v>
      </c>
      <c r="M149" t="s">
        <v>14</v>
      </c>
      <c r="N149">
        <v>3015</v>
      </c>
    </row>
    <row r="150" spans="10:14" x14ac:dyDescent="0.25">
      <c r="J150" t="s">
        <v>20</v>
      </c>
      <c r="K150">
        <v>214</v>
      </c>
      <c r="M150" t="s">
        <v>14</v>
      </c>
      <c r="N150">
        <v>435</v>
      </c>
    </row>
    <row r="151" spans="10:14" x14ac:dyDescent="0.25">
      <c r="J151" t="s">
        <v>20</v>
      </c>
      <c r="K151">
        <v>222</v>
      </c>
      <c r="M151" t="s">
        <v>14</v>
      </c>
      <c r="N151">
        <v>714</v>
      </c>
    </row>
    <row r="152" spans="10:14" x14ac:dyDescent="0.25">
      <c r="J152" t="s">
        <v>20</v>
      </c>
      <c r="K152">
        <v>1884</v>
      </c>
      <c r="M152" t="s">
        <v>14</v>
      </c>
      <c r="N152">
        <v>5497</v>
      </c>
    </row>
    <row r="153" spans="10:14" x14ac:dyDescent="0.25">
      <c r="J153" t="s">
        <v>20</v>
      </c>
      <c r="K153">
        <v>218</v>
      </c>
      <c r="M153" t="s">
        <v>14</v>
      </c>
      <c r="N153">
        <v>418</v>
      </c>
    </row>
    <row r="154" spans="10:14" x14ac:dyDescent="0.25">
      <c r="J154" t="s">
        <v>20</v>
      </c>
      <c r="K154">
        <v>6465</v>
      </c>
      <c r="M154" t="s">
        <v>14</v>
      </c>
      <c r="N154">
        <v>1439</v>
      </c>
    </row>
    <row r="155" spans="10:14" x14ac:dyDescent="0.25">
      <c r="J155" t="s">
        <v>20</v>
      </c>
      <c r="K155">
        <v>59</v>
      </c>
      <c r="M155" t="s">
        <v>14</v>
      </c>
      <c r="N155">
        <v>15</v>
      </c>
    </row>
    <row r="156" spans="10:14" x14ac:dyDescent="0.25">
      <c r="J156" t="s">
        <v>20</v>
      </c>
      <c r="K156">
        <v>88</v>
      </c>
      <c r="M156" t="s">
        <v>14</v>
      </c>
      <c r="N156">
        <v>1999</v>
      </c>
    </row>
    <row r="157" spans="10:14" x14ac:dyDescent="0.25">
      <c r="J157" t="s">
        <v>20</v>
      </c>
      <c r="K157">
        <v>1697</v>
      </c>
      <c r="M157" t="s">
        <v>14</v>
      </c>
      <c r="N157">
        <v>118</v>
      </c>
    </row>
    <row r="158" spans="10:14" x14ac:dyDescent="0.25">
      <c r="J158" t="s">
        <v>20</v>
      </c>
      <c r="K158">
        <v>92</v>
      </c>
      <c r="M158" t="s">
        <v>14</v>
      </c>
      <c r="N158">
        <v>162</v>
      </c>
    </row>
    <row r="159" spans="10:14" x14ac:dyDescent="0.25">
      <c r="J159" t="s">
        <v>20</v>
      </c>
      <c r="K159">
        <v>186</v>
      </c>
      <c r="M159" t="s">
        <v>14</v>
      </c>
      <c r="N159">
        <v>83</v>
      </c>
    </row>
    <row r="160" spans="10:14" x14ac:dyDescent="0.25">
      <c r="J160" t="s">
        <v>20</v>
      </c>
      <c r="K160">
        <v>138</v>
      </c>
      <c r="M160" t="s">
        <v>14</v>
      </c>
      <c r="N160">
        <v>747</v>
      </c>
    </row>
    <row r="161" spans="10:14" x14ac:dyDescent="0.25">
      <c r="J161" t="s">
        <v>20</v>
      </c>
      <c r="K161">
        <v>261</v>
      </c>
      <c r="M161" t="s">
        <v>14</v>
      </c>
      <c r="N161">
        <v>84</v>
      </c>
    </row>
    <row r="162" spans="10:14" x14ac:dyDescent="0.25">
      <c r="J162" t="s">
        <v>20</v>
      </c>
      <c r="K162">
        <v>107</v>
      </c>
      <c r="M162" t="s">
        <v>14</v>
      </c>
      <c r="N162">
        <v>91</v>
      </c>
    </row>
    <row r="163" spans="10:14" x14ac:dyDescent="0.25">
      <c r="J163" t="s">
        <v>20</v>
      </c>
      <c r="K163">
        <v>199</v>
      </c>
      <c r="M163" t="s">
        <v>14</v>
      </c>
      <c r="N163">
        <v>792</v>
      </c>
    </row>
    <row r="164" spans="10:14" x14ac:dyDescent="0.25">
      <c r="J164" t="s">
        <v>20</v>
      </c>
      <c r="K164">
        <v>5512</v>
      </c>
      <c r="M164" t="s">
        <v>14</v>
      </c>
      <c r="N164">
        <v>32</v>
      </c>
    </row>
    <row r="165" spans="10:14" x14ac:dyDescent="0.25">
      <c r="J165" t="s">
        <v>20</v>
      </c>
      <c r="K165">
        <v>86</v>
      </c>
      <c r="M165" t="s">
        <v>14</v>
      </c>
      <c r="N165">
        <v>186</v>
      </c>
    </row>
    <row r="166" spans="10:14" x14ac:dyDescent="0.25">
      <c r="J166" t="s">
        <v>20</v>
      </c>
      <c r="K166">
        <v>2768</v>
      </c>
      <c r="M166" t="s">
        <v>14</v>
      </c>
      <c r="N166">
        <v>605</v>
      </c>
    </row>
    <row r="167" spans="10:14" x14ac:dyDescent="0.25">
      <c r="J167" t="s">
        <v>20</v>
      </c>
      <c r="K167">
        <v>48</v>
      </c>
      <c r="M167" t="s">
        <v>14</v>
      </c>
      <c r="N167">
        <v>1</v>
      </c>
    </row>
    <row r="168" spans="10:14" x14ac:dyDescent="0.25">
      <c r="J168" t="s">
        <v>20</v>
      </c>
      <c r="K168">
        <v>87</v>
      </c>
      <c r="M168" t="s">
        <v>14</v>
      </c>
      <c r="N168">
        <v>31</v>
      </c>
    </row>
    <row r="169" spans="10:14" x14ac:dyDescent="0.25">
      <c r="J169" t="s">
        <v>20</v>
      </c>
      <c r="K169">
        <v>1894</v>
      </c>
      <c r="M169" t="s">
        <v>14</v>
      </c>
      <c r="N169">
        <v>1181</v>
      </c>
    </row>
    <row r="170" spans="10:14" x14ac:dyDescent="0.25">
      <c r="J170" t="s">
        <v>20</v>
      </c>
      <c r="K170">
        <v>282</v>
      </c>
      <c r="M170" t="s">
        <v>14</v>
      </c>
      <c r="N170">
        <v>39</v>
      </c>
    </row>
    <row r="171" spans="10:14" x14ac:dyDescent="0.25">
      <c r="J171" t="s">
        <v>20</v>
      </c>
      <c r="K171">
        <v>116</v>
      </c>
      <c r="M171" t="s">
        <v>14</v>
      </c>
      <c r="N171">
        <v>46</v>
      </c>
    </row>
    <row r="172" spans="10:14" x14ac:dyDescent="0.25">
      <c r="J172" t="s">
        <v>20</v>
      </c>
      <c r="K172">
        <v>83</v>
      </c>
      <c r="M172" t="s">
        <v>14</v>
      </c>
      <c r="N172">
        <v>105</v>
      </c>
    </row>
    <row r="173" spans="10:14" x14ac:dyDescent="0.25">
      <c r="J173" t="s">
        <v>20</v>
      </c>
      <c r="K173">
        <v>91</v>
      </c>
      <c r="M173" t="s">
        <v>14</v>
      </c>
      <c r="N173">
        <v>535</v>
      </c>
    </row>
    <row r="174" spans="10:14" x14ac:dyDescent="0.25">
      <c r="J174" t="s">
        <v>20</v>
      </c>
      <c r="K174">
        <v>546</v>
      </c>
      <c r="M174" t="s">
        <v>14</v>
      </c>
      <c r="N174">
        <v>16</v>
      </c>
    </row>
    <row r="175" spans="10:14" x14ac:dyDescent="0.25">
      <c r="J175" t="s">
        <v>20</v>
      </c>
      <c r="K175">
        <v>393</v>
      </c>
      <c r="M175" t="s">
        <v>14</v>
      </c>
      <c r="N175">
        <v>575</v>
      </c>
    </row>
    <row r="176" spans="10:14" x14ac:dyDescent="0.25">
      <c r="J176" t="s">
        <v>20</v>
      </c>
      <c r="K176">
        <v>133</v>
      </c>
      <c r="M176" t="s">
        <v>14</v>
      </c>
      <c r="N176">
        <v>1120</v>
      </c>
    </row>
    <row r="177" spans="10:14" x14ac:dyDescent="0.25">
      <c r="J177" t="s">
        <v>20</v>
      </c>
      <c r="K177">
        <v>254</v>
      </c>
      <c r="M177" t="s">
        <v>14</v>
      </c>
      <c r="N177">
        <v>113</v>
      </c>
    </row>
    <row r="178" spans="10:14" x14ac:dyDescent="0.25">
      <c r="J178" t="s">
        <v>20</v>
      </c>
      <c r="K178">
        <v>176</v>
      </c>
      <c r="M178" t="s">
        <v>14</v>
      </c>
      <c r="N178">
        <v>1538</v>
      </c>
    </row>
    <row r="179" spans="10:14" x14ac:dyDescent="0.25">
      <c r="J179" t="s">
        <v>20</v>
      </c>
      <c r="K179">
        <v>337</v>
      </c>
      <c r="M179" t="s">
        <v>14</v>
      </c>
      <c r="N179">
        <v>9</v>
      </c>
    </row>
    <row r="180" spans="10:14" x14ac:dyDescent="0.25">
      <c r="J180" t="s">
        <v>20</v>
      </c>
      <c r="K180">
        <v>107</v>
      </c>
      <c r="M180" t="s">
        <v>14</v>
      </c>
      <c r="N180">
        <v>554</v>
      </c>
    </row>
    <row r="181" spans="10:14" x14ac:dyDescent="0.25">
      <c r="J181" t="s">
        <v>20</v>
      </c>
      <c r="K181">
        <v>183</v>
      </c>
      <c r="M181" t="s">
        <v>14</v>
      </c>
      <c r="N181">
        <v>648</v>
      </c>
    </row>
    <row r="182" spans="10:14" x14ac:dyDescent="0.25">
      <c r="J182" t="s">
        <v>20</v>
      </c>
      <c r="K182">
        <v>72</v>
      </c>
      <c r="M182" t="s">
        <v>14</v>
      </c>
      <c r="N182">
        <v>21</v>
      </c>
    </row>
    <row r="183" spans="10:14" x14ac:dyDescent="0.25">
      <c r="J183" t="s">
        <v>20</v>
      </c>
      <c r="K183">
        <v>295</v>
      </c>
      <c r="M183" t="s">
        <v>14</v>
      </c>
      <c r="N183">
        <v>54</v>
      </c>
    </row>
    <row r="184" spans="10:14" x14ac:dyDescent="0.25">
      <c r="J184" t="s">
        <v>20</v>
      </c>
      <c r="K184">
        <v>142</v>
      </c>
      <c r="M184" t="s">
        <v>14</v>
      </c>
      <c r="N184">
        <v>120</v>
      </c>
    </row>
    <row r="185" spans="10:14" x14ac:dyDescent="0.25">
      <c r="J185" t="s">
        <v>20</v>
      </c>
      <c r="K185">
        <v>85</v>
      </c>
      <c r="M185" t="s">
        <v>14</v>
      </c>
      <c r="N185">
        <v>579</v>
      </c>
    </row>
    <row r="186" spans="10:14" x14ac:dyDescent="0.25">
      <c r="J186" t="s">
        <v>20</v>
      </c>
      <c r="K186">
        <v>659</v>
      </c>
      <c r="M186" t="s">
        <v>14</v>
      </c>
      <c r="N186">
        <v>2072</v>
      </c>
    </row>
    <row r="187" spans="10:14" x14ac:dyDescent="0.25">
      <c r="J187" t="s">
        <v>20</v>
      </c>
      <c r="K187">
        <v>121</v>
      </c>
      <c r="M187" t="s">
        <v>14</v>
      </c>
      <c r="N187">
        <v>0</v>
      </c>
    </row>
    <row r="188" spans="10:14" x14ac:dyDescent="0.25">
      <c r="J188" t="s">
        <v>20</v>
      </c>
      <c r="K188">
        <v>3742</v>
      </c>
      <c r="M188" t="s">
        <v>14</v>
      </c>
      <c r="N188">
        <v>1796</v>
      </c>
    </row>
    <row r="189" spans="10:14" x14ac:dyDescent="0.25">
      <c r="J189" t="s">
        <v>20</v>
      </c>
      <c r="K189">
        <v>223</v>
      </c>
      <c r="M189" t="s">
        <v>14</v>
      </c>
      <c r="N189">
        <v>62</v>
      </c>
    </row>
    <row r="190" spans="10:14" x14ac:dyDescent="0.25">
      <c r="J190" t="s">
        <v>20</v>
      </c>
      <c r="K190">
        <v>133</v>
      </c>
      <c r="M190" t="s">
        <v>14</v>
      </c>
      <c r="N190">
        <v>347</v>
      </c>
    </row>
    <row r="191" spans="10:14" x14ac:dyDescent="0.25">
      <c r="J191" t="s">
        <v>20</v>
      </c>
      <c r="K191">
        <v>5168</v>
      </c>
      <c r="M191" t="s">
        <v>14</v>
      </c>
      <c r="N191">
        <v>19</v>
      </c>
    </row>
    <row r="192" spans="10:14" x14ac:dyDescent="0.25">
      <c r="J192" t="s">
        <v>20</v>
      </c>
      <c r="K192">
        <v>307</v>
      </c>
      <c r="M192" t="s">
        <v>14</v>
      </c>
      <c r="N192">
        <v>1258</v>
      </c>
    </row>
    <row r="193" spans="10:14" x14ac:dyDescent="0.25">
      <c r="J193" t="s">
        <v>20</v>
      </c>
      <c r="K193">
        <v>2441</v>
      </c>
      <c r="M193" t="s">
        <v>14</v>
      </c>
      <c r="N193">
        <v>362</v>
      </c>
    </row>
    <row r="194" spans="10:14" x14ac:dyDescent="0.25">
      <c r="J194" t="s">
        <v>20</v>
      </c>
      <c r="K194">
        <v>1385</v>
      </c>
      <c r="M194" t="s">
        <v>14</v>
      </c>
      <c r="N194">
        <v>133</v>
      </c>
    </row>
    <row r="195" spans="10:14" x14ac:dyDescent="0.25">
      <c r="J195" t="s">
        <v>20</v>
      </c>
      <c r="K195">
        <v>190</v>
      </c>
      <c r="M195" t="s">
        <v>14</v>
      </c>
      <c r="N195">
        <v>846</v>
      </c>
    </row>
    <row r="196" spans="10:14" x14ac:dyDescent="0.25">
      <c r="J196" t="s">
        <v>20</v>
      </c>
      <c r="K196">
        <v>470</v>
      </c>
      <c r="M196" t="s">
        <v>14</v>
      </c>
      <c r="N196">
        <v>10</v>
      </c>
    </row>
    <row r="197" spans="10:14" x14ac:dyDescent="0.25">
      <c r="J197" t="s">
        <v>20</v>
      </c>
      <c r="K197">
        <v>253</v>
      </c>
      <c r="M197" t="s">
        <v>14</v>
      </c>
      <c r="N197">
        <v>191</v>
      </c>
    </row>
    <row r="198" spans="10:14" x14ac:dyDescent="0.25">
      <c r="J198" t="s">
        <v>20</v>
      </c>
      <c r="K198">
        <v>1113</v>
      </c>
      <c r="M198" t="s">
        <v>14</v>
      </c>
      <c r="N198">
        <v>1979</v>
      </c>
    </row>
    <row r="199" spans="10:14" x14ac:dyDescent="0.25">
      <c r="J199" t="s">
        <v>20</v>
      </c>
      <c r="K199">
        <v>2283</v>
      </c>
      <c r="M199" t="s">
        <v>14</v>
      </c>
      <c r="N199">
        <v>63</v>
      </c>
    </row>
    <row r="200" spans="10:14" x14ac:dyDescent="0.25">
      <c r="J200" t="s">
        <v>20</v>
      </c>
      <c r="K200">
        <v>1095</v>
      </c>
      <c r="M200" t="s">
        <v>14</v>
      </c>
      <c r="N200">
        <v>6080</v>
      </c>
    </row>
    <row r="201" spans="10:14" x14ac:dyDescent="0.25">
      <c r="J201" t="s">
        <v>20</v>
      </c>
      <c r="K201">
        <v>1690</v>
      </c>
      <c r="M201" t="s">
        <v>14</v>
      </c>
      <c r="N201">
        <v>80</v>
      </c>
    </row>
    <row r="202" spans="10:14" x14ac:dyDescent="0.25">
      <c r="J202" t="s">
        <v>20</v>
      </c>
      <c r="K202">
        <v>191</v>
      </c>
      <c r="M202" t="s">
        <v>14</v>
      </c>
      <c r="N202">
        <v>9</v>
      </c>
    </row>
    <row r="203" spans="10:14" x14ac:dyDescent="0.25">
      <c r="J203" t="s">
        <v>20</v>
      </c>
      <c r="K203">
        <v>2013</v>
      </c>
      <c r="M203" t="s">
        <v>14</v>
      </c>
      <c r="N203">
        <v>1784</v>
      </c>
    </row>
    <row r="204" spans="10:14" x14ac:dyDescent="0.25">
      <c r="J204" t="s">
        <v>20</v>
      </c>
      <c r="K204">
        <v>1703</v>
      </c>
      <c r="M204" t="s">
        <v>14</v>
      </c>
      <c r="N204">
        <v>243</v>
      </c>
    </row>
    <row r="205" spans="10:14" x14ac:dyDescent="0.25">
      <c r="J205" t="s">
        <v>20</v>
      </c>
      <c r="K205">
        <v>80</v>
      </c>
      <c r="M205" t="s">
        <v>14</v>
      </c>
      <c r="N205">
        <v>1296</v>
      </c>
    </row>
    <row r="206" spans="10:14" x14ac:dyDescent="0.25">
      <c r="J206" t="s">
        <v>20</v>
      </c>
      <c r="K206">
        <v>41</v>
      </c>
      <c r="M206" t="s">
        <v>14</v>
      </c>
      <c r="N206">
        <v>77</v>
      </c>
    </row>
    <row r="207" spans="10:14" x14ac:dyDescent="0.25">
      <c r="J207" t="s">
        <v>20</v>
      </c>
      <c r="K207">
        <v>187</v>
      </c>
      <c r="M207" t="s">
        <v>14</v>
      </c>
      <c r="N207">
        <v>395</v>
      </c>
    </row>
    <row r="208" spans="10:14" x14ac:dyDescent="0.25">
      <c r="J208" t="s">
        <v>20</v>
      </c>
      <c r="K208">
        <v>2875</v>
      </c>
      <c r="M208" t="s">
        <v>14</v>
      </c>
      <c r="N208">
        <v>49</v>
      </c>
    </row>
    <row r="209" spans="10:14" x14ac:dyDescent="0.25">
      <c r="J209" t="s">
        <v>20</v>
      </c>
      <c r="K209">
        <v>88</v>
      </c>
      <c r="M209" t="s">
        <v>14</v>
      </c>
      <c r="N209">
        <v>180</v>
      </c>
    </row>
    <row r="210" spans="10:14" x14ac:dyDescent="0.25">
      <c r="J210" t="s">
        <v>20</v>
      </c>
      <c r="K210">
        <v>191</v>
      </c>
      <c r="M210" t="s">
        <v>14</v>
      </c>
      <c r="N210">
        <v>2690</v>
      </c>
    </row>
    <row r="211" spans="10:14" x14ac:dyDescent="0.25">
      <c r="J211" t="s">
        <v>20</v>
      </c>
      <c r="K211">
        <v>139</v>
      </c>
      <c r="M211" t="s">
        <v>14</v>
      </c>
      <c r="N211">
        <v>2779</v>
      </c>
    </row>
    <row r="212" spans="10:14" x14ac:dyDescent="0.25">
      <c r="J212" t="s">
        <v>20</v>
      </c>
      <c r="K212">
        <v>186</v>
      </c>
      <c r="M212" t="s">
        <v>14</v>
      </c>
      <c r="N212">
        <v>92</v>
      </c>
    </row>
    <row r="213" spans="10:14" x14ac:dyDescent="0.25">
      <c r="J213" t="s">
        <v>20</v>
      </c>
      <c r="K213">
        <v>112</v>
      </c>
      <c r="M213" t="s">
        <v>14</v>
      </c>
      <c r="N213">
        <v>1028</v>
      </c>
    </row>
    <row r="214" spans="10:14" x14ac:dyDescent="0.25">
      <c r="J214" t="s">
        <v>20</v>
      </c>
      <c r="K214">
        <v>101</v>
      </c>
      <c r="M214" t="s">
        <v>14</v>
      </c>
      <c r="N214">
        <v>26</v>
      </c>
    </row>
    <row r="215" spans="10:14" x14ac:dyDescent="0.25">
      <c r="J215" t="s">
        <v>20</v>
      </c>
      <c r="K215">
        <v>206</v>
      </c>
      <c r="M215" t="s">
        <v>14</v>
      </c>
      <c r="N215">
        <v>1790</v>
      </c>
    </row>
    <row r="216" spans="10:14" x14ac:dyDescent="0.25">
      <c r="J216" t="s">
        <v>20</v>
      </c>
      <c r="K216">
        <v>154</v>
      </c>
      <c r="M216" t="s">
        <v>14</v>
      </c>
      <c r="N216">
        <v>37</v>
      </c>
    </row>
    <row r="217" spans="10:14" x14ac:dyDescent="0.25">
      <c r="J217" t="s">
        <v>20</v>
      </c>
      <c r="K217">
        <v>5966</v>
      </c>
      <c r="M217" t="s">
        <v>14</v>
      </c>
      <c r="N217">
        <v>35</v>
      </c>
    </row>
    <row r="218" spans="10:14" x14ac:dyDescent="0.25">
      <c r="J218" t="s">
        <v>20</v>
      </c>
      <c r="K218">
        <v>169</v>
      </c>
      <c r="M218" t="s">
        <v>14</v>
      </c>
      <c r="N218">
        <v>558</v>
      </c>
    </row>
    <row r="219" spans="10:14" x14ac:dyDescent="0.25">
      <c r="J219" t="s">
        <v>20</v>
      </c>
      <c r="K219">
        <v>2106</v>
      </c>
      <c r="M219" t="s">
        <v>14</v>
      </c>
      <c r="N219">
        <v>64</v>
      </c>
    </row>
    <row r="220" spans="10:14" x14ac:dyDescent="0.25">
      <c r="J220" t="s">
        <v>20</v>
      </c>
      <c r="K220">
        <v>131</v>
      </c>
      <c r="M220" t="s">
        <v>14</v>
      </c>
      <c r="N220">
        <v>245</v>
      </c>
    </row>
    <row r="221" spans="10:14" x14ac:dyDescent="0.25">
      <c r="J221" t="s">
        <v>20</v>
      </c>
      <c r="K221">
        <v>84</v>
      </c>
      <c r="M221" t="s">
        <v>14</v>
      </c>
      <c r="N221">
        <v>71</v>
      </c>
    </row>
    <row r="222" spans="10:14" x14ac:dyDescent="0.25">
      <c r="J222" t="s">
        <v>20</v>
      </c>
      <c r="K222">
        <v>155</v>
      </c>
      <c r="M222" t="s">
        <v>14</v>
      </c>
      <c r="N222">
        <v>42</v>
      </c>
    </row>
    <row r="223" spans="10:14" x14ac:dyDescent="0.25">
      <c r="J223" t="s">
        <v>20</v>
      </c>
      <c r="K223">
        <v>189</v>
      </c>
      <c r="M223" t="s">
        <v>14</v>
      </c>
      <c r="N223">
        <v>156</v>
      </c>
    </row>
    <row r="224" spans="10:14" x14ac:dyDescent="0.25">
      <c r="J224" t="s">
        <v>20</v>
      </c>
      <c r="K224">
        <v>4799</v>
      </c>
      <c r="M224" t="s">
        <v>14</v>
      </c>
      <c r="N224">
        <v>1368</v>
      </c>
    </row>
    <row r="225" spans="10:14" x14ac:dyDescent="0.25">
      <c r="J225" t="s">
        <v>20</v>
      </c>
      <c r="K225">
        <v>1137</v>
      </c>
      <c r="M225" t="s">
        <v>14</v>
      </c>
      <c r="N225">
        <v>102</v>
      </c>
    </row>
    <row r="226" spans="10:14" x14ac:dyDescent="0.25">
      <c r="J226" t="s">
        <v>20</v>
      </c>
      <c r="K226">
        <v>1152</v>
      </c>
      <c r="M226" t="s">
        <v>14</v>
      </c>
      <c r="N226">
        <v>86</v>
      </c>
    </row>
    <row r="227" spans="10:14" x14ac:dyDescent="0.25">
      <c r="J227" t="s">
        <v>20</v>
      </c>
      <c r="K227">
        <v>50</v>
      </c>
      <c r="M227" t="s">
        <v>14</v>
      </c>
      <c r="N227">
        <v>253</v>
      </c>
    </row>
    <row r="228" spans="10:14" x14ac:dyDescent="0.25">
      <c r="J228" t="s">
        <v>20</v>
      </c>
      <c r="K228">
        <v>3059</v>
      </c>
      <c r="M228" t="s">
        <v>14</v>
      </c>
      <c r="N228">
        <v>157</v>
      </c>
    </row>
    <row r="229" spans="10:14" x14ac:dyDescent="0.25">
      <c r="J229" t="s">
        <v>20</v>
      </c>
      <c r="K229">
        <v>34</v>
      </c>
      <c r="M229" t="s">
        <v>14</v>
      </c>
      <c r="N229">
        <v>183</v>
      </c>
    </row>
    <row r="230" spans="10:14" x14ac:dyDescent="0.25">
      <c r="J230" t="s">
        <v>20</v>
      </c>
      <c r="K230">
        <v>220</v>
      </c>
      <c r="M230" t="s">
        <v>14</v>
      </c>
      <c r="N230">
        <v>82</v>
      </c>
    </row>
    <row r="231" spans="10:14" x14ac:dyDescent="0.25">
      <c r="J231" t="s">
        <v>20</v>
      </c>
      <c r="K231">
        <v>1604</v>
      </c>
      <c r="M231" t="s">
        <v>14</v>
      </c>
      <c r="N231">
        <v>1</v>
      </c>
    </row>
    <row r="232" spans="10:14" x14ac:dyDescent="0.25">
      <c r="J232" t="s">
        <v>20</v>
      </c>
      <c r="K232">
        <v>454</v>
      </c>
      <c r="M232" t="s">
        <v>14</v>
      </c>
      <c r="N232">
        <v>1198</v>
      </c>
    </row>
    <row r="233" spans="10:14" x14ac:dyDescent="0.25">
      <c r="J233" t="s">
        <v>20</v>
      </c>
      <c r="K233">
        <v>123</v>
      </c>
      <c r="M233" t="s">
        <v>14</v>
      </c>
      <c r="N233">
        <v>648</v>
      </c>
    </row>
    <row r="234" spans="10:14" x14ac:dyDescent="0.25">
      <c r="J234" t="s">
        <v>20</v>
      </c>
      <c r="K234">
        <v>299</v>
      </c>
      <c r="M234" t="s">
        <v>14</v>
      </c>
      <c r="N234">
        <v>64</v>
      </c>
    </row>
    <row r="235" spans="10:14" x14ac:dyDescent="0.25">
      <c r="J235" t="s">
        <v>20</v>
      </c>
      <c r="K235">
        <v>2237</v>
      </c>
      <c r="M235" t="s">
        <v>14</v>
      </c>
      <c r="N235">
        <v>62</v>
      </c>
    </row>
    <row r="236" spans="10:14" x14ac:dyDescent="0.25">
      <c r="J236" t="s">
        <v>20</v>
      </c>
      <c r="K236">
        <v>645</v>
      </c>
      <c r="M236" t="s">
        <v>14</v>
      </c>
      <c r="N236">
        <v>750</v>
      </c>
    </row>
    <row r="237" spans="10:14" x14ac:dyDescent="0.25">
      <c r="J237" t="s">
        <v>20</v>
      </c>
      <c r="K237">
        <v>484</v>
      </c>
      <c r="M237" t="s">
        <v>14</v>
      </c>
      <c r="N237">
        <v>105</v>
      </c>
    </row>
    <row r="238" spans="10:14" x14ac:dyDescent="0.25">
      <c r="J238" t="s">
        <v>20</v>
      </c>
      <c r="K238">
        <v>154</v>
      </c>
      <c r="M238" t="s">
        <v>14</v>
      </c>
      <c r="N238">
        <v>2604</v>
      </c>
    </row>
    <row r="239" spans="10:14" x14ac:dyDescent="0.25">
      <c r="J239" t="s">
        <v>20</v>
      </c>
      <c r="K239">
        <v>82</v>
      </c>
      <c r="M239" t="s">
        <v>14</v>
      </c>
      <c r="N239">
        <v>65</v>
      </c>
    </row>
    <row r="240" spans="10:14" x14ac:dyDescent="0.25">
      <c r="J240" t="s">
        <v>20</v>
      </c>
      <c r="K240">
        <v>134</v>
      </c>
      <c r="M240" t="s">
        <v>14</v>
      </c>
      <c r="N240">
        <v>94</v>
      </c>
    </row>
    <row r="241" spans="10:14" x14ac:dyDescent="0.25">
      <c r="J241" t="s">
        <v>20</v>
      </c>
      <c r="K241">
        <v>5203</v>
      </c>
      <c r="M241" t="s">
        <v>14</v>
      </c>
      <c r="N241">
        <v>257</v>
      </c>
    </row>
    <row r="242" spans="10:14" x14ac:dyDescent="0.25">
      <c r="J242" t="s">
        <v>20</v>
      </c>
      <c r="K242">
        <v>94</v>
      </c>
      <c r="M242" t="s">
        <v>14</v>
      </c>
      <c r="N242">
        <v>2928</v>
      </c>
    </row>
    <row r="243" spans="10:14" x14ac:dyDescent="0.25">
      <c r="J243" t="s">
        <v>20</v>
      </c>
      <c r="K243">
        <v>205</v>
      </c>
      <c r="M243" t="s">
        <v>14</v>
      </c>
      <c r="N243">
        <v>4697</v>
      </c>
    </row>
    <row r="244" spans="10:14" x14ac:dyDescent="0.25">
      <c r="J244" t="s">
        <v>20</v>
      </c>
      <c r="K244">
        <v>92</v>
      </c>
      <c r="M244" t="s">
        <v>14</v>
      </c>
      <c r="N244">
        <v>2915</v>
      </c>
    </row>
    <row r="245" spans="10:14" x14ac:dyDescent="0.25">
      <c r="J245" t="s">
        <v>20</v>
      </c>
      <c r="K245">
        <v>219</v>
      </c>
      <c r="M245" t="s">
        <v>14</v>
      </c>
      <c r="N245">
        <v>18</v>
      </c>
    </row>
    <row r="246" spans="10:14" x14ac:dyDescent="0.25">
      <c r="J246" t="s">
        <v>20</v>
      </c>
      <c r="K246">
        <v>2526</v>
      </c>
      <c r="M246" t="s">
        <v>14</v>
      </c>
      <c r="N246">
        <v>602</v>
      </c>
    </row>
    <row r="247" spans="10:14" x14ac:dyDescent="0.25">
      <c r="J247" t="s">
        <v>20</v>
      </c>
      <c r="K247">
        <v>94</v>
      </c>
      <c r="M247" t="s">
        <v>14</v>
      </c>
      <c r="N247">
        <v>1</v>
      </c>
    </row>
    <row r="248" spans="10:14" x14ac:dyDescent="0.25">
      <c r="J248" t="s">
        <v>20</v>
      </c>
      <c r="K248">
        <v>1713</v>
      </c>
      <c r="M248" t="s">
        <v>14</v>
      </c>
      <c r="N248">
        <v>3868</v>
      </c>
    </row>
    <row r="249" spans="10:14" x14ac:dyDescent="0.25">
      <c r="J249" t="s">
        <v>20</v>
      </c>
      <c r="K249">
        <v>249</v>
      </c>
      <c r="M249" t="s">
        <v>14</v>
      </c>
      <c r="N249">
        <v>504</v>
      </c>
    </row>
    <row r="250" spans="10:14" x14ac:dyDescent="0.25">
      <c r="J250" t="s">
        <v>20</v>
      </c>
      <c r="K250">
        <v>192</v>
      </c>
      <c r="M250" t="s">
        <v>14</v>
      </c>
      <c r="N250">
        <v>14</v>
      </c>
    </row>
    <row r="251" spans="10:14" x14ac:dyDescent="0.25">
      <c r="J251" t="s">
        <v>20</v>
      </c>
      <c r="K251">
        <v>247</v>
      </c>
      <c r="M251" t="s">
        <v>14</v>
      </c>
      <c r="N251">
        <v>750</v>
      </c>
    </row>
    <row r="252" spans="10:14" x14ac:dyDescent="0.25">
      <c r="J252" t="s">
        <v>20</v>
      </c>
      <c r="K252">
        <v>2293</v>
      </c>
      <c r="M252" t="s">
        <v>14</v>
      </c>
      <c r="N252">
        <v>77</v>
      </c>
    </row>
    <row r="253" spans="10:14" x14ac:dyDescent="0.25">
      <c r="J253" t="s">
        <v>20</v>
      </c>
      <c r="K253">
        <v>3131</v>
      </c>
      <c r="M253" t="s">
        <v>14</v>
      </c>
      <c r="N253">
        <v>752</v>
      </c>
    </row>
    <row r="254" spans="10:14" x14ac:dyDescent="0.25">
      <c r="J254" t="s">
        <v>20</v>
      </c>
      <c r="K254">
        <v>143</v>
      </c>
      <c r="M254" t="s">
        <v>14</v>
      </c>
      <c r="N254">
        <v>131</v>
      </c>
    </row>
    <row r="255" spans="10:14" x14ac:dyDescent="0.25">
      <c r="J255" t="s">
        <v>20</v>
      </c>
      <c r="K255">
        <v>296</v>
      </c>
      <c r="M255" t="s">
        <v>14</v>
      </c>
      <c r="N255">
        <v>87</v>
      </c>
    </row>
    <row r="256" spans="10:14" x14ac:dyDescent="0.25">
      <c r="J256" t="s">
        <v>20</v>
      </c>
      <c r="K256">
        <v>170</v>
      </c>
      <c r="M256" t="s">
        <v>14</v>
      </c>
      <c r="N256">
        <v>1063</v>
      </c>
    </row>
    <row r="257" spans="10:14" x14ac:dyDescent="0.25">
      <c r="J257" t="s">
        <v>20</v>
      </c>
      <c r="K257">
        <v>86</v>
      </c>
      <c r="M257" t="s">
        <v>14</v>
      </c>
      <c r="N257">
        <v>76</v>
      </c>
    </row>
    <row r="258" spans="10:14" x14ac:dyDescent="0.25">
      <c r="J258" t="s">
        <v>20</v>
      </c>
      <c r="K258">
        <v>6286</v>
      </c>
      <c r="M258" t="s">
        <v>14</v>
      </c>
      <c r="N258">
        <v>4428</v>
      </c>
    </row>
    <row r="259" spans="10:14" x14ac:dyDescent="0.25">
      <c r="J259" t="s">
        <v>20</v>
      </c>
      <c r="K259">
        <v>3727</v>
      </c>
      <c r="M259" t="s">
        <v>14</v>
      </c>
      <c r="N259">
        <v>58</v>
      </c>
    </row>
    <row r="260" spans="10:14" x14ac:dyDescent="0.25">
      <c r="J260" t="s">
        <v>20</v>
      </c>
      <c r="K260">
        <v>1605</v>
      </c>
      <c r="M260" t="s">
        <v>14</v>
      </c>
      <c r="N260">
        <v>111</v>
      </c>
    </row>
    <row r="261" spans="10:14" x14ac:dyDescent="0.25">
      <c r="J261" t="s">
        <v>20</v>
      </c>
      <c r="K261">
        <v>2120</v>
      </c>
      <c r="M261" t="s">
        <v>14</v>
      </c>
      <c r="N261">
        <v>2955</v>
      </c>
    </row>
    <row r="262" spans="10:14" x14ac:dyDescent="0.25">
      <c r="J262" t="s">
        <v>20</v>
      </c>
      <c r="K262">
        <v>50</v>
      </c>
      <c r="M262" t="s">
        <v>14</v>
      </c>
      <c r="N262">
        <v>1657</v>
      </c>
    </row>
    <row r="263" spans="10:14" x14ac:dyDescent="0.25">
      <c r="J263" t="s">
        <v>20</v>
      </c>
      <c r="K263">
        <v>2080</v>
      </c>
      <c r="M263" t="s">
        <v>14</v>
      </c>
      <c r="N263">
        <v>926</v>
      </c>
    </row>
    <row r="264" spans="10:14" x14ac:dyDescent="0.25">
      <c r="J264" t="s">
        <v>20</v>
      </c>
      <c r="K264">
        <v>2105</v>
      </c>
      <c r="M264" t="s">
        <v>14</v>
      </c>
      <c r="N264">
        <v>77</v>
      </c>
    </row>
    <row r="265" spans="10:14" x14ac:dyDescent="0.25">
      <c r="J265" t="s">
        <v>20</v>
      </c>
      <c r="K265">
        <v>2436</v>
      </c>
      <c r="M265" t="s">
        <v>14</v>
      </c>
      <c r="N265">
        <v>1748</v>
      </c>
    </row>
    <row r="266" spans="10:14" x14ac:dyDescent="0.25">
      <c r="J266" t="s">
        <v>20</v>
      </c>
      <c r="K266">
        <v>80</v>
      </c>
      <c r="M266" t="s">
        <v>14</v>
      </c>
      <c r="N266">
        <v>79</v>
      </c>
    </row>
    <row r="267" spans="10:14" x14ac:dyDescent="0.25">
      <c r="J267" t="s">
        <v>20</v>
      </c>
      <c r="K267">
        <v>42</v>
      </c>
      <c r="M267" t="s">
        <v>14</v>
      </c>
      <c r="N267">
        <v>889</v>
      </c>
    </row>
    <row r="268" spans="10:14" x14ac:dyDescent="0.25">
      <c r="J268" t="s">
        <v>20</v>
      </c>
      <c r="K268">
        <v>139</v>
      </c>
      <c r="M268" t="s">
        <v>14</v>
      </c>
      <c r="N268">
        <v>56</v>
      </c>
    </row>
    <row r="269" spans="10:14" x14ac:dyDescent="0.25">
      <c r="J269" t="s">
        <v>20</v>
      </c>
      <c r="K269">
        <v>159</v>
      </c>
      <c r="M269" t="s">
        <v>14</v>
      </c>
      <c r="N269">
        <v>1</v>
      </c>
    </row>
    <row r="270" spans="10:14" x14ac:dyDescent="0.25">
      <c r="J270" t="s">
        <v>20</v>
      </c>
      <c r="K270">
        <v>381</v>
      </c>
      <c r="M270" t="s">
        <v>14</v>
      </c>
      <c r="N270">
        <v>83</v>
      </c>
    </row>
    <row r="271" spans="10:14" x14ac:dyDescent="0.25">
      <c r="J271" t="s">
        <v>20</v>
      </c>
      <c r="K271">
        <v>194</v>
      </c>
      <c r="M271" t="s">
        <v>14</v>
      </c>
      <c r="N271">
        <v>2025</v>
      </c>
    </row>
    <row r="272" spans="10:14" x14ac:dyDescent="0.25">
      <c r="J272" t="s">
        <v>20</v>
      </c>
      <c r="K272">
        <v>106</v>
      </c>
      <c r="M272" t="s">
        <v>14</v>
      </c>
      <c r="N272">
        <v>14</v>
      </c>
    </row>
    <row r="273" spans="10:14" x14ac:dyDescent="0.25">
      <c r="J273" t="s">
        <v>20</v>
      </c>
      <c r="K273">
        <v>142</v>
      </c>
      <c r="M273" t="s">
        <v>14</v>
      </c>
      <c r="N273">
        <v>656</v>
      </c>
    </row>
    <row r="274" spans="10:14" x14ac:dyDescent="0.25">
      <c r="J274" t="s">
        <v>20</v>
      </c>
      <c r="K274">
        <v>211</v>
      </c>
      <c r="M274" t="s">
        <v>14</v>
      </c>
      <c r="N274">
        <v>1596</v>
      </c>
    </row>
    <row r="275" spans="10:14" x14ac:dyDescent="0.25">
      <c r="J275" t="s">
        <v>20</v>
      </c>
      <c r="K275">
        <v>2756</v>
      </c>
      <c r="M275" t="s">
        <v>14</v>
      </c>
      <c r="N275">
        <v>10</v>
      </c>
    </row>
    <row r="276" spans="10:14" x14ac:dyDescent="0.25">
      <c r="J276" t="s">
        <v>20</v>
      </c>
      <c r="K276">
        <v>173</v>
      </c>
      <c r="M276" t="s">
        <v>14</v>
      </c>
      <c r="N276">
        <v>1121</v>
      </c>
    </row>
    <row r="277" spans="10:14" x14ac:dyDescent="0.25">
      <c r="J277" t="s">
        <v>20</v>
      </c>
      <c r="K277">
        <v>87</v>
      </c>
      <c r="M277" t="s">
        <v>14</v>
      </c>
      <c r="N277">
        <v>15</v>
      </c>
    </row>
    <row r="278" spans="10:14" x14ac:dyDescent="0.25">
      <c r="J278" t="s">
        <v>20</v>
      </c>
      <c r="K278">
        <v>1572</v>
      </c>
      <c r="M278" t="s">
        <v>14</v>
      </c>
      <c r="N278">
        <v>191</v>
      </c>
    </row>
    <row r="279" spans="10:14" x14ac:dyDescent="0.25">
      <c r="J279" t="s">
        <v>20</v>
      </c>
      <c r="K279">
        <v>2346</v>
      </c>
      <c r="M279" t="s">
        <v>14</v>
      </c>
      <c r="N279">
        <v>16</v>
      </c>
    </row>
    <row r="280" spans="10:14" x14ac:dyDescent="0.25">
      <c r="J280" t="s">
        <v>20</v>
      </c>
      <c r="K280">
        <v>115</v>
      </c>
      <c r="M280" t="s">
        <v>14</v>
      </c>
      <c r="N280">
        <v>17</v>
      </c>
    </row>
    <row r="281" spans="10:14" x14ac:dyDescent="0.25">
      <c r="J281" t="s">
        <v>20</v>
      </c>
      <c r="K281">
        <v>85</v>
      </c>
      <c r="M281" t="s">
        <v>14</v>
      </c>
      <c r="N281">
        <v>34</v>
      </c>
    </row>
    <row r="282" spans="10:14" x14ac:dyDescent="0.25">
      <c r="J282" t="s">
        <v>20</v>
      </c>
      <c r="K282">
        <v>144</v>
      </c>
      <c r="M282" t="s">
        <v>14</v>
      </c>
      <c r="N282">
        <v>1</v>
      </c>
    </row>
    <row r="283" spans="10:14" x14ac:dyDescent="0.25">
      <c r="J283" t="s">
        <v>20</v>
      </c>
      <c r="K283">
        <v>2443</v>
      </c>
      <c r="M283" t="s">
        <v>14</v>
      </c>
      <c r="N283">
        <v>1274</v>
      </c>
    </row>
    <row r="284" spans="10:14" x14ac:dyDescent="0.25">
      <c r="J284" t="s">
        <v>20</v>
      </c>
      <c r="K284">
        <v>64</v>
      </c>
      <c r="M284" t="s">
        <v>14</v>
      </c>
      <c r="N284">
        <v>210</v>
      </c>
    </row>
    <row r="285" spans="10:14" x14ac:dyDescent="0.25">
      <c r="J285" t="s">
        <v>20</v>
      </c>
      <c r="K285">
        <v>268</v>
      </c>
      <c r="M285" t="s">
        <v>14</v>
      </c>
      <c r="N285">
        <v>248</v>
      </c>
    </row>
    <row r="286" spans="10:14" x14ac:dyDescent="0.25">
      <c r="J286" t="s">
        <v>20</v>
      </c>
      <c r="K286">
        <v>195</v>
      </c>
      <c r="M286" t="s">
        <v>14</v>
      </c>
      <c r="N286">
        <v>513</v>
      </c>
    </row>
    <row r="287" spans="10:14" x14ac:dyDescent="0.25">
      <c r="J287" t="s">
        <v>20</v>
      </c>
      <c r="K287">
        <v>186</v>
      </c>
      <c r="M287" t="s">
        <v>14</v>
      </c>
      <c r="N287">
        <v>3410</v>
      </c>
    </row>
    <row r="288" spans="10:14" x14ac:dyDescent="0.25">
      <c r="J288" t="s">
        <v>20</v>
      </c>
      <c r="K288">
        <v>460</v>
      </c>
      <c r="M288" t="s">
        <v>14</v>
      </c>
      <c r="N288">
        <v>10</v>
      </c>
    </row>
    <row r="289" spans="10:14" x14ac:dyDescent="0.25">
      <c r="J289" t="s">
        <v>20</v>
      </c>
      <c r="K289">
        <v>2528</v>
      </c>
      <c r="M289" t="s">
        <v>14</v>
      </c>
      <c r="N289">
        <v>2201</v>
      </c>
    </row>
    <row r="290" spans="10:14" x14ac:dyDescent="0.25">
      <c r="J290" t="s">
        <v>20</v>
      </c>
      <c r="K290">
        <v>3657</v>
      </c>
      <c r="M290" t="s">
        <v>14</v>
      </c>
      <c r="N290">
        <v>676</v>
      </c>
    </row>
    <row r="291" spans="10:14" x14ac:dyDescent="0.25">
      <c r="J291" t="s">
        <v>20</v>
      </c>
      <c r="K291">
        <v>131</v>
      </c>
      <c r="M291" t="s">
        <v>14</v>
      </c>
      <c r="N291">
        <v>831</v>
      </c>
    </row>
    <row r="292" spans="10:14" x14ac:dyDescent="0.25">
      <c r="J292" t="s">
        <v>20</v>
      </c>
      <c r="K292">
        <v>239</v>
      </c>
      <c r="M292" t="s">
        <v>14</v>
      </c>
      <c r="N292">
        <v>859</v>
      </c>
    </row>
    <row r="293" spans="10:14" x14ac:dyDescent="0.25">
      <c r="J293" t="s">
        <v>20</v>
      </c>
      <c r="K293">
        <v>78</v>
      </c>
      <c r="M293" t="s">
        <v>14</v>
      </c>
      <c r="N293">
        <v>45</v>
      </c>
    </row>
    <row r="294" spans="10:14" x14ac:dyDescent="0.25">
      <c r="J294" t="s">
        <v>20</v>
      </c>
      <c r="K294">
        <v>1773</v>
      </c>
      <c r="M294" t="s">
        <v>14</v>
      </c>
      <c r="N294">
        <v>6</v>
      </c>
    </row>
    <row r="295" spans="10:14" x14ac:dyDescent="0.25">
      <c r="J295" t="s">
        <v>20</v>
      </c>
      <c r="K295">
        <v>32</v>
      </c>
      <c r="M295" t="s">
        <v>14</v>
      </c>
      <c r="N295">
        <v>7</v>
      </c>
    </row>
    <row r="296" spans="10:14" x14ac:dyDescent="0.25">
      <c r="J296" t="s">
        <v>20</v>
      </c>
      <c r="K296">
        <v>369</v>
      </c>
      <c r="M296" t="s">
        <v>14</v>
      </c>
      <c r="N296">
        <v>31</v>
      </c>
    </row>
    <row r="297" spans="10:14" x14ac:dyDescent="0.25">
      <c r="J297" t="s">
        <v>20</v>
      </c>
      <c r="K297">
        <v>89</v>
      </c>
      <c r="M297" t="s">
        <v>14</v>
      </c>
      <c r="N297">
        <v>78</v>
      </c>
    </row>
    <row r="298" spans="10:14" x14ac:dyDescent="0.25">
      <c r="J298" t="s">
        <v>20</v>
      </c>
      <c r="K298">
        <v>147</v>
      </c>
      <c r="M298" t="s">
        <v>14</v>
      </c>
      <c r="N298">
        <v>1225</v>
      </c>
    </row>
    <row r="299" spans="10:14" x14ac:dyDescent="0.25">
      <c r="J299" t="s">
        <v>20</v>
      </c>
      <c r="K299">
        <v>126</v>
      </c>
      <c r="M299" t="s">
        <v>14</v>
      </c>
      <c r="N299">
        <v>1</v>
      </c>
    </row>
    <row r="300" spans="10:14" x14ac:dyDescent="0.25">
      <c r="J300" t="s">
        <v>20</v>
      </c>
      <c r="K300">
        <v>2218</v>
      </c>
      <c r="M300" t="s">
        <v>14</v>
      </c>
      <c r="N300">
        <v>67</v>
      </c>
    </row>
    <row r="301" spans="10:14" x14ac:dyDescent="0.25">
      <c r="J301" t="s">
        <v>20</v>
      </c>
      <c r="K301">
        <v>202</v>
      </c>
      <c r="M301" t="s">
        <v>14</v>
      </c>
      <c r="N301">
        <v>19</v>
      </c>
    </row>
    <row r="302" spans="10:14" x14ac:dyDescent="0.25">
      <c r="J302" t="s">
        <v>20</v>
      </c>
      <c r="K302">
        <v>140</v>
      </c>
      <c r="M302" t="s">
        <v>14</v>
      </c>
      <c r="N302">
        <v>2108</v>
      </c>
    </row>
    <row r="303" spans="10:14" x14ac:dyDescent="0.25">
      <c r="J303" t="s">
        <v>20</v>
      </c>
      <c r="K303">
        <v>1052</v>
      </c>
      <c r="M303" t="s">
        <v>14</v>
      </c>
      <c r="N303">
        <v>679</v>
      </c>
    </row>
    <row r="304" spans="10:14" x14ac:dyDescent="0.25">
      <c r="J304" t="s">
        <v>20</v>
      </c>
      <c r="K304">
        <v>247</v>
      </c>
      <c r="M304" t="s">
        <v>14</v>
      </c>
      <c r="N304">
        <v>36</v>
      </c>
    </row>
    <row r="305" spans="10:14" x14ac:dyDescent="0.25">
      <c r="J305" t="s">
        <v>20</v>
      </c>
      <c r="K305">
        <v>84</v>
      </c>
      <c r="M305" t="s">
        <v>14</v>
      </c>
      <c r="N305">
        <v>47</v>
      </c>
    </row>
    <row r="306" spans="10:14" x14ac:dyDescent="0.25">
      <c r="J306" t="s">
        <v>20</v>
      </c>
      <c r="K306">
        <v>88</v>
      </c>
      <c r="M306" t="s">
        <v>14</v>
      </c>
      <c r="N306">
        <v>70</v>
      </c>
    </row>
    <row r="307" spans="10:14" x14ac:dyDescent="0.25">
      <c r="J307" t="s">
        <v>20</v>
      </c>
      <c r="K307">
        <v>156</v>
      </c>
      <c r="M307" t="s">
        <v>14</v>
      </c>
      <c r="N307">
        <v>154</v>
      </c>
    </row>
    <row r="308" spans="10:14" x14ac:dyDescent="0.25">
      <c r="J308" t="s">
        <v>20</v>
      </c>
      <c r="K308">
        <v>2985</v>
      </c>
      <c r="M308" t="s">
        <v>14</v>
      </c>
      <c r="N308">
        <v>22</v>
      </c>
    </row>
    <row r="309" spans="10:14" x14ac:dyDescent="0.25">
      <c r="J309" t="s">
        <v>20</v>
      </c>
      <c r="K309">
        <v>762</v>
      </c>
      <c r="M309" t="s">
        <v>14</v>
      </c>
      <c r="N309">
        <v>1758</v>
      </c>
    </row>
    <row r="310" spans="10:14" x14ac:dyDescent="0.25">
      <c r="J310" t="s">
        <v>20</v>
      </c>
      <c r="K310">
        <v>554</v>
      </c>
      <c r="M310" t="s">
        <v>14</v>
      </c>
      <c r="N310">
        <v>94</v>
      </c>
    </row>
    <row r="311" spans="10:14" x14ac:dyDescent="0.25">
      <c r="J311" t="s">
        <v>20</v>
      </c>
      <c r="K311">
        <v>135</v>
      </c>
      <c r="M311" t="s">
        <v>14</v>
      </c>
      <c r="N311">
        <v>33</v>
      </c>
    </row>
    <row r="312" spans="10:14" x14ac:dyDescent="0.25">
      <c r="J312" t="s">
        <v>20</v>
      </c>
      <c r="K312">
        <v>122</v>
      </c>
      <c r="M312" t="s">
        <v>14</v>
      </c>
      <c r="N312">
        <v>1</v>
      </c>
    </row>
    <row r="313" spans="10:14" x14ac:dyDescent="0.25">
      <c r="J313" t="s">
        <v>20</v>
      </c>
      <c r="K313">
        <v>221</v>
      </c>
      <c r="M313" t="s">
        <v>14</v>
      </c>
      <c r="N313">
        <v>31</v>
      </c>
    </row>
    <row r="314" spans="10:14" x14ac:dyDescent="0.25">
      <c r="J314" t="s">
        <v>20</v>
      </c>
      <c r="K314">
        <v>126</v>
      </c>
      <c r="M314" t="s">
        <v>14</v>
      </c>
      <c r="N314">
        <v>35</v>
      </c>
    </row>
    <row r="315" spans="10:14" x14ac:dyDescent="0.25">
      <c r="J315" t="s">
        <v>20</v>
      </c>
      <c r="K315">
        <v>1022</v>
      </c>
      <c r="M315" t="s">
        <v>14</v>
      </c>
      <c r="N315">
        <v>63</v>
      </c>
    </row>
    <row r="316" spans="10:14" x14ac:dyDescent="0.25">
      <c r="J316" t="s">
        <v>20</v>
      </c>
      <c r="K316">
        <v>3177</v>
      </c>
      <c r="M316" t="s">
        <v>14</v>
      </c>
      <c r="N316">
        <v>526</v>
      </c>
    </row>
    <row r="317" spans="10:14" x14ac:dyDescent="0.25">
      <c r="J317" t="s">
        <v>20</v>
      </c>
      <c r="K317">
        <v>198</v>
      </c>
      <c r="M317" t="s">
        <v>14</v>
      </c>
      <c r="N317">
        <v>121</v>
      </c>
    </row>
    <row r="318" spans="10:14" x14ac:dyDescent="0.25">
      <c r="J318" t="s">
        <v>20</v>
      </c>
      <c r="K318">
        <v>85</v>
      </c>
      <c r="M318" t="s">
        <v>14</v>
      </c>
      <c r="N318">
        <v>67</v>
      </c>
    </row>
    <row r="319" spans="10:14" x14ac:dyDescent="0.25">
      <c r="J319" t="s">
        <v>20</v>
      </c>
      <c r="K319">
        <v>3596</v>
      </c>
      <c r="M319" t="s">
        <v>14</v>
      </c>
      <c r="N319">
        <v>57</v>
      </c>
    </row>
    <row r="320" spans="10:14" x14ac:dyDescent="0.25">
      <c r="J320" t="s">
        <v>20</v>
      </c>
      <c r="K320">
        <v>244</v>
      </c>
      <c r="M320" t="s">
        <v>14</v>
      </c>
      <c r="N320">
        <v>1229</v>
      </c>
    </row>
    <row r="321" spans="10:14" x14ac:dyDescent="0.25">
      <c r="J321" t="s">
        <v>20</v>
      </c>
      <c r="K321">
        <v>5180</v>
      </c>
      <c r="M321" t="s">
        <v>14</v>
      </c>
      <c r="N321">
        <v>12</v>
      </c>
    </row>
    <row r="322" spans="10:14" x14ac:dyDescent="0.25">
      <c r="J322" t="s">
        <v>20</v>
      </c>
      <c r="K322">
        <v>589</v>
      </c>
      <c r="M322" t="s">
        <v>14</v>
      </c>
      <c r="N322">
        <v>452</v>
      </c>
    </row>
    <row r="323" spans="10:14" x14ac:dyDescent="0.25">
      <c r="J323" t="s">
        <v>20</v>
      </c>
      <c r="K323">
        <v>2725</v>
      </c>
      <c r="M323" t="s">
        <v>14</v>
      </c>
      <c r="N323">
        <v>1886</v>
      </c>
    </row>
    <row r="324" spans="10:14" x14ac:dyDescent="0.25">
      <c r="J324" t="s">
        <v>20</v>
      </c>
      <c r="K324">
        <v>300</v>
      </c>
      <c r="M324" t="s">
        <v>14</v>
      </c>
      <c r="N324">
        <v>1825</v>
      </c>
    </row>
    <row r="325" spans="10:14" x14ac:dyDescent="0.25">
      <c r="J325" t="s">
        <v>20</v>
      </c>
      <c r="K325">
        <v>144</v>
      </c>
      <c r="M325" t="s">
        <v>14</v>
      </c>
      <c r="N325">
        <v>31</v>
      </c>
    </row>
    <row r="326" spans="10:14" x14ac:dyDescent="0.25">
      <c r="J326" t="s">
        <v>20</v>
      </c>
      <c r="K326">
        <v>87</v>
      </c>
      <c r="M326" t="s">
        <v>14</v>
      </c>
      <c r="N326">
        <v>107</v>
      </c>
    </row>
    <row r="327" spans="10:14" x14ac:dyDescent="0.25">
      <c r="J327" t="s">
        <v>20</v>
      </c>
      <c r="K327">
        <v>3116</v>
      </c>
      <c r="M327" t="s">
        <v>14</v>
      </c>
      <c r="N327">
        <v>27</v>
      </c>
    </row>
    <row r="328" spans="10:14" x14ac:dyDescent="0.25">
      <c r="J328" t="s">
        <v>20</v>
      </c>
      <c r="K328">
        <v>909</v>
      </c>
      <c r="M328" t="s">
        <v>14</v>
      </c>
      <c r="N328">
        <v>1221</v>
      </c>
    </row>
    <row r="329" spans="10:14" x14ac:dyDescent="0.25">
      <c r="J329" t="s">
        <v>20</v>
      </c>
      <c r="K329">
        <v>1613</v>
      </c>
      <c r="M329" t="s">
        <v>14</v>
      </c>
      <c r="N329">
        <v>1</v>
      </c>
    </row>
    <row r="330" spans="10:14" x14ac:dyDescent="0.25">
      <c r="J330" t="s">
        <v>20</v>
      </c>
      <c r="K330">
        <v>136</v>
      </c>
      <c r="M330" t="s">
        <v>14</v>
      </c>
      <c r="N330">
        <v>16</v>
      </c>
    </row>
    <row r="331" spans="10:14" x14ac:dyDescent="0.25">
      <c r="J331" t="s">
        <v>20</v>
      </c>
      <c r="K331">
        <v>130</v>
      </c>
      <c r="M331" t="s">
        <v>14</v>
      </c>
      <c r="N331">
        <v>41</v>
      </c>
    </row>
    <row r="332" spans="10:14" x14ac:dyDescent="0.25">
      <c r="J332" t="s">
        <v>20</v>
      </c>
      <c r="K332">
        <v>102</v>
      </c>
      <c r="M332" t="s">
        <v>14</v>
      </c>
      <c r="N332">
        <v>523</v>
      </c>
    </row>
    <row r="333" spans="10:14" x14ac:dyDescent="0.25">
      <c r="J333" t="s">
        <v>20</v>
      </c>
      <c r="K333">
        <v>4006</v>
      </c>
      <c r="M333" t="s">
        <v>14</v>
      </c>
      <c r="N333">
        <v>141</v>
      </c>
    </row>
    <row r="334" spans="10:14" x14ac:dyDescent="0.25">
      <c r="J334" t="s">
        <v>20</v>
      </c>
      <c r="K334">
        <v>1629</v>
      </c>
      <c r="M334" t="s">
        <v>14</v>
      </c>
      <c r="N334">
        <v>52</v>
      </c>
    </row>
    <row r="335" spans="10:14" x14ac:dyDescent="0.25">
      <c r="J335" t="s">
        <v>20</v>
      </c>
      <c r="K335">
        <v>2188</v>
      </c>
      <c r="M335" t="s">
        <v>14</v>
      </c>
      <c r="N335">
        <v>225</v>
      </c>
    </row>
    <row r="336" spans="10:14" x14ac:dyDescent="0.25">
      <c r="J336" t="s">
        <v>20</v>
      </c>
      <c r="K336">
        <v>2409</v>
      </c>
      <c r="M336" t="s">
        <v>14</v>
      </c>
      <c r="N336">
        <v>38</v>
      </c>
    </row>
    <row r="337" spans="10:14" x14ac:dyDescent="0.25">
      <c r="J337" t="s">
        <v>20</v>
      </c>
      <c r="K337">
        <v>194</v>
      </c>
      <c r="M337" t="s">
        <v>14</v>
      </c>
      <c r="N337">
        <v>15</v>
      </c>
    </row>
    <row r="338" spans="10:14" x14ac:dyDescent="0.25">
      <c r="J338" t="s">
        <v>20</v>
      </c>
      <c r="K338">
        <v>1140</v>
      </c>
      <c r="M338" t="s">
        <v>14</v>
      </c>
      <c r="N338">
        <v>37</v>
      </c>
    </row>
    <row r="339" spans="10:14" x14ac:dyDescent="0.25">
      <c r="J339" t="s">
        <v>20</v>
      </c>
      <c r="K339">
        <v>102</v>
      </c>
      <c r="M339" t="s">
        <v>14</v>
      </c>
      <c r="N339">
        <v>112</v>
      </c>
    </row>
    <row r="340" spans="10:14" x14ac:dyDescent="0.25">
      <c r="J340" t="s">
        <v>20</v>
      </c>
      <c r="K340">
        <v>2857</v>
      </c>
      <c r="M340" t="s">
        <v>14</v>
      </c>
      <c r="N340">
        <v>21</v>
      </c>
    </row>
    <row r="341" spans="10:14" x14ac:dyDescent="0.25">
      <c r="J341" t="s">
        <v>20</v>
      </c>
      <c r="K341">
        <v>107</v>
      </c>
      <c r="M341" t="s">
        <v>14</v>
      </c>
      <c r="N341">
        <v>67</v>
      </c>
    </row>
    <row r="342" spans="10:14" x14ac:dyDescent="0.25">
      <c r="J342" t="s">
        <v>20</v>
      </c>
      <c r="K342">
        <v>160</v>
      </c>
      <c r="M342" t="s">
        <v>14</v>
      </c>
      <c r="N342">
        <v>78</v>
      </c>
    </row>
    <row r="343" spans="10:14" x14ac:dyDescent="0.25">
      <c r="J343" t="s">
        <v>20</v>
      </c>
      <c r="K343">
        <v>2230</v>
      </c>
      <c r="M343" t="s">
        <v>14</v>
      </c>
      <c r="N343">
        <v>67</v>
      </c>
    </row>
    <row r="344" spans="10:14" x14ac:dyDescent="0.25">
      <c r="J344" t="s">
        <v>20</v>
      </c>
      <c r="K344">
        <v>316</v>
      </c>
      <c r="M344" t="s">
        <v>14</v>
      </c>
      <c r="N344">
        <v>263</v>
      </c>
    </row>
    <row r="345" spans="10:14" x14ac:dyDescent="0.25">
      <c r="J345" t="s">
        <v>20</v>
      </c>
      <c r="K345">
        <v>117</v>
      </c>
      <c r="M345" t="s">
        <v>14</v>
      </c>
      <c r="N345">
        <v>1691</v>
      </c>
    </row>
    <row r="346" spans="10:14" x14ac:dyDescent="0.25">
      <c r="J346" t="s">
        <v>20</v>
      </c>
      <c r="K346">
        <v>6406</v>
      </c>
      <c r="M346" t="s">
        <v>14</v>
      </c>
      <c r="N346">
        <v>181</v>
      </c>
    </row>
    <row r="347" spans="10:14" x14ac:dyDescent="0.25">
      <c r="J347" t="s">
        <v>20</v>
      </c>
      <c r="K347">
        <v>192</v>
      </c>
      <c r="M347" t="s">
        <v>14</v>
      </c>
      <c r="N347">
        <v>13</v>
      </c>
    </row>
    <row r="348" spans="10:14" x14ac:dyDescent="0.25">
      <c r="J348" t="s">
        <v>20</v>
      </c>
      <c r="K348">
        <v>26</v>
      </c>
      <c r="M348" t="s">
        <v>14</v>
      </c>
      <c r="N348">
        <v>1</v>
      </c>
    </row>
    <row r="349" spans="10:14" x14ac:dyDescent="0.25">
      <c r="J349" t="s">
        <v>20</v>
      </c>
      <c r="K349">
        <v>723</v>
      </c>
      <c r="M349" t="s">
        <v>14</v>
      </c>
      <c r="N349">
        <v>21</v>
      </c>
    </row>
    <row r="350" spans="10:14" x14ac:dyDescent="0.25">
      <c r="J350" t="s">
        <v>20</v>
      </c>
      <c r="K350">
        <v>170</v>
      </c>
      <c r="M350" t="s">
        <v>14</v>
      </c>
      <c r="N350">
        <v>830</v>
      </c>
    </row>
    <row r="351" spans="10:14" x14ac:dyDescent="0.25">
      <c r="J351" t="s">
        <v>20</v>
      </c>
      <c r="K351">
        <v>238</v>
      </c>
      <c r="M351" t="s">
        <v>14</v>
      </c>
      <c r="N351">
        <v>130</v>
      </c>
    </row>
    <row r="352" spans="10:14" x14ac:dyDescent="0.25">
      <c r="J352" t="s">
        <v>20</v>
      </c>
      <c r="K352">
        <v>55</v>
      </c>
      <c r="M352" t="s">
        <v>14</v>
      </c>
      <c r="N352">
        <v>55</v>
      </c>
    </row>
    <row r="353" spans="10:14" x14ac:dyDescent="0.25">
      <c r="J353" t="s">
        <v>20</v>
      </c>
      <c r="K353">
        <v>128</v>
      </c>
      <c r="M353" t="s">
        <v>14</v>
      </c>
      <c r="N353">
        <v>114</v>
      </c>
    </row>
    <row r="354" spans="10:14" x14ac:dyDescent="0.25">
      <c r="J354" t="s">
        <v>20</v>
      </c>
      <c r="K354">
        <v>2144</v>
      </c>
      <c r="M354" t="s">
        <v>14</v>
      </c>
      <c r="N354">
        <v>594</v>
      </c>
    </row>
    <row r="355" spans="10:14" x14ac:dyDescent="0.25">
      <c r="J355" t="s">
        <v>20</v>
      </c>
      <c r="K355">
        <v>2693</v>
      </c>
      <c r="M355" t="s">
        <v>14</v>
      </c>
      <c r="N355">
        <v>24</v>
      </c>
    </row>
    <row r="356" spans="10:14" x14ac:dyDescent="0.25">
      <c r="J356" t="s">
        <v>20</v>
      </c>
      <c r="K356">
        <v>432</v>
      </c>
      <c r="M356" t="s">
        <v>14</v>
      </c>
      <c r="N356">
        <v>252</v>
      </c>
    </row>
    <row r="357" spans="10:14" x14ac:dyDescent="0.25">
      <c r="J357" t="s">
        <v>20</v>
      </c>
      <c r="K357">
        <v>189</v>
      </c>
      <c r="M357" t="s">
        <v>14</v>
      </c>
      <c r="N357">
        <v>67</v>
      </c>
    </row>
    <row r="358" spans="10:14" x14ac:dyDescent="0.25">
      <c r="J358" t="s">
        <v>20</v>
      </c>
      <c r="K358">
        <v>154</v>
      </c>
      <c r="M358" t="s">
        <v>14</v>
      </c>
      <c r="N358">
        <v>742</v>
      </c>
    </row>
    <row r="359" spans="10:14" x14ac:dyDescent="0.25">
      <c r="J359" t="s">
        <v>20</v>
      </c>
      <c r="K359">
        <v>96</v>
      </c>
      <c r="M359" t="s">
        <v>14</v>
      </c>
      <c r="N359">
        <v>75</v>
      </c>
    </row>
    <row r="360" spans="10:14" x14ac:dyDescent="0.25">
      <c r="J360" t="s">
        <v>20</v>
      </c>
      <c r="K360">
        <v>3063</v>
      </c>
      <c r="M360" t="s">
        <v>14</v>
      </c>
      <c r="N360">
        <v>4405</v>
      </c>
    </row>
    <row r="361" spans="10:14" x14ac:dyDescent="0.25">
      <c r="J361" t="s">
        <v>20</v>
      </c>
      <c r="K361">
        <v>2266</v>
      </c>
      <c r="M361" t="s">
        <v>14</v>
      </c>
      <c r="N361">
        <v>92</v>
      </c>
    </row>
    <row r="362" spans="10:14" x14ac:dyDescent="0.25">
      <c r="J362" t="s">
        <v>20</v>
      </c>
      <c r="K362">
        <v>194</v>
      </c>
      <c r="M362" t="s">
        <v>14</v>
      </c>
      <c r="N362">
        <v>64</v>
      </c>
    </row>
    <row r="363" spans="10:14" x14ac:dyDescent="0.25">
      <c r="J363" t="s">
        <v>20</v>
      </c>
      <c r="K363">
        <v>129</v>
      </c>
      <c r="M363" t="s">
        <v>14</v>
      </c>
      <c r="N363">
        <v>64</v>
      </c>
    </row>
    <row r="364" spans="10:14" x14ac:dyDescent="0.25">
      <c r="J364" t="s">
        <v>20</v>
      </c>
      <c r="K364">
        <v>375</v>
      </c>
      <c r="M364" t="s">
        <v>14</v>
      </c>
      <c r="N364">
        <v>842</v>
      </c>
    </row>
    <row r="365" spans="10:14" x14ac:dyDescent="0.25">
      <c r="J365" t="s">
        <v>20</v>
      </c>
      <c r="K365">
        <v>409</v>
      </c>
      <c r="M365" t="s">
        <v>14</v>
      </c>
      <c r="N365">
        <v>112</v>
      </c>
    </row>
    <row r="366" spans="10:14" x14ac:dyDescent="0.25">
      <c r="J366" t="s">
        <v>20</v>
      </c>
      <c r="K366">
        <v>234</v>
      </c>
      <c r="M366" t="s">
        <v>14</v>
      </c>
      <c r="N366">
        <v>374</v>
      </c>
    </row>
    <row r="367" spans="10:14" x14ac:dyDescent="0.25">
      <c r="J367" t="s">
        <v>20</v>
      </c>
      <c r="K367">
        <v>3016</v>
      </c>
    </row>
    <row r="368" spans="10:14" x14ac:dyDescent="0.25">
      <c r="J368" t="s">
        <v>20</v>
      </c>
      <c r="K368">
        <v>264</v>
      </c>
    </row>
    <row r="369" spans="10:11" x14ac:dyDescent="0.25">
      <c r="J369" t="s">
        <v>20</v>
      </c>
      <c r="K369">
        <v>272</v>
      </c>
    </row>
    <row r="370" spans="10:11" x14ac:dyDescent="0.25">
      <c r="J370" t="s">
        <v>20</v>
      </c>
      <c r="K370">
        <v>419</v>
      </c>
    </row>
    <row r="371" spans="10:11" x14ac:dyDescent="0.25">
      <c r="J371" t="s">
        <v>20</v>
      </c>
      <c r="K371">
        <v>1621</v>
      </c>
    </row>
    <row r="372" spans="10:11" x14ac:dyDescent="0.25">
      <c r="J372" t="s">
        <v>20</v>
      </c>
      <c r="K372">
        <v>1101</v>
      </c>
    </row>
    <row r="373" spans="10:11" x14ac:dyDescent="0.25">
      <c r="J373" t="s">
        <v>20</v>
      </c>
      <c r="K373">
        <v>1073</v>
      </c>
    </row>
    <row r="374" spans="10:11" x14ac:dyDescent="0.25">
      <c r="J374" t="s">
        <v>20</v>
      </c>
      <c r="K374">
        <v>331</v>
      </c>
    </row>
    <row r="375" spans="10:11" x14ac:dyDescent="0.25">
      <c r="J375" t="s">
        <v>20</v>
      </c>
      <c r="K375">
        <v>1170</v>
      </c>
    </row>
    <row r="376" spans="10:11" x14ac:dyDescent="0.25">
      <c r="J376" t="s">
        <v>20</v>
      </c>
      <c r="K376">
        <v>363</v>
      </c>
    </row>
    <row r="377" spans="10:11" x14ac:dyDescent="0.25">
      <c r="J377" t="s">
        <v>20</v>
      </c>
      <c r="K377">
        <v>103</v>
      </c>
    </row>
    <row r="378" spans="10:11" x14ac:dyDescent="0.25">
      <c r="J378" t="s">
        <v>20</v>
      </c>
      <c r="K378">
        <v>147</v>
      </c>
    </row>
    <row r="379" spans="10:11" x14ac:dyDescent="0.25">
      <c r="J379" t="s">
        <v>20</v>
      </c>
      <c r="K379">
        <v>110</v>
      </c>
    </row>
    <row r="380" spans="10:11" x14ac:dyDescent="0.25">
      <c r="J380" t="s">
        <v>20</v>
      </c>
      <c r="K380">
        <v>134</v>
      </c>
    </row>
    <row r="381" spans="10:11" x14ac:dyDescent="0.25">
      <c r="J381" t="s">
        <v>20</v>
      </c>
      <c r="K381">
        <v>269</v>
      </c>
    </row>
    <row r="382" spans="10:11" x14ac:dyDescent="0.25">
      <c r="J382" t="s">
        <v>20</v>
      </c>
      <c r="K382">
        <v>175</v>
      </c>
    </row>
    <row r="383" spans="10:11" x14ac:dyDescent="0.25">
      <c r="J383" t="s">
        <v>20</v>
      </c>
      <c r="K383">
        <v>69</v>
      </c>
    </row>
    <row r="384" spans="10:11" x14ac:dyDescent="0.25">
      <c r="J384" t="s">
        <v>20</v>
      </c>
      <c r="K384">
        <v>190</v>
      </c>
    </row>
    <row r="385" spans="10:11" x14ac:dyDescent="0.25">
      <c r="J385" t="s">
        <v>20</v>
      </c>
      <c r="K385">
        <v>237</v>
      </c>
    </row>
    <row r="386" spans="10:11" x14ac:dyDescent="0.25">
      <c r="J386" t="s">
        <v>20</v>
      </c>
      <c r="K386">
        <v>196</v>
      </c>
    </row>
    <row r="387" spans="10:11" x14ac:dyDescent="0.25">
      <c r="J387" t="s">
        <v>20</v>
      </c>
      <c r="K387">
        <v>7295</v>
      </c>
    </row>
    <row r="388" spans="10:11" x14ac:dyDescent="0.25">
      <c r="J388" t="s">
        <v>20</v>
      </c>
      <c r="K388">
        <v>2893</v>
      </c>
    </row>
    <row r="389" spans="10:11" x14ac:dyDescent="0.25">
      <c r="J389" t="s">
        <v>20</v>
      </c>
      <c r="K389">
        <v>820</v>
      </c>
    </row>
    <row r="390" spans="10:11" x14ac:dyDescent="0.25">
      <c r="J390" t="s">
        <v>20</v>
      </c>
      <c r="K390">
        <v>2038</v>
      </c>
    </row>
    <row r="391" spans="10:11" x14ac:dyDescent="0.25">
      <c r="J391" t="s">
        <v>20</v>
      </c>
      <c r="K391">
        <v>116</v>
      </c>
    </row>
    <row r="392" spans="10:11" x14ac:dyDescent="0.25">
      <c r="J392" t="s">
        <v>20</v>
      </c>
      <c r="K392">
        <v>1345</v>
      </c>
    </row>
    <row r="393" spans="10:11" x14ac:dyDescent="0.25">
      <c r="J393" t="s">
        <v>20</v>
      </c>
      <c r="K393">
        <v>168</v>
      </c>
    </row>
    <row r="394" spans="10:11" x14ac:dyDescent="0.25">
      <c r="J394" t="s">
        <v>20</v>
      </c>
      <c r="K394">
        <v>137</v>
      </c>
    </row>
    <row r="395" spans="10:11" x14ac:dyDescent="0.25">
      <c r="J395" t="s">
        <v>20</v>
      </c>
      <c r="K395">
        <v>186</v>
      </c>
    </row>
    <row r="396" spans="10:11" x14ac:dyDescent="0.25">
      <c r="J396" t="s">
        <v>20</v>
      </c>
      <c r="K396">
        <v>125</v>
      </c>
    </row>
    <row r="397" spans="10:11" x14ac:dyDescent="0.25">
      <c r="J397" t="s">
        <v>20</v>
      </c>
      <c r="K397">
        <v>202</v>
      </c>
    </row>
    <row r="398" spans="10:11" x14ac:dyDescent="0.25">
      <c r="J398" t="s">
        <v>20</v>
      </c>
      <c r="K398">
        <v>103</v>
      </c>
    </row>
    <row r="399" spans="10:11" x14ac:dyDescent="0.25">
      <c r="J399" t="s">
        <v>20</v>
      </c>
      <c r="K399">
        <v>1785</v>
      </c>
    </row>
    <row r="400" spans="10:11" x14ac:dyDescent="0.25">
      <c r="J400" t="s">
        <v>20</v>
      </c>
      <c r="K400">
        <v>157</v>
      </c>
    </row>
    <row r="401" spans="10:11" x14ac:dyDescent="0.25">
      <c r="J401" t="s">
        <v>20</v>
      </c>
      <c r="K401">
        <v>555</v>
      </c>
    </row>
    <row r="402" spans="10:11" x14ac:dyDescent="0.25">
      <c r="J402" t="s">
        <v>20</v>
      </c>
      <c r="K402">
        <v>297</v>
      </c>
    </row>
    <row r="403" spans="10:11" x14ac:dyDescent="0.25">
      <c r="J403" t="s">
        <v>20</v>
      </c>
      <c r="K403">
        <v>123</v>
      </c>
    </row>
    <row r="404" spans="10:11" x14ac:dyDescent="0.25">
      <c r="J404" t="s">
        <v>20</v>
      </c>
      <c r="K404">
        <v>3036</v>
      </c>
    </row>
    <row r="405" spans="10:11" x14ac:dyDescent="0.25">
      <c r="J405" t="s">
        <v>20</v>
      </c>
      <c r="K405">
        <v>144</v>
      </c>
    </row>
    <row r="406" spans="10:11" x14ac:dyDescent="0.25">
      <c r="J406" t="s">
        <v>20</v>
      </c>
      <c r="K406">
        <v>121</v>
      </c>
    </row>
    <row r="407" spans="10:11" x14ac:dyDescent="0.25">
      <c r="J407" t="s">
        <v>20</v>
      </c>
      <c r="K407">
        <v>181</v>
      </c>
    </row>
    <row r="408" spans="10:11" x14ac:dyDescent="0.25">
      <c r="J408" t="s">
        <v>20</v>
      </c>
      <c r="K408">
        <v>122</v>
      </c>
    </row>
    <row r="409" spans="10:11" x14ac:dyDescent="0.25">
      <c r="J409" t="s">
        <v>20</v>
      </c>
      <c r="K409">
        <v>1071</v>
      </c>
    </row>
    <row r="410" spans="10:11" x14ac:dyDescent="0.25">
      <c r="J410" t="s">
        <v>20</v>
      </c>
      <c r="K410">
        <v>980</v>
      </c>
    </row>
    <row r="411" spans="10:11" x14ac:dyDescent="0.25">
      <c r="J411" t="s">
        <v>20</v>
      </c>
      <c r="K411">
        <v>536</v>
      </c>
    </row>
    <row r="412" spans="10:11" x14ac:dyDescent="0.25">
      <c r="J412" t="s">
        <v>20</v>
      </c>
      <c r="K412">
        <v>1991</v>
      </c>
    </row>
    <row r="413" spans="10:11" x14ac:dyDescent="0.25">
      <c r="J413" t="s">
        <v>20</v>
      </c>
      <c r="K413">
        <v>180</v>
      </c>
    </row>
    <row r="414" spans="10:11" x14ac:dyDescent="0.25">
      <c r="J414" t="s">
        <v>20</v>
      </c>
      <c r="K414">
        <v>130</v>
      </c>
    </row>
    <row r="415" spans="10:11" x14ac:dyDescent="0.25">
      <c r="J415" t="s">
        <v>20</v>
      </c>
      <c r="K415">
        <v>122</v>
      </c>
    </row>
    <row r="416" spans="10:11" x14ac:dyDescent="0.25">
      <c r="J416" t="s">
        <v>20</v>
      </c>
      <c r="K416">
        <v>140</v>
      </c>
    </row>
    <row r="417" spans="10:11" x14ac:dyDescent="0.25">
      <c r="J417" t="s">
        <v>20</v>
      </c>
      <c r="K417">
        <v>3388</v>
      </c>
    </row>
    <row r="418" spans="10:11" x14ac:dyDescent="0.25">
      <c r="J418" t="s">
        <v>20</v>
      </c>
      <c r="K418">
        <v>280</v>
      </c>
    </row>
    <row r="419" spans="10:11" x14ac:dyDescent="0.25">
      <c r="J419" t="s">
        <v>20</v>
      </c>
      <c r="K419">
        <v>366</v>
      </c>
    </row>
    <row r="420" spans="10:11" x14ac:dyDescent="0.25">
      <c r="J420" t="s">
        <v>20</v>
      </c>
      <c r="K420">
        <v>270</v>
      </c>
    </row>
    <row r="421" spans="10:11" x14ac:dyDescent="0.25">
      <c r="J421" t="s">
        <v>20</v>
      </c>
      <c r="K421">
        <v>137</v>
      </c>
    </row>
    <row r="422" spans="10:11" x14ac:dyDescent="0.25">
      <c r="J422" t="s">
        <v>20</v>
      </c>
      <c r="K422">
        <v>3205</v>
      </c>
    </row>
    <row r="423" spans="10:11" x14ac:dyDescent="0.25">
      <c r="J423" t="s">
        <v>20</v>
      </c>
      <c r="K423">
        <v>288</v>
      </c>
    </row>
    <row r="424" spans="10:11" x14ac:dyDescent="0.25">
      <c r="J424" t="s">
        <v>20</v>
      </c>
      <c r="K424">
        <v>148</v>
      </c>
    </row>
    <row r="425" spans="10:11" x14ac:dyDescent="0.25">
      <c r="J425" t="s">
        <v>20</v>
      </c>
      <c r="K425">
        <v>114</v>
      </c>
    </row>
    <row r="426" spans="10:11" x14ac:dyDescent="0.25">
      <c r="J426" t="s">
        <v>20</v>
      </c>
      <c r="K426">
        <v>1518</v>
      </c>
    </row>
    <row r="427" spans="10:11" x14ac:dyDescent="0.25">
      <c r="J427" t="s">
        <v>20</v>
      </c>
      <c r="K427">
        <v>166</v>
      </c>
    </row>
    <row r="428" spans="10:11" x14ac:dyDescent="0.25">
      <c r="J428" t="s">
        <v>20</v>
      </c>
      <c r="K428">
        <v>100</v>
      </c>
    </row>
    <row r="429" spans="10:11" x14ac:dyDescent="0.25">
      <c r="J429" t="s">
        <v>20</v>
      </c>
      <c r="K429">
        <v>235</v>
      </c>
    </row>
    <row r="430" spans="10:11" x14ac:dyDescent="0.25">
      <c r="J430" t="s">
        <v>20</v>
      </c>
      <c r="K430">
        <v>148</v>
      </c>
    </row>
    <row r="431" spans="10:11" x14ac:dyDescent="0.25">
      <c r="J431" t="s">
        <v>20</v>
      </c>
      <c r="K431">
        <v>198</v>
      </c>
    </row>
    <row r="432" spans="10:11" x14ac:dyDescent="0.25">
      <c r="J432" t="s">
        <v>20</v>
      </c>
      <c r="K432">
        <v>150</v>
      </c>
    </row>
    <row r="433" spans="10:11" x14ac:dyDescent="0.25">
      <c r="J433" t="s">
        <v>20</v>
      </c>
      <c r="K433">
        <v>216</v>
      </c>
    </row>
    <row r="434" spans="10:11" x14ac:dyDescent="0.25">
      <c r="J434" t="s">
        <v>20</v>
      </c>
      <c r="K434">
        <v>5139</v>
      </c>
    </row>
    <row r="435" spans="10:11" x14ac:dyDescent="0.25">
      <c r="J435" t="s">
        <v>20</v>
      </c>
      <c r="K435">
        <v>2353</v>
      </c>
    </row>
    <row r="436" spans="10:11" x14ac:dyDescent="0.25">
      <c r="J436" t="s">
        <v>20</v>
      </c>
      <c r="K436">
        <v>78</v>
      </c>
    </row>
    <row r="437" spans="10:11" x14ac:dyDescent="0.25">
      <c r="J437" t="s">
        <v>20</v>
      </c>
      <c r="K437">
        <v>174</v>
      </c>
    </row>
    <row r="438" spans="10:11" x14ac:dyDescent="0.25">
      <c r="J438" t="s">
        <v>20</v>
      </c>
      <c r="K438">
        <v>164</v>
      </c>
    </row>
    <row r="439" spans="10:11" x14ac:dyDescent="0.25">
      <c r="J439" t="s">
        <v>20</v>
      </c>
      <c r="K439">
        <v>161</v>
      </c>
    </row>
    <row r="440" spans="10:11" x14ac:dyDescent="0.25">
      <c r="J440" t="s">
        <v>20</v>
      </c>
      <c r="K440">
        <v>138</v>
      </c>
    </row>
    <row r="441" spans="10:11" x14ac:dyDescent="0.25">
      <c r="J441" t="s">
        <v>20</v>
      </c>
      <c r="K441">
        <v>3308</v>
      </c>
    </row>
    <row r="442" spans="10:11" x14ac:dyDescent="0.25">
      <c r="J442" t="s">
        <v>20</v>
      </c>
      <c r="K442">
        <v>127</v>
      </c>
    </row>
    <row r="443" spans="10:11" x14ac:dyDescent="0.25">
      <c r="J443" t="s">
        <v>20</v>
      </c>
      <c r="K443">
        <v>207</v>
      </c>
    </row>
    <row r="444" spans="10:11" x14ac:dyDescent="0.25">
      <c r="J444" t="s">
        <v>20</v>
      </c>
      <c r="K444">
        <v>181</v>
      </c>
    </row>
    <row r="445" spans="10:11" x14ac:dyDescent="0.25">
      <c r="J445" t="s">
        <v>20</v>
      </c>
      <c r="K445">
        <v>110</v>
      </c>
    </row>
    <row r="446" spans="10:11" x14ac:dyDescent="0.25">
      <c r="J446" t="s">
        <v>20</v>
      </c>
      <c r="K446">
        <v>185</v>
      </c>
    </row>
    <row r="447" spans="10:11" x14ac:dyDescent="0.25">
      <c r="J447" t="s">
        <v>20</v>
      </c>
      <c r="K447">
        <v>121</v>
      </c>
    </row>
    <row r="448" spans="10:11" x14ac:dyDescent="0.25">
      <c r="J448" t="s">
        <v>20</v>
      </c>
      <c r="K448">
        <v>106</v>
      </c>
    </row>
    <row r="449" spans="10:11" x14ac:dyDescent="0.25">
      <c r="J449" t="s">
        <v>20</v>
      </c>
      <c r="K449">
        <v>142</v>
      </c>
    </row>
    <row r="450" spans="10:11" x14ac:dyDescent="0.25">
      <c r="J450" t="s">
        <v>20</v>
      </c>
      <c r="K450">
        <v>233</v>
      </c>
    </row>
    <row r="451" spans="10:11" x14ac:dyDescent="0.25">
      <c r="J451" t="s">
        <v>20</v>
      </c>
      <c r="K451">
        <v>218</v>
      </c>
    </row>
    <row r="452" spans="10:11" x14ac:dyDescent="0.25">
      <c r="J452" t="s">
        <v>20</v>
      </c>
      <c r="K452">
        <v>76</v>
      </c>
    </row>
    <row r="453" spans="10:11" x14ac:dyDescent="0.25">
      <c r="J453" t="s">
        <v>20</v>
      </c>
      <c r="K453">
        <v>43</v>
      </c>
    </row>
    <row r="454" spans="10:11" x14ac:dyDescent="0.25">
      <c r="J454" t="s">
        <v>20</v>
      </c>
      <c r="K454">
        <v>221</v>
      </c>
    </row>
    <row r="455" spans="10:11" x14ac:dyDescent="0.25">
      <c r="J455" t="s">
        <v>20</v>
      </c>
      <c r="K455">
        <v>2805</v>
      </c>
    </row>
    <row r="456" spans="10:11" x14ac:dyDescent="0.25">
      <c r="J456" t="s">
        <v>20</v>
      </c>
      <c r="K456">
        <v>68</v>
      </c>
    </row>
    <row r="457" spans="10:11" x14ac:dyDescent="0.25">
      <c r="J457" t="s">
        <v>20</v>
      </c>
      <c r="K457">
        <v>183</v>
      </c>
    </row>
    <row r="458" spans="10:11" x14ac:dyDescent="0.25">
      <c r="J458" t="s">
        <v>20</v>
      </c>
      <c r="K458">
        <v>133</v>
      </c>
    </row>
    <row r="459" spans="10:11" x14ac:dyDescent="0.25">
      <c r="J459" t="s">
        <v>20</v>
      </c>
      <c r="K459">
        <v>2489</v>
      </c>
    </row>
    <row r="460" spans="10:11" x14ac:dyDescent="0.25">
      <c r="J460" t="s">
        <v>20</v>
      </c>
      <c r="K460">
        <v>69</v>
      </c>
    </row>
    <row r="461" spans="10:11" x14ac:dyDescent="0.25">
      <c r="J461" t="s">
        <v>20</v>
      </c>
      <c r="K461">
        <v>279</v>
      </c>
    </row>
    <row r="462" spans="10:11" x14ac:dyDescent="0.25">
      <c r="J462" t="s">
        <v>20</v>
      </c>
      <c r="K462">
        <v>210</v>
      </c>
    </row>
    <row r="463" spans="10:11" x14ac:dyDescent="0.25">
      <c r="J463" t="s">
        <v>20</v>
      </c>
      <c r="K463">
        <v>2100</v>
      </c>
    </row>
    <row r="464" spans="10:11" x14ac:dyDescent="0.25">
      <c r="J464" t="s">
        <v>20</v>
      </c>
      <c r="K464">
        <v>252</v>
      </c>
    </row>
    <row r="465" spans="10:11" x14ac:dyDescent="0.25">
      <c r="J465" t="s">
        <v>20</v>
      </c>
      <c r="K465">
        <v>1280</v>
      </c>
    </row>
    <row r="466" spans="10:11" x14ac:dyDescent="0.25">
      <c r="J466" t="s">
        <v>20</v>
      </c>
      <c r="K466">
        <v>157</v>
      </c>
    </row>
    <row r="467" spans="10:11" x14ac:dyDescent="0.25">
      <c r="J467" t="s">
        <v>20</v>
      </c>
      <c r="K467">
        <v>194</v>
      </c>
    </row>
    <row r="468" spans="10:11" x14ac:dyDescent="0.25">
      <c r="J468" t="s">
        <v>20</v>
      </c>
      <c r="K468">
        <v>82</v>
      </c>
    </row>
    <row r="469" spans="10:11" x14ac:dyDescent="0.25">
      <c r="J469" t="s">
        <v>20</v>
      </c>
      <c r="K469">
        <v>4233</v>
      </c>
    </row>
    <row r="470" spans="10:11" x14ac:dyDescent="0.25">
      <c r="J470" t="s">
        <v>20</v>
      </c>
      <c r="K470">
        <v>1297</v>
      </c>
    </row>
    <row r="471" spans="10:11" x14ac:dyDescent="0.25">
      <c r="J471" t="s">
        <v>20</v>
      </c>
      <c r="K471">
        <v>165</v>
      </c>
    </row>
    <row r="472" spans="10:11" x14ac:dyDescent="0.25">
      <c r="J472" t="s">
        <v>20</v>
      </c>
      <c r="K472">
        <v>119</v>
      </c>
    </row>
    <row r="473" spans="10:11" x14ac:dyDescent="0.25">
      <c r="J473" t="s">
        <v>20</v>
      </c>
      <c r="K473">
        <v>1797</v>
      </c>
    </row>
    <row r="474" spans="10:11" x14ac:dyDescent="0.25">
      <c r="J474" t="s">
        <v>20</v>
      </c>
      <c r="K474">
        <v>261</v>
      </c>
    </row>
    <row r="475" spans="10:11" x14ac:dyDescent="0.25">
      <c r="J475" t="s">
        <v>20</v>
      </c>
      <c r="K475">
        <v>157</v>
      </c>
    </row>
    <row r="476" spans="10:11" x14ac:dyDescent="0.25">
      <c r="J476" t="s">
        <v>20</v>
      </c>
      <c r="K476">
        <v>3533</v>
      </c>
    </row>
    <row r="477" spans="10:11" x14ac:dyDescent="0.25">
      <c r="J477" t="s">
        <v>20</v>
      </c>
      <c r="K477">
        <v>155</v>
      </c>
    </row>
    <row r="478" spans="10:11" x14ac:dyDescent="0.25">
      <c r="J478" t="s">
        <v>20</v>
      </c>
      <c r="K478">
        <v>132</v>
      </c>
    </row>
    <row r="479" spans="10:11" x14ac:dyDescent="0.25">
      <c r="J479" t="s">
        <v>20</v>
      </c>
      <c r="K479">
        <v>1354</v>
      </c>
    </row>
    <row r="480" spans="10:11" x14ac:dyDescent="0.25">
      <c r="J480" t="s">
        <v>20</v>
      </c>
      <c r="K480">
        <v>48</v>
      </c>
    </row>
    <row r="481" spans="10:11" x14ac:dyDescent="0.25">
      <c r="J481" t="s">
        <v>20</v>
      </c>
      <c r="K481">
        <v>110</v>
      </c>
    </row>
    <row r="482" spans="10:11" x14ac:dyDescent="0.25">
      <c r="J482" t="s">
        <v>20</v>
      </c>
      <c r="K482">
        <v>172</v>
      </c>
    </row>
    <row r="483" spans="10:11" x14ac:dyDescent="0.25">
      <c r="J483" t="s">
        <v>20</v>
      </c>
      <c r="K483">
        <v>307</v>
      </c>
    </row>
    <row r="484" spans="10:11" x14ac:dyDescent="0.25">
      <c r="J484" t="s">
        <v>20</v>
      </c>
      <c r="K484">
        <v>160</v>
      </c>
    </row>
    <row r="485" spans="10:11" x14ac:dyDescent="0.25">
      <c r="J485" t="s">
        <v>20</v>
      </c>
      <c r="K485">
        <v>1467</v>
      </c>
    </row>
    <row r="486" spans="10:11" x14ac:dyDescent="0.25">
      <c r="J486" t="s">
        <v>20</v>
      </c>
      <c r="K486">
        <v>2662</v>
      </c>
    </row>
    <row r="487" spans="10:11" x14ac:dyDescent="0.25">
      <c r="J487" t="s">
        <v>20</v>
      </c>
      <c r="K487">
        <v>452</v>
      </c>
    </row>
    <row r="488" spans="10:11" x14ac:dyDescent="0.25">
      <c r="J488" t="s">
        <v>20</v>
      </c>
      <c r="K488">
        <v>158</v>
      </c>
    </row>
    <row r="489" spans="10:11" x14ac:dyDescent="0.25">
      <c r="J489" t="s">
        <v>20</v>
      </c>
      <c r="K489">
        <v>225</v>
      </c>
    </row>
    <row r="490" spans="10:11" x14ac:dyDescent="0.25">
      <c r="J490" t="s">
        <v>20</v>
      </c>
      <c r="K490">
        <v>65</v>
      </c>
    </row>
    <row r="491" spans="10:11" x14ac:dyDescent="0.25">
      <c r="J491" t="s">
        <v>20</v>
      </c>
      <c r="K491">
        <v>163</v>
      </c>
    </row>
    <row r="492" spans="10:11" x14ac:dyDescent="0.25">
      <c r="J492" t="s">
        <v>20</v>
      </c>
      <c r="K492">
        <v>85</v>
      </c>
    </row>
    <row r="493" spans="10:11" x14ac:dyDescent="0.25">
      <c r="J493" t="s">
        <v>20</v>
      </c>
      <c r="K493">
        <v>217</v>
      </c>
    </row>
    <row r="494" spans="10:11" x14ac:dyDescent="0.25">
      <c r="J494" t="s">
        <v>20</v>
      </c>
      <c r="K494">
        <v>150</v>
      </c>
    </row>
    <row r="495" spans="10:11" x14ac:dyDescent="0.25">
      <c r="J495" t="s">
        <v>20</v>
      </c>
      <c r="K495">
        <v>3272</v>
      </c>
    </row>
    <row r="496" spans="10:11" x14ac:dyDescent="0.25">
      <c r="J496" t="s">
        <v>20</v>
      </c>
      <c r="K496">
        <v>300</v>
      </c>
    </row>
    <row r="497" spans="10:11" x14ac:dyDescent="0.25">
      <c r="J497" t="s">
        <v>20</v>
      </c>
      <c r="K497">
        <v>126</v>
      </c>
    </row>
    <row r="498" spans="10:11" x14ac:dyDescent="0.25">
      <c r="J498" t="s">
        <v>20</v>
      </c>
      <c r="K498">
        <v>2320</v>
      </c>
    </row>
    <row r="499" spans="10:11" x14ac:dyDescent="0.25">
      <c r="J499" t="s">
        <v>20</v>
      </c>
      <c r="K499">
        <v>81</v>
      </c>
    </row>
    <row r="500" spans="10:11" x14ac:dyDescent="0.25">
      <c r="J500" t="s">
        <v>20</v>
      </c>
      <c r="K500">
        <v>1887</v>
      </c>
    </row>
    <row r="501" spans="10:11" x14ac:dyDescent="0.25">
      <c r="J501" t="s">
        <v>20</v>
      </c>
      <c r="K501">
        <v>4358</v>
      </c>
    </row>
    <row r="502" spans="10:11" x14ac:dyDescent="0.25">
      <c r="J502" t="s">
        <v>20</v>
      </c>
      <c r="K502">
        <v>53</v>
      </c>
    </row>
    <row r="503" spans="10:11" x14ac:dyDescent="0.25">
      <c r="J503" t="s">
        <v>20</v>
      </c>
      <c r="K503">
        <v>2414</v>
      </c>
    </row>
    <row r="504" spans="10:11" x14ac:dyDescent="0.25">
      <c r="J504" t="s">
        <v>20</v>
      </c>
      <c r="K504">
        <v>80</v>
      </c>
    </row>
    <row r="505" spans="10:11" x14ac:dyDescent="0.25">
      <c r="J505" t="s">
        <v>20</v>
      </c>
      <c r="K505">
        <v>193</v>
      </c>
    </row>
    <row r="506" spans="10:11" x14ac:dyDescent="0.25">
      <c r="J506" t="s">
        <v>20</v>
      </c>
      <c r="K506">
        <v>52</v>
      </c>
    </row>
    <row r="507" spans="10:11" x14ac:dyDescent="0.25">
      <c r="J507" t="s">
        <v>20</v>
      </c>
      <c r="K507">
        <v>290</v>
      </c>
    </row>
    <row r="508" spans="10:11" x14ac:dyDescent="0.25">
      <c r="J508" t="s">
        <v>20</v>
      </c>
      <c r="K508">
        <v>122</v>
      </c>
    </row>
    <row r="509" spans="10:11" x14ac:dyDescent="0.25">
      <c r="J509" t="s">
        <v>20</v>
      </c>
      <c r="K509">
        <v>1470</v>
      </c>
    </row>
    <row r="510" spans="10:11" x14ac:dyDescent="0.25">
      <c r="J510" t="s">
        <v>20</v>
      </c>
      <c r="K510">
        <v>165</v>
      </c>
    </row>
    <row r="511" spans="10:11" x14ac:dyDescent="0.25">
      <c r="J511" t="s">
        <v>20</v>
      </c>
      <c r="K511">
        <v>182</v>
      </c>
    </row>
    <row r="512" spans="10:11" x14ac:dyDescent="0.25">
      <c r="J512" t="s">
        <v>20</v>
      </c>
      <c r="K512">
        <v>199</v>
      </c>
    </row>
    <row r="513" spans="10:11" x14ac:dyDescent="0.25">
      <c r="J513" t="s">
        <v>20</v>
      </c>
      <c r="K513">
        <v>56</v>
      </c>
    </row>
    <row r="514" spans="10:11" x14ac:dyDescent="0.25">
      <c r="J514" t="s">
        <v>20</v>
      </c>
      <c r="K514">
        <v>1460</v>
      </c>
    </row>
    <row r="515" spans="10:11" x14ac:dyDescent="0.25">
      <c r="J515" t="s">
        <v>20</v>
      </c>
      <c r="K515">
        <v>123</v>
      </c>
    </row>
    <row r="516" spans="10:11" x14ac:dyDescent="0.25">
      <c r="J516" t="s">
        <v>20</v>
      </c>
      <c r="K516">
        <v>159</v>
      </c>
    </row>
    <row r="517" spans="10:11" x14ac:dyDescent="0.25">
      <c r="J517" t="s">
        <v>20</v>
      </c>
      <c r="K517">
        <v>110</v>
      </c>
    </row>
    <row r="518" spans="10:11" x14ac:dyDescent="0.25">
      <c r="J518" t="s">
        <v>20</v>
      </c>
      <c r="K518">
        <v>236</v>
      </c>
    </row>
    <row r="519" spans="10:11" x14ac:dyDescent="0.25">
      <c r="J519" t="s">
        <v>20</v>
      </c>
      <c r="K519">
        <v>191</v>
      </c>
    </row>
    <row r="520" spans="10:11" x14ac:dyDescent="0.25">
      <c r="J520" t="s">
        <v>20</v>
      </c>
      <c r="K520">
        <v>3934</v>
      </c>
    </row>
    <row r="521" spans="10:11" x14ac:dyDescent="0.25">
      <c r="J521" t="s">
        <v>20</v>
      </c>
      <c r="K521">
        <v>80</v>
      </c>
    </row>
    <row r="522" spans="10:11" x14ac:dyDescent="0.25">
      <c r="J522" t="s">
        <v>20</v>
      </c>
      <c r="K522">
        <v>462</v>
      </c>
    </row>
    <row r="523" spans="10:11" x14ac:dyDescent="0.25">
      <c r="J523" t="s">
        <v>20</v>
      </c>
      <c r="K523">
        <v>179</v>
      </c>
    </row>
    <row r="524" spans="10:11" x14ac:dyDescent="0.25">
      <c r="J524" t="s">
        <v>20</v>
      </c>
      <c r="K524">
        <v>1866</v>
      </c>
    </row>
    <row r="525" spans="10:11" x14ac:dyDescent="0.25">
      <c r="J525" t="s">
        <v>20</v>
      </c>
      <c r="K525">
        <v>156</v>
      </c>
    </row>
    <row r="526" spans="10:11" x14ac:dyDescent="0.25">
      <c r="J526" t="s">
        <v>20</v>
      </c>
      <c r="K526">
        <v>255</v>
      </c>
    </row>
    <row r="527" spans="10:11" x14ac:dyDescent="0.25">
      <c r="J527" t="s">
        <v>20</v>
      </c>
      <c r="K527">
        <v>2261</v>
      </c>
    </row>
    <row r="528" spans="10:11" x14ac:dyDescent="0.25">
      <c r="J528" t="s">
        <v>20</v>
      </c>
      <c r="K528">
        <v>40</v>
      </c>
    </row>
    <row r="529" spans="10:11" x14ac:dyDescent="0.25">
      <c r="J529" t="s">
        <v>20</v>
      </c>
      <c r="K529">
        <v>2289</v>
      </c>
    </row>
    <row r="530" spans="10:11" x14ac:dyDescent="0.25">
      <c r="J530" t="s">
        <v>20</v>
      </c>
      <c r="K530">
        <v>65</v>
      </c>
    </row>
    <row r="531" spans="10:11" x14ac:dyDescent="0.25">
      <c r="J531" t="s">
        <v>20</v>
      </c>
      <c r="K531">
        <v>3777</v>
      </c>
    </row>
    <row r="532" spans="10:11" x14ac:dyDescent="0.25">
      <c r="J532" t="s">
        <v>20</v>
      </c>
      <c r="K532">
        <v>184</v>
      </c>
    </row>
    <row r="533" spans="10:11" x14ac:dyDescent="0.25">
      <c r="J533" t="s">
        <v>20</v>
      </c>
      <c r="K533">
        <v>85</v>
      </c>
    </row>
    <row r="534" spans="10:11" x14ac:dyDescent="0.25">
      <c r="J534" t="s">
        <v>20</v>
      </c>
      <c r="K534">
        <v>144</v>
      </c>
    </row>
    <row r="535" spans="10:11" x14ac:dyDescent="0.25">
      <c r="J535" t="s">
        <v>20</v>
      </c>
      <c r="K535">
        <v>1902</v>
      </c>
    </row>
    <row r="536" spans="10:11" x14ac:dyDescent="0.25">
      <c r="J536" t="s">
        <v>20</v>
      </c>
      <c r="K536">
        <v>105</v>
      </c>
    </row>
    <row r="537" spans="10:11" x14ac:dyDescent="0.25">
      <c r="J537" t="s">
        <v>20</v>
      </c>
      <c r="K537">
        <v>132</v>
      </c>
    </row>
    <row r="538" spans="10:11" x14ac:dyDescent="0.25">
      <c r="J538" t="s">
        <v>20</v>
      </c>
      <c r="K538">
        <v>96</v>
      </c>
    </row>
    <row r="539" spans="10:11" x14ac:dyDescent="0.25">
      <c r="J539" t="s">
        <v>20</v>
      </c>
      <c r="K539">
        <v>114</v>
      </c>
    </row>
    <row r="540" spans="10:11" x14ac:dyDescent="0.25">
      <c r="J540" t="s">
        <v>20</v>
      </c>
      <c r="K540">
        <v>203</v>
      </c>
    </row>
    <row r="541" spans="10:11" x14ac:dyDescent="0.25">
      <c r="J541" t="s">
        <v>20</v>
      </c>
      <c r="K541">
        <v>1559</v>
      </c>
    </row>
    <row r="542" spans="10:11" x14ac:dyDescent="0.25">
      <c r="J542" t="s">
        <v>20</v>
      </c>
      <c r="K542">
        <v>1548</v>
      </c>
    </row>
    <row r="543" spans="10:11" x14ac:dyDescent="0.25">
      <c r="J543" t="s">
        <v>20</v>
      </c>
      <c r="K543">
        <v>80</v>
      </c>
    </row>
    <row r="544" spans="10:11" x14ac:dyDescent="0.25">
      <c r="J544" t="s">
        <v>20</v>
      </c>
      <c r="K544">
        <v>131</v>
      </c>
    </row>
    <row r="545" spans="10:11" x14ac:dyDescent="0.25">
      <c r="J545" t="s">
        <v>20</v>
      </c>
      <c r="K545">
        <v>112</v>
      </c>
    </row>
    <row r="546" spans="10:11" x14ac:dyDescent="0.25">
      <c r="J546" t="s">
        <v>20</v>
      </c>
      <c r="K546">
        <v>155</v>
      </c>
    </row>
    <row r="547" spans="10:11" x14ac:dyDescent="0.25">
      <c r="J547" t="s">
        <v>20</v>
      </c>
      <c r="K547">
        <v>266</v>
      </c>
    </row>
    <row r="548" spans="10:11" x14ac:dyDescent="0.25">
      <c r="J548" t="s">
        <v>20</v>
      </c>
      <c r="K548">
        <v>155</v>
      </c>
    </row>
    <row r="549" spans="10:11" x14ac:dyDescent="0.25">
      <c r="J549" t="s">
        <v>20</v>
      </c>
      <c r="K549">
        <v>207</v>
      </c>
    </row>
    <row r="550" spans="10:11" x14ac:dyDescent="0.25">
      <c r="J550" t="s">
        <v>20</v>
      </c>
      <c r="K550">
        <v>245</v>
      </c>
    </row>
    <row r="551" spans="10:11" x14ac:dyDescent="0.25">
      <c r="J551" t="s">
        <v>20</v>
      </c>
      <c r="K551">
        <v>1573</v>
      </c>
    </row>
    <row r="552" spans="10:11" x14ac:dyDescent="0.25">
      <c r="J552" t="s">
        <v>20</v>
      </c>
      <c r="K552">
        <v>114</v>
      </c>
    </row>
    <row r="553" spans="10:11" x14ac:dyDescent="0.25">
      <c r="J553" t="s">
        <v>20</v>
      </c>
      <c r="K553">
        <v>93</v>
      </c>
    </row>
    <row r="554" spans="10:11" x14ac:dyDescent="0.25">
      <c r="J554" t="s">
        <v>20</v>
      </c>
      <c r="K554">
        <v>1681</v>
      </c>
    </row>
    <row r="555" spans="10:11" x14ac:dyDescent="0.25">
      <c r="J555" t="s">
        <v>20</v>
      </c>
      <c r="K555">
        <v>32</v>
      </c>
    </row>
    <row r="556" spans="10:11" x14ac:dyDescent="0.25">
      <c r="J556" t="s">
        <v>20</v>
      </c>
      <c r="K556">
        <v>135</v>
      </c>
    </row>
    <row r="557" spans="10:11" x14ac:dyDescent="0.25">
      <c r="J557" t="s">
        <v>20</v>
      </c>
      <c r="K557">
        <v>140</v>
      </c>
    </row>
    <row r="558" spans="10:11" x14ac:dyDescent="0.25">
      <c r="J558" t="s">
        <v>20</v>
      </c>
      <c r="K558">
        <v>92</v>
      </c>
    </row>
    <row r="559" spans="10:11" x14ac:dyDescent="0.25">
      <c r="J559" t="s">
        <v>20</v>
      </c>
      <c r="K559">
        <v>1015</v>
      </c>
    </row>
    <row r="560" spans="10:11" x14ac:dyDescent="0.25">
      <c r="J560" t="s">
        <v>20</v>
      </c>
      <c r="K560">
        <v>323</v>
      </c>
    </row>
    <row r="561" spans="10:11" x14ac:dyDescent="0.25">
      <c r="J561" t="s">
        <v>20</v>
      </c>
      <c r="K561">
        <v>2326</v>
      </c>
    </row>
    <row r="562" spans="10:11" x14ac:dyDescent="0.25">
      <c r="J562" t="s">
        <v>20</v>
      </c>
      <c r="K562">
        <v>381</v>
      </c>
    </row>
    <row r="563" spans="10:11" x14ac:dyDescent="0.25">
      <c r="J563" t="s">
        <v>20</v>
      </c>
      <c r="K563">
        <v>480</v>
      </c>
    </row>
    <row r="564" spans="10:11" x14ac:dyDescent="0.25">
      <c r="J564" t="s">
        <v>20</v>
      </c>
      <c r="K564">
        <v>226</v>
      </c>
    </row>
    <row r="565" spans="10:11" x14ac:dyDescent="0.25">
      <c r="J565" t="s">
        <v>20</v>
      </c>
      <c r="K565">
        <v>241</v>
      </c>
    </row>
    <row r="566" spans="10:11" x14ac:dyDescent="0.25">
      <c r="J566" t="s">
        <v>20</v>
      </c>
      <c r="K566">
        <v>132</v>
      </c>
    </row>
    <row r="567" spans="10:11" x14ac:dyDescent="0.25">
      <c r="J567" t="s">
        <v>20</v>
      </c>
      <c r="K567">
        <v>2043</v>
      </c>
    </row>
  </sheetData>
  <conditionalFormatting sqref="J2:J1048142">
    <cfRule type="cellIs" dxfId="18" priority="5" operator="equal">
      <formula>"canceled"</formula>
    </cfRule>
    <cfRule type="cellIs" dxfId="17" priority="6" operator="equal">
      <formula>"live"</formula>
    </cfRule>
    <cfRule type="cellIs" dxfId="16" priority="7" operator="equal">
      <formula>"successful"</formula>
    </cfRule>
    <cfRule type="cellIs" dxfId="15" priority="8" operator="equal">
      <formula>"failed"</formula>
    </cfRule>
  </conditionalFormatting>
  <conditionalFormatting sqref="M2:M1047941">
    <cfRule type="cellIs" dxfId="14" priority="1" operator="equal">
      <formula>"canceled"</formula>
    </cfRule>
    <cfRule type="cellIs" dxfId="13" priority="2" operator="equal">
      <formula>"live"</formula>
    </cfRule>
    <cfRule type="cellIs" dxfId="12" priority="3" operator="equal">
      <formula>"successful"</formula>
    </cfRule>
    <cfRule type="cellIs" dxfId="11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Conner Cox</cp:lastModifiedBy>
  <dcterms:created xsi:type="dcterms:W3CDTF">2021-09-29T18:52:28Z</dcterms:created>
  <dcterms:modified xsi:type="dcterms:W3CDTF">2023-11-02T19:34:04Z</dcterms:modified>
</cp:coreProperties>
</file>