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OneDrive\Desktop\School\SecondYear\Econ 250\Excel Assignment 2\"/>
    </mc:Choice>
  </mc:AlternateContent>
  <xr:revisionPtr revIDLastSave="0" documentId="13_ncr:1_{794ADFDE-F09A-4C34-BCE1-B8F30699EE7C}" xr6:coauthVersionLast="47" xr6:coauthVersionMax="47" xr10:uidLastSave="{00000000-0000-0000-0000-000000000000}"/>
  <bookViews>
    <workbookView xWindow="-110" yWindow="-110" windowWidth="19420" windowHeight="10660" xr2:uid="{00000000-000D-0000-FFFF-FFFF00000000}"/>
  </bookViews>
  <sheets>
    <sheet name="Q1 Data" sheetId="1" r:id="rId1"/>
    <sheet name="A2ConnorButt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10" i="1" s="1"/>
  <c r="D6" i="1"/>
  <c r="G3" i="1"/>
  <c r="G4" i="1"/>
  <c r="G5" i="1"/>
  <c r="G6" i="1"/>
  <c r="G7" i="1"/>
  <c r="G8" i="1"/>
  <c r="G2" i="1"/>
  <c r="F10" i="1"/>
  <c r="C12" i="1"/>
  <c r="D10" i="1"/>
  <c r="E10" i="1"/>
  <c r="F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X2" i="3"/>
  <c r="Q2" i="3"/>
  <c r="V2" i="3" s="1"/>
  <c r="R2" i="3"/>
  <c r="U2" i="3"/>
  <c r="D2" i="1"/>
  <c r="C2" i="1"/>
  <c r="C6" i="1"/>
</calcChain>
</file>

<file path=xl/sharedStrings.xml><?xml version="1.0" encoding="utf-8"?>
<sst xmlns="http://schemas.openxmlformats.org/spreadsheetml/2006/main" count="29" uniqueCount="28">
  <si>
    <t>Individual</t>
  </si>
  <si>
    <t>Investment</t>
  </si>
  <si>
    <t>x̄</t>
  </si>
  <si>
    <t>s</t>
  </si>
  <si>
    <t>μ</t>
  </si>
  <si>
    <t>σ</t>
  </si>
  <si>
    <t>Bins</t>
  </si>
  <si>
    <t>Frequency</t>
  </si>
  <si>
    <t>X</t>
  </si>
  <si>
    <t>BinMiddle</t>
  </si>
  <si>
    <t>Median</t>
  </si>
  <si>
    <t>Y, N(x̄, s)</t>
  </si>
  <si>
    <r>
      <rPr>
        <b/>
        <sz val="11"/>
        <rFont val="Calibri"/>
        <family val="2"/>
      </rPr>
      <t>Y N(μ, σ</t>
    </r>
    <r>
      <rPr>
        <sz val="11"/>
        <rFont val="Calibri"/>
        <family val="2"/>
      </rPr>
      <t>)</t>
    </r>
  </si>
  <si>
    <t>z-score</t>
  </si>
  <si>
    <t>P-Value</t>
  </si>
  <si>
    <t>Variance</t>
  </si>
  <si>
    <t>Mean (x̄)</t>
  </si>
  <si>
    <t>Test Statistic z</t>
  </si>
  <si>
    <t>Mean (μ)</t>
  </si>
  <si>
    <t>Std Dev (s)</t>
  </si>
  <si>
    <t>Std Dev (σ)</t>
  </si>
  <si>
    <t>%Earnings</t>
  </si>
  <si>
    <t>%Increase</t>
  </si>
  <si>
    <t>Avg Earn +</t>
  </si>
  <si>
    <t>CI low .95</t>
  </si>
  <si>
    <t>CI low .99</t>
  </si>
  <si>
    <t>M .95</t>
  </si>
  <si>
    <t>M 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</si>
</sst>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1F1F1F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3" fillId="5" borderId="0" xfId="0" applyFont="1" applyFill="1"/>
    <xf numFmtId="164" fontId="0" fillId="2" borderId="0" xfId="0" applyNumberFormat="1" applyFill="1"/>
    <xf numFmtId="0" fontId="0" fillId="6" borderId="0" xfId="0" applyFill="1"/>
    <xf numFmtId="0" fontId="2" fillId="7" borderId="0" xfId="0" applyFont="1" applyFill="1"/>
    <xf numFmtId="0" fontId="1" fillId="0" borderId="0" xfId="0" applyFont="1"/>
    <xf numFmtId="0" fontId="0" fillId="8" borderId="0" xfId="0" applyFill="1"/>
    <xf numFmtId="0" fontId="1" fillId="9" borderId="0" xfId="0" applyFont="1" applyFill="1"/>
    <xf numFmtId="164" fontId="0" fillId="3" borderId="0" xfId="0" applyNumberFormat="1" applyFill="1"/>
    <xf numFmtId="164" fontId="0" fillId="0" borderId="0" xfId="0" applyNumberFormat="1"/>
    <xf numFmtId="164" fontId="5" fillId="10" borderId="0" xfId="0" applyNumberFormat="1" applyFont="1" applyFill="1"/>
    <xf numFmtId="165" fontId="1" fillId="5" borderId="0" xfId="0" applyNumberFormat="1" applyFont="1" applyFill="1"/>
    <xf numFmtId="166" fontId="0" fillId="3" borderId="0" xfId="0" applyNumberFormat="1" applyFill="1"/>
    <xf numFmtId="167" fontId="0" fillId="3" borderId="0" xfId="0" applyNumberFormat="1" applyFill="1"/>
    <xf numFmtId="164" fontId="2" fillId="3" borderId="0" xfId="0" applyNumberFormat="1" applyFont="1" applyFill="1"/>
    <xf numFmtId="0" fontId="2" fillId="6" borderId="0" xfId="0" applyFont="1" applyFill="1"/>
    <xf numFmtId="0" fontId="2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9" borderId="0" xfId="0" applyFont="1" applyFill="1"/>
  </cellXfs>
  <cellStyles count="1">
    <cellStyle name="Normal" xfId="0" builtinId="0"/>
  </cellStyles>
  <dxfs count="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 Distribution of</a:t>
            </a:r>
            <a:r>
              <a:rPr lang="en-CA" baseline="0"/>
              <a:t> parental investment for the group of families that make the population </a:t>
            </a:r>
          </a:p>
          <a:p>
            <a:pPr>
              <a:defRPr/>
            </a:pPr>
            <a:r>
              <a:rPr lang="en-CA" baseline="0"/>
              <a:t>(Figure b.2)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N(3, 0.5)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'Q1 Data'!$D$12:$D$92</c:f>
              <c:numCache>
                <c:formatCode>General</c:formatCode>
                <c:ptCount val="8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</c:numCache>
            </c:numRef>
          </c:xVal>
          <c:yVal>
            <c:numRef>
              <c:f>'Q1 Data'!$F$12:$F$92</c:f>
              <c:numCache>
                <c:formatCode>General</c:formatCode>
                <c:ptCount val="81"/>
                <c:pt idx="0">
                  <c:v>1.3383022576488537E-2</c:v>
                </c:pt>
                <c:pt idx="1">
                  <c:v>1.9865547139277271E-2</c:v>
                </c:pt>
                <c:pt idx="2">
                  <c:v>2.9194692579146028E-2</c:v>
                </c:pt>
                <c:pt idx="3">
                  <c:v>4.247802705507514E-2</c:v>
                </c:pt>
                <c:pt idx="4">
                  <c:v>6.1190193011377188E-2</c:v>
                </c:pt>
                <c:pt idx="5">
                  <c:v>8.7268269504576015E-2</c:v>
                </c:pt>
                <c:pt idx="6">
                  <c:v>0.12322191684730199</c:v>
                </c:pt>
                <c:pt idx="7">
                  <c:v>0.17225689390536814</c:v>
                </c:pt>
                <c:pt idx="8">
                  <c:v>0.23840882014648404</c:v>
                </c:pt>
                <c:pt idx="9">
                  <c:v>0.32668190561999183</c:v>
                </c:pt>
                <c:pt idx="10">
                  <c:v>0.44318484119380075</c:v>
                </c:pt>
                <c:pt idx="11">
                  <c:v>0.59525324197758533</c:v>
                </c:pt>
                <c:pt idx="12">
                  <c:v>0.79154515829799688</c:v>
                </c:pt>
                <c:pt idx="13">
                  <c:v>1.0420934814422591</c:v>
                </c:pt>
                <c:pt idx="14">
                  <c:v>1.3582969233685613</c:v>
                </c:pt>
                <c:pt idx="15">
                  <c:v>1.752830049356854</c:v>
                </c:pt>
                <c:pt idx="16">
                  <c:v>2.2394530294842898</c:v>
                </c:pt>
                <c:pt idx="17">
                  <c:v>2.8327037741601186</c:v>
                </c:pt>
                <c:pt idx="18">
                  <c:v>3.5474592846231423</c:v>
                </c:pt>
                <c:pt idx="19">
                  <c:v>4.3983595980427195</c:v>
                </c:pt>
                <c:pt idx="20">
                  <c:v>5.3990966513188061</c:v>
                </c:pt>
                <c:pt idx="21">
                  <c:v>6.5615814774676551</c:v>
                </c:pt>
                <c:pt idx="22">
                  <c:v>7.8950158300894175</c:v>
                </c:pt>
                <c:pt idx="23">
                  <c:v>9.4049077376886903</c:v>
                </c:pt>
                <c:pt idx="24">
                  <c:v>11.092083467945562</c:v>
                </c:pt>
                <c:pt idx="25">
                  <c:v>12.951759566589175</c:v>
                </c:pt>
                <c:pt idx="26">
                  <c:v>14.972746563574479</c:v>
                </c:pt>
                <c:pt idx="27">
                  <c:v>17.136859204780741</c:v>
                </c:pt>
                <c:pt idx="28">
                  <c:v>19.418605498321291</c:v>
                </c:pt>
                <c:pt idx="29">
                  <c:v>21.785217703255064</c:v>
                </c:pt>
                <c:pt idx="30">
                  <c:v>24.197072451914337</c:v>
                </c:pt>
                <c:pt idx="31">
                  <c:v>26.608524989875477</c:v>
                </c:pt>
                <c:pt idx="32">
                  <c:v>28.969155276148278</c:v>
                </c:pt>
                <c:pt idx="33">
                  <c:v>31.22539333667612</c:v>
                </c:pt>
                <c:pt idx="34">
                  <c:v>33.322460289179972</c:v>
                </c:pt>
                <c:pt idx="35">
                  <c:v>35.206532676429951</c:v>
                </c:pt>
                <c:pt idx="36">
                  <c:v>36.827014030332329</c:v>
                </c:pt>
                <c:pt idx="37">
                  <c:v>38.138781546052414</c:v>
                </c:pt>
                <c:pt idx="38">
                  <c:v>39.104269397545586</c:v>
                </c:pt>
                <c:pt idx="39">
                  <c:v>39.695254747701178</c:v>
                </c:pt>
                <c:pt idx="40">
                  <c:v>39.894228040143268</c:v>
                </c:pt>
                <c:pt idx="41">
                  <c:v>39.695254747701178</c:v>
                </c:pt>
                <c:pt idx="42">
                  <c:v>39.104269397545586</c:v>
                </c:pt>
                <c:pt idx="43">
                  <c:v>38.138781546052414</c:v>
                </c:pt>
                <c:pt idx="44">
                  <c:v>36.827014030332329</c:v>
                </c:pt>
                <c:pt idx="45">
                  <c:v>35.206532676429951</c:v>
                </c:pt>
                <c:pt idx="46">
                  <c:v>33.322460289179972</c:v>
                </c:pt>
                <c:pt idx="47">
                  <c:v>31.22539333667612</c:v>
                </c:pt>
                <c:pt idx="48">
                  <c:v>28.969155276148278</c:v>
                </c:pt>
                <c:pt idx="49">
                  <c:v>26.608524989875477</c:v>
                </c:pt>
                <c:pt idx="50">
                  <c:v>24.197072451914337</c:v>
                </c:pt>
                <c:pt idx="51">
                  <c:v>21.785217703255064</c:v>
                </c:pt>
                <c:pt idx="52">
                  <c:v>19.418605498321291</c:v>
                </c:pt>
                <c:pt idx="53">
                  <c:v>17.136859204780741</c:v>
                </c:pt>
                <c:pt idx="54">
                  <c:v>14.972746563574479</c:v>
                </c:pt>
                <c:pt idx="55">
                  <c:v>12.951759566589175</c:v>
                </c:pt>
                <c:pt idx="56">
                  <c:v>11.092083467945562</c:v>
                </c:pt>
                <c:pt idx="57">
                  <c:v>9.4049077376886903</c:v>
                </c:pt>
                <c:pt idx="58">
                  <c:v>7.8950158300894175</c:v>
                </c:pt>
                <c:pt idx="59">
                  <c:v>6.5615814774676551</c:v>
                </c:pt>
                <c:pt idx="60">
                  <c:v>5.3990966513188061</c:v>
                </c:pt>
                <c:pt idx="61">
                  <c:v>4.398359598042723</c:v>
                </c:pt>
                <c:pt idx="62">
                  <c:v>3.5474592846231485</c:v>
                </c:pt>
                <c:pt idx="63">
                  <c:v>2.832703774160112</c:v>
                </c:pt>
                <c:pt idx="64">
                  <c:v>2.239453029484288</c:v>
                </c:pt>
                <c:pt idx="65">
                  <c:v>1.752830049356854</c:v>
                </c:pt>
                <c:pt idx="66">
                  <c:v>1.3582969233685633</c:v>
                </c:pt>
                <c:pt idx="67">
                  <c:v>1.0420934814422613</c:v>
                </c:pt>
                <c:pt idx="68">
                  <c:v>0.79154515829799466</c:v>
                </c:pt>
                <c:pt idx="69">
                  <c:v>0.59525324197758489</c:v>
                </c:pt>
                <c:pt idx="70">
                  <c:v>0.44318484119380075</c:v>
                </c:pt>
                <c:pt idx="71">
                  <c:v>0.3266819056199925</c:v>
                </c:pt>
                <c:pt idx="72">
                  <c:v>0.23840882014648487</c:v>
                </c:pt>
                <c:pt idx="73">
                  <c:v>0.17225689390536766</c:v>
                </c:pt>
                <c:pt idx="74">
                  <c:v>0.12322191684730176</c:v>
                </c:pt>
                <c:pt idx="75">
                  <c:v>8.7268269504576015E-2</c:v>
                </c:pt>
                <c:pt idx="76">
                  <c:v>6.1190193011377299E-2</c:v>
                </c:pt>
                <c:pt idx="77">
                  <c:v>4.2478027055075293E-2</c:v>
                </c:pt>
                <c:pt idx="78">
                  <c:v>2.9194692579145951E-2</c:v>
                </c:pt>
                <c:pt idx="79">
                  <c:v>1.9865547139277236E-2</c:v>
                </c:pt>
                <c:pt idx="80">
                  <c:v>1.3383022576488537E-2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3-4B33-A853-74353B482C04}"/>
            </c:ext>
          </c:extLst>
        </c:ser>
        <c:ser>
          <c:idx val="1"/>
          <c:order val="1"/>
          <c:tx>
            <c:v>N(3.107, 0.606)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'Q1 Data'!$D$12:$D$92</c:f>
              <c:numCache>
                <c:formatCode>General</c:formatCode>
                <c:ptCount val="8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</c:numCache>
            </c:numRef>
          </c:xVal>
          <c:yVal>
            <c:numRef>
              <c:f>'Q1 Data'!$E$12:$E$92</c:f>
              <c:numCache>
                <c:formatCode>General</c:formatCode>
                <c:ptCount val="81"/>
                <c:pt idx="0">
                  <c:v>7.7886212772036875E-2</c:v>
                </c:pt>
                <c:pt idx="1">
                  <c:v>0.10341492390891613</c:v>
                </c:pt>
                <c:pt idx="2">
                  <c:v>0.13637968335760051</c:v>
                </c:pt>
                <c:pt idx="3">
                  <c:v>0.17863229167408215</c:v>
                </c:pt>
                <c:pt idx="4">
                  <c:v>0.23238821114740407</c:v>
                </c:pt>
                <c:pt idx="5">
                  <c:v>0.30027007121853733</c:v>
                </c:pt>
                <c:pt idx="6">
                  <c:v>0.38534864132407709</c:v>
                </c:pt>
                <c:pt idx="7">
                  <c:v>0.49117861275315255</c:v>
                </c:pt>
                <c:pt idx="8">
                  <c:v>0.62182602628893358</c:v>
                </c:pt>
                <c:pt idx="9">
                  <c:v>0.78188372522735827</c:v>
                </c:pt>
                <c:pt idx="10">
                  <c:v>0.97647084895798753</c:v>
                </c:pt>
                <c:pt idx="11">
                  <c:v>1.2112121614123057</c:v>
                </c:pt>
                <c:pt idx="12">
                  <c:v>1.4921929850218898</c:v>
                </c:pt>
                <c:pt idx="13">
                  <c:v>1.8258857373113984</c:v>
                </c:pt>
                <c:pt idx="14">
                  <c:v>2.2190445914485104</c:v>
                </c:pt>
                <c:pt idx="15">
                  <c:v>2.6785656409077636</c:v>
                </c:pt>
                <c:pt idx="16">
                  <c:v>3.2113111625180615</c:v>
                </c:pt>
                <c:pt idx="17">
                  <c:v>3.82389814039625</c:v>
                </c:pt>
                <c:pt idx="18">
                  <c:v>4.5224531078274977</c:v>
                </c:pt>
                <c:pt idx="19">
                  <c:v>5.3123375270721747</c:v>
                </c:pt>
                <c:pt idx="20">
                  <c:v>6.1978502686140784</c:v>
                </c:pt>
                <c:pt idx="21">
                  <c:v>7.1819161508655291</c:v>
                </c:pt>
                <c:pt idx="22">
                  <c:v>8.2657718110292482</c:v>
                </c:pt>
                <c:pt idx="23">
                  <c:v>9.4486622296465725</c:v>
                </c:pt>
                <c:pt idx="24">
                  <c:v>10.727562846938493</c:v>
                </c:pt>
                <c:pt idx="25">
                  <c:v>12.09694321212889</c:v>
                </c:pt>
                <c:pt idx="26">
                  <c:v>13.548588337847065</c:v>
                </c:pt>
                <c:pt idx="27">
                  <c:v>15.071493262548469</c:v>
                </c:pt>
                <c:pt idx="28">
                  <c:v>16.651844673342982</c:v>
                </c:pt>
                <c:pt idx="29">
                  <c:v>18.273100787770272</c:v>
                </c:pt>
                <c:pt idx="30">
                  <c:v>19.9161770829072</c:v>
                </c:pt>
                <c:pt idx="31">
                  <c:v>21.559741014426585</c:v>
                </c:pt>
                <c:pt idx="32">
                  <c:v>23.180613780316513</c:v>
                </c:pt>
                <c:pt idx="33">
                  <c:v>24.754271712961323</c:v>
                </c:pt>
                <c:pt idx="34">
                  <c:v>26.255434340288758</c:v>
                </c:pt>
                <c:pt idx="35">
                  <c:v>27.65872088568053</c:v>
                </c:pt>
                <c:pt idx="36">
                  <c:v>28.939352330487278</c:v>
                </c:pt>
                <c:pt idx="37">
                  <c:v>30.073872478232964</c:v>
                </c:pt>
                <c:pt idx="38">
                  <c:v>31.040859027761304</c:v>
                </c:pt>
                <c:pt idx="39">
                  <c:v>31.821594706284223</c:v>
                </c:pt>
                <c:pt idx="40">
                  <c:v>32.400669165124043</c:v>
                </c:pt>
                <c:pt idx="41">
                  <c:v>32.766484628941051</c:v>
                </c:pt>
                <c:pt idx="42">
                  <c:v>32.911642130355098</c:v>
                </c:pt>
                <c:pt idx="43">
                  <c:v>32.833190364267985</c:v>
                </c:pt>
                <c:pt idx="44">
                  <c:v>32.532725470530274</c:v>
                </c:pt>
                <c:pt idx="45">
                  <c:v>32.016337032542374</c:v>
                </c:pt>
                <c:pt idx="46">
                  <c:v>31.294402843818432</c:v>
                </c:pt>
                <c:pt idx="47">
                  <c:v>30.381242104266626</c:v>
                </c:pt>
                <c:pt idx="48">
                  <c:v>29.294643234180523</c:v>
                </c:pt>
                <c:pt idx="49">
                  <c:v>28.055288050893974</c:v>
                </c:pt>
                <c:pt idx="50">
                  <c:v>26.686098325701764</c:v>
                </c:pt>
                <c:pt idx="51">
                  <c:v>25.21153350444137</c:v>
                </c:pt>
                <c:pt idx="52">
                  <c:v>23.656869517862468</c:v>
                </c:pt>
                <c:pt idx="53">
                  <c:v>22.047488122726421</c:v>
                </c:pt>
                <c:pt idx="54">
                  <c:v>20.408204204010872</c:v>
                </c:pt>
                <c:pt idx="55">
                  <c:v>18.762655130297912</c:v>
                </c:pt>
                <c:pt idx="56">
                  <c:v>17.132771862017577</c:v>
                </c:pt>
                <c:pt idx="57">
                  <c:v>15.538346391254626</c:v>
                </c:pt>
                <c:pt idx="58">
                  <c:v>13.996704593155401</c:v>
                </c:pt>
                <c:pt idx="59">
                  <c:v>12.522488041957624</c:v>
                </c:pt>
                <c:pt idx="60">
                  <c:v>11.127543112484094</c:v>
                </c:pt>
                <c:pt idx="61">
                  <c:v>9.8209110268801219</c:v>
                </c:pt>
                <c:pt idx="62">
                  <c:v>8.6089086305441</c:v>
                </c:pt>
                <c:pt idx="63">
                  <c:v>7.4952867334087587</c:v>
                </c:pt>
                <c:pt idx="64">
                  <c:v>6.4814509017347159</c:v>
                </c:pt>
                <c:pt idx="65">
                  <c:v>5.5667286292511688</c:v>
                </c:pt>
                <c:pt idx="66">
                  <c:v>4.7486667900272534</c:v>
                </c:pt>
                <c:pt idx="67">
                  <c:v>4.0233440634129742</c:v>
                </c:pt>
                <c:pt idx="68">
                  <c:v>3.3856844719677377</c:v>
                </c:pt>
                <c:pt idx="69">
                  <c:v>2.8297601136340726</c:v>
                </c:pt>
                <c:pt idx="70">
                  <c:v>2.3490734203461554</c:v>
                </c:pt>
                <c:pt idx="71">
                  <c:v>1.9368116644886686</c:v>
                </c:pt>
                <c:pt idx="72">
                  <c:v>1.5860688074440985</c:v>
                </c:pt>
                <c:pt idx="73">
                  <c:v>1.2900320115961208</c:v>
                </c:pt>
                <c:pt idx="74">
                  <c:v>1.0421321193972628</c:v>
                </c:pt>
                <c:pt idx="75">
                  <c:v>0.83615907306632509</c:v>
                </c:pt>
                <c:pt idx="76">
                  <c:v>0.66634456964181465</c:v>
                </c:pt>
                <c:pt idx="77">
                  <c:v>0.52741520982468559</c:v>
                </c:pt>
                <c:pt idx="78">
                  <c:v>0.41462001998375708</c:v>
                </c:pt>
                <c:pt idx="79">
                  <c:v>0.32373653752291798</c:v>
                </c:pt>
                <c:pt idx="80">
                  <c:v>0.25105969548654644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3-4B33-A853-74353B48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08783"/>
        <c:axId val="1156109263"/>
      </c:scatterChart>
      <c:valAx>
        <c:axId val="1156108783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Parental Investment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09263"/>
        <c:crosses val="autoZero"/>
        <c:crossBetween val="midCat"/>
      </c:valAx>
      <c:valAx>
        <c:axId val="1156109263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0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Parental</a:t>
            </a:r>
            <a:r>
              <a:rPr lang="en-CA" baseline="0"/>
              <a:t> e</a:t>
            </a:r>
            <a:r>
              <a:rPr lang="en-CA"/>
              <a:t>ngagement time of 100 children</a:t>
            </a:r>
          </a:p>
          <a:p>
            <a:pPr>
              <a:defRPr/>
            </a:pPr>
            <a:r>
              <a:rPr lang="en-CA"/>
              <a:t> (Figure b.1)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B88-4AAA-9BE9-65061FE8148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B88-4AAA-9BE9-65061FE81486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B88-4AAA-9BE9-65061FE8148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B88-4AAA-9BE9-65061FE8148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B88-4AAA-9BE9-65061FE81486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B88-4AAA-9BE9-65061FE81486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B88-4AAA-9BE9-65061FE81486}"/>
              </c:ext>
            </c:extLst>
          </c:dPt>
          <c:errBars>
            <c:errDir val="y"/>
            <c:errBarType val="minus"/>
            <c:errValType val="percentage"/>
            <c:noEndCap val="1"/>
            <c:val val="100"/>
            <c:spPr>
              <a:noFill/>
              <a:ln w="406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'Q1 Data'!$G$2:$G$8</c:f>
              <c:numCache>
                <c:formatCode>General</c:formatCode>
                <c:ptCount val="7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</c:numCache>
            </c:numRef>
          </c:xVal>
          <c:yVal>
            <c:numRef>
              <c:f>'Q1 Data'!$F$2:$F$8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26</c:v>
                </c:pt>
                <c:pt idx="4">
                  <c:v>30</c:v>
                </c:pt>
                <c:pt idx="5">
                  <c:v>21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88-4AAA-9BE9-65061FE81486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'Q1 Data'!$D$12:$D$172</c:f>
              <c:numCache>
                <c:formatCode>General</c:formatCode>
                <c:ptCount val="1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</c:numCache>
            </c:numRef>
          </c:xVal>
          <c:yVal>
            <c:numRef>
              <c:f>'Q1 Data'!$E$12:$E$172</c:f>
              <c:numCache>
                <c:formatCode>General</c:formatCode>
                <c:ptCount val="161"/>
                <c:pt idx="0">
                  <c:v>7.7886212772036875E-2</c:v>
                </c:pt>
                <c:pt idx="1">
                  <c:v>0.10341492390891613</c:v>
                </c:pt>
                <c:pt idx="2">
                  <c:v>0.13637968335760051</c:v>
                </c:pt>
                <c:pt idx="3">
                  <c:v>0.17863229167408215</c:v>
                </c:pt>
                <c:pt idx="4">
                  <c:v>0.23238821114740407</c:v>
                </c:pt>
                <c:pt idx="5">
                  <c:v>0.30027007121853733</c:v>
                </c:pt>
                <c:pt idx="6">
                  <c:v>0.38534864132407709</c:v>
                </c:pt>
                <c:pt idx="7">
                  <c:v>0.49117861275315255</c:v>
                </c:pt>
                <c:pt idx="8">
                  <c:v>0.62182602628893358</c:v>
                </c:pt>
                <c:pt idx="9">
                  <c:v>0.78188372522735827</c:v>
                </c:pt>
                <c:pt idx="10">
                  <c:v>0.97647084895798753</c:v>
                </c:pt>
                <c:pt idx="11">
                  <c:v>1.2112121614123057</c:v>
                </c:pt>
                <c:pt idx="12">
                  <c:v>1.4921929850218898</c:v>
                </c:pt>
                <c:pt idx="13">
                  <c:v>1.8258857373113984</c:v>
                </c:pt>
                <c:pt idx="14">
                  <c:v>2.2190445914485104</c:v>
                </c:pt>
                <c:pt idx="15">
                  <c:v>2.6785656409077636</c:v>
                </c:pt>
                <c:pt idx="16">
                  <c:v>3.2113111625180615</c:v>
                </c:pt>
                <c:pt idx="17">
                  <c:v>3.82389814039625</c:v>
                </c:pt>
                <c:pt idx="18">
                  <c:v>4.5224531078274977</c:v>
                </c:pt>
                <c:pt idx="19">
                  <c:v>5.3123375270721747</c:v>
                </c:pt>
                <c:pt idx="20">
                  <c:v>6.1978502686140784</c:v>
                </c:pt>
                <c:pt idx="21">
                  <c:v>7.1819161508655291</c:v>
                </c:pt>
                <c:pt idx="22">
                  <c:v>8.2657718110292482</c:v>
                </c:pt>
                <c:pt idx="23">
                  <c:v>9.4486622296465725</c:v>
                </c:pt>
                <c:pt idx="24">
                  <c:v>10.727562846938493</c:v>
                </c:pt>
                <c:pt idx="25">
                  <c:v>12.09694321212889</c:v>
                </c:pt>
                <c:pt idx="26">
                  <c:v>13.548588337847065</c:v>
                </c:pt>
                <c:pt idx="27">
                  <c:v>15.071493262548469</c:v>
                </c:pt>
                <c:pt idx="28">
                  <c:v>16.651844673342982</c:v>
                </c:pt>
                <c:pt idx="29">
                  <c:v>18.273100787770272</c:v>
                </c:pt>
                <c:pt idx="30">
                  <c:v>19.9161770829072</c:v>
                </c:pt>
                <c:pt idx="31">
                  <c:v>21.559741014426585</c:v>
                </c:pt>
                <c:pt idx="32">
                  <c:v>23.180613780316513</c:v>
                </c:pt>
                <c:pt idx="33">
                  <c:v>24.754271712961323</c:v>
                </c:pt>
                <c:pt idx="34">
                  <c:v>26.255434340288758</c:v>
                </c:pt>
                <c:pt idx="35">
                  <c:v>27.65872088568053</c:v>
                </c:pt>
                <c:pt idx="36">
                  <c:v>28.939352330487278</c:v>
                </c:pt>
                <c:pt idx="37">
                  <c:v>30.073872478232964</c:v>
                </c:pt>
                <c:pt idx="38">
                  <c:v>31.040859027761304</c:v>
                </c:pt>
                <c:pt idx="39">
                  <c:v>31.821594706284223</c:v>
                </c:pt>
                <c:pt idx="40">
                  <c:v>32.400669165124043</c:v>
                </c:pt>
                <c:pt idx="41">
                  <c:v>32.766484628941051</c:v>
                </c:pt>
                <c:pt idx="42">
                  <c:v>32.911642130355098</c:v>
                </c:pt>
                <c:pt idx="43">
                  <c:v>32.833190364267985</c:v>
                </c:pt>
                <c:pt idx="44">
                  <c:v>32.532725470530274</c:v>
                </c:pt>
                <c:pt idx="45">
                  <c:v>32.016337032542374</c:v>
                </c:pt>
                <c:pt idx="46">
                  <c:v>31.294402843818432</c:v>
                </c:pt>
                <c:pt idx="47">
                  <c:v>30.381242104266626</c:v>
                </c:pt>
                <c:pt idx="48">
                  <c:v>29.294643234180523</c:v>
                </c:pt>
                <c:pt idx="49">
                  <c:v>28.055288050893974</c:v>
                </c:pt>
                <c:pt idx="50">
                  <c:v>26.686098325701764</c:v>
                </c:pt>
                <c:pt idx="51">
                  <c:v>25.21153350444137</c:v>
                </c:pt>
                <c:pt idx="52">
                  <c:v>23.656869517862468</c:v>
                </c:pt>
                <c:pt idx="53">
                  <c:v>22.047488122726421</c:v>
                </c:pt>
                <c:pt idx="54">
                  <c:v>20.408204204010872</c:v>
                </c:pt>
                <c:pt idx="55">
                  <c:v>18.762655130297912</c:v>
                </c:pt>
                <c:pt idx="56">
                  <c:v>17.132771862017577</c:v>
                </c:pt>
                <c:pt idx="57">
                  <c:v>15.538346391254626</c:v>
                </c:pt>
                <c:pt idx="58">
                  <c:v>13.996704593155401</c:v>
                </c:pt>
                <c:pt idx="59">
                  <c:v>12.522488041957624</c:v>
                </c:pt>
                <c:pt idx="60">
                  <c:v>11.127543112484094</c:v>
                </c:pt>
                <c:pt idx="61">
                  <c:v>9.8209110268801219</c:v>
                </c:pt>
                <c:pt idx="62">
                  <c:v>8.6089086305441</c:v>
                </c:pt>
                <c:pt idx="63">
                  <c:v>7.4952867334087587</c:v>
                </c:pt>
                <c:pt idx="64">
                  <c:v>6.4814509017347159</c:v>
                </c:pt>
                <c:pt idx="65">
                  <c:v>5.5667286292511688</c:v>
                </c:pt>
                <c:pt idx="66">
                  <c:v>4.7486667900272534</c:v>
                </c:pt>
                <c:pt idx="67">
                  <c:v>4.0233440634129742</c:v>
                </c:pt>
                <c:pt idx="68">
                  <c:v>3.3856844719677377</c:v>
                </c:pt>
                <c:pt idx="69">
                  <c:v>2.8297601136340726</c:v>
                </c:pt>
                <c:pt idx="70">
                  <c:v>2.3490734203461554</c:v>
                </c:pt>
                <c:pt idx="71">
                  <c:v>1.9368116644886686</c:v>
                </c:pt>
                <c:pt idx="72">
                  <c:v>1.5860688074440985</c:v>
                </c:pt>
                <c:pt idx="73">
                  <c:v>1.2900320115961208</c:v>
                </c:pt>
                <c:pt idx="74">
                  <c:v>1.0421321193972628</c:v>
                </c:pt>
                <c:pt idx="75">
                  <c:v>0.83615907306632509</c:v>
                </c:pt>
                <c:pt idx="76">
                  <c:v>0.66634456964181465</c:v>
                </c:pt>
                <c:pt idx="77">
                  <c:v>0.52741520982468559</c:v>
                </c:pt>
                <c:pt idx="78">
                  <c:v>0.41462001998375708</c:v>
                </c:pt>
                <c:pt idx="79">
                  <c:v>0.32373653752291798</c:v>
                </c:pt>
                <c:pt idx="80">
                  <c:v>0.25105969548654644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88-4AAA-9BE9-65061FE8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06863"/>
        <c:axId val="1156107343"/>
      </c:scatterChart>
      <c:valAx>
        <c:axId val="1156106863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Parental</a:t>
                </a:r>
                <a:r>
                  <a:rPr lang="en-CA" baseline="0"/>
                  <a:t> Investment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07343"/>
        <c:crosses val="autoZero"/>
        <c:crossBetween val="midCat"/>
      </c:valAx>
      <c:valAx>
        <c:axId val="11561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0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23F15-447A-4BB2-8F6B-9C162629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265113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E8839-7577-4436-96DA-CD86F82B2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FC8A4-4D31-433F-8980-9FD5D0070487}" name="Table2" displayName="Table2" ref="Q1:X2" totalsRowShown="0" headerRowDxfId="8">
  <autoFilter ref="Q1:X2" xr:uid="{02FFC8A4-4D31-433F-8980-9FD5D0070487}"/>
  <tableColumns count="8">
    <tableColumn id="1" xr3:uid="{48A47EAC-923B-4719-A5EF-AF618CC269AF}" name="Mean (x̄)" dataDxfId="7">
      <calculatedColumnFormula>AVERAGE('Q1 Data'!B2:B101)</calculatedColumnFormula>
    </tableColumn>
    <tableColumn id="2" xr3:uid="{B8E5B833-21A9-403E-8FCF-B6B789807B69}" name="Std Dev (s)" dataDxfId="6">
      <calculatedColumnFormula>_xlfn.STDEV.S('Q1 Data'!B2:B101)</calculatedColumnFormula>
    </tableColumn>
    <tableColumn id="3" xr3:uid="{D691DAA6-800E-4D5D-98B6-E75CFE9E1559}" name="Mean (μ)" dataDxfId="5"/>
    <tableColumn id="4" xr3:uid="{EB26646F-D056-4C6D-B13C-DA6DA5F14A9E}" name="Std Dev (σ)" dataDxfId="4"/>
    <tableColumn id="5" xr3:uid="{020F5504-BF0C-4A95-9A8A-8A60CC916828}" name="Median" dataDxfId="3">
      <calculatedColumnFormula>MEDIAN('Q1 Data'!B2:B101)</calculatedColumnFormula>
    </tableColumn>
    <tableColumn id="6" xr3:uid="{E9EE8366-2F65-4792-9DFD-56F6A7F9FBE6}" name="Test Statistic z" dataDxfId="2">
      <calculatedColumnFormula>($Q$2-'Q1 Data'!$C$4)/('Q1 Data'!$D$4/SQRT(100))</calculatedColumnFormula>
    </tableColumn>
    <tableColumn id="7" xr3:uid="{685CFCD7-59A1-4660-B40A-3E759A808547}" name="P-Value" dataDxfId="1"/>
    <tableColumn id="8" xr3:uid="{C3E640D7-4242-4EC1-8109-40D73E49C8B9}" name="Variance" dataDxfId="0">
      <calculatedColumnFormula>_xlfn.VAR.S('Q1 Data'!B2:B101)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G11" sqref="G11"/>
    </sheetView>
  </sheetViews>
  <sheetFormatPr defaultRowHeight="14.5" x14ac:dyDescent="0.35"/>
  <cols>
    <col min="1" max="1" width="11" customWidth="1"/>
    <col min="2" max="2" width="11.36328125" bestFit="1" customWidth="1"/>
    <col min="3" max="3" width="9.453125" bestFit="1" customWidth="1"/>
  </cols>
  <sheetData>
    <row r="1" spans="1:9" x14ac:dyDescent="0.35">
      <c r="A1" s="3" t="s">
        <v>0</v>
      </c>
      <c r="B1" s="3" t="s">
        <v>1</v>
      </c>
      <c r="C1" s="4" t="s">
        <v>2</v>
      </c>
      <c r="D1" s="4" t="s">
        <v>3</v>
      </c>
      <c r="E1" s="8" t="s">
        <v>6</v>
      </c>
      <c r="F1" s="20" t="s">
        <v>7</v>
      </c>
      <c r="G1" s="20" t="s">
        <v>9</v>
      </c>
      <c r="H1" s="21"/>
      <c r="I1" s="21"/>
    </row>
    <row r="2" spans="1:9" x14ac:dyDescent="0.35">
      <c r="A2" s="1">
        <v>1</v>
      </c>
      <c r="B2" s="6">
        <v>3.6217126846313477</v>
      </c>
      <c r="C2" s="12">
        <f>AVERAGE(B2:B101)</f>
        <v>3.1074694168567656</v>
      </c>
      <c r="D2" s="12">
        <f>_xlfn.STDEV.S(B2:B101)</f>
        <v>0.60603475644225668</v>
      </c>
      <c r="E2" s="7">
        <v>1.5</v>
      </c>
      <c r="F2" s="19">
        <v>0</v>
      </c>
      <c r="G2" s="7">
        <f>E2-0.25</f>
        <v>1.25</v>
      </c>
    </row>
    <row r="3" spans="1:9" x14ac:dyDescent="0.35">
      <c r="A3" s="1">
        <v>2</v>
      </c>
      <c r="B3" s="6">
        <v>2.6975259780883789</v>
      </c>
      <c r="C3" s="4" t="s">
        <v>4</v>
      </c>
      <c r="D3" s="5" t="s">
        <v>5</v>
      </c>
      <c r="E3" s="7">
        <v>2</v>
      </c>
      <c r="F3" s="19">
        <v>4</v>
      </c>
      <c r="G3" s="7">
        <f t="shared" ref="G3:G8" si="0">E3-0.25</f>
        <v>1.75</v>
      </c>
    </row>
    <row r="4" spans="1:9" x14ac:dyDescent="0.35">
      <c r="A4" s="1">
        <v>3</v>
      </c>
      <c r="B4" s="6">
        <v>3.3442783355712891</v>
      </c>
      <c r="C4" s="2">
        <v>3</v>
      </c>
      <c r="D4" s="2">
        <v>0.5</v>
      </c>
      <c r="E4" s="7">
        <v>2.5</v>
      </c>
      <c r="F4" s="19">
        <v>12</v>
      </c>
      <c r="G4" s="7">
        <f t="shared" si="0"/>
        <v>2.25</v>
      </c>
    </row>
    <row r="5" spans="1:9" x14ac:dyDescent="0.35">
      <c r="A5" s="1">
        <v>4</v>
      </c>
      <c r="B5" s="6">
        <v>4.1364331245422363</v>
      </c>
      <c r="C5" s="15" t="s">
        <v>10</v>
      </c>
      <c r="D5" s="4" t="s">
        <v>13</v>
      </c>
      <c r="E5" s="7">
        <v>3</v>
      </c>
      <c r="F5" s="19">
        <v>26</v>
      </c>
      <c r="G5" s="7">
        <f t="shared" si="0"/>
        <v>2.75</v>
      </c>
    </row>
    <row r="6" spans="1:9" x14ac:dyDescent="0.35">
      <c r="A6" s="1">
        <v>5</v>
      </c>
      <c r="B6" s="6">
        <v>2.6679706573486328</v>
      </c>
      <c r="C6" s="12">
        <f>MEDIAN(B2:B101)</f>
        <v>3.1553587913513184</v>
      </c>
      <c r="D6" s="14">
        <f>($C$2-$C$4)/('Q1 Data'!$D$4/SQRT(100))</f>
        <v>2.1493883371353117</v>
      </c>
      <c r="E6" s="7">
        <v>3.5</v>
      </c>
      <c r="F6" s="19">
        <v>30</v>
      </c>
      <c r="G6" s="7">
        <f t="shared" si="0"/>
        <v>3.25</v>
      </c>
    </row>
    <row r="7" spans="1:9" x14ac:dyDescent="0.35">
      <c r="A7" s="1">
        <v>6</v>
      </c>
      <c r="B7" s="6">
        <v>2.3731880187988281</v>
      </c>
      <c r="C7" s="4" t="s">
        <v>22</v>
      </c>
      <c r="D7" s="4" t="s">
        <v>21</v>
      </c>
      <c r="E7" s="7">
        <v>4</v>
      </c>
      <c r="F7" s="19">
        <v>21</v>
      </c>
      <c r="G7" s="7">
        <f t="shared" si="0"/>
        <v>3.75</v>
      </c>
    </row>
    <row r="8" spans="1:9" x14ac:dyDescent="0.35">
      <c r="A8" s="1">
        <v>7</v>
      </c>
      <c r="B8" s="6">
        <v>2.613239049911499</v>
      </c>
      <c r="C8" s="16">
        <f>(C2/C4)-1</f>
        <v>3.5823138952255196E-2</v>
      </c>
      <c r="D8" s="17">
        <f>C8*2</f>
        <v>7.1646277904510391E-2</v>
      </c>
      <c r="E8" s="7">
        <v>4.5</v>
      </c>
      <c r="F8" s="19">
        <v>7</v>
      </c>
      <c r="G8" s="7">
        <f t="shared" si="0"/>
        <v>4.25</v>
      </c>
    </row>
    <row r="9" spans="1:9" x14ac:dyDescent="0.35">
      <c r="A9" s="1">
        <v>8</v>
      </c>
      <c r="B9" s="6">
        <v>3.2337899208068848</v>
      </c>
      <c r="C9" s="4" t="s">
        <v>23</v>
      </c>
      <c r="D9" s="4" t="s">
        <v>26</v>
      </c>
      <c r="E9" s="4" t="s">
        <v>24</v>
      </c>
      <c r="F9" s="4" t="s">
        <v>25</v>
      </c>
    </row>
    <row r="10" spans="1:9" x14ac:dyDescent="0.35">
      <c r="A10" s="1">
        <v>9</v>
      </c>
      <c r="B10" s="6">
        <v>3.1183724403381348</v>
      </c>
      <c r="C10" s="2">
        <f>50000*(D8+1)</f>
        <v>53582.313895225518</v>
      </c>
      <c r="D10" s="12">
        <f>1.64*D4/10</f>
        <v>8.199999999999999E-2</v>
      </c>
      <c r="E10" s="18">
        <f>C2-D10</f>
        <v>3.0254694168567657</v>
      </c>
      <c r="F10" s="12">
        <f>C2-C12</f>
        <v>2.9909694168567658</v>
      </c>
    </row>
    <row r="11" spans="1:9" x14ac:dyDescent="0.35">
      <c r="A11" s="1">
        <v>10</v>
      </c>
      <c r="B11" s="6">
        <v>2.1392183303833008</v>
      </c>
      <c r="C11" s="4" t="s">
        <v>27</v>
      </c>
      <c r="D11" s="11" t="s">
        <v>8</v>
      </c>
      <c r="E11" s="11" t="s">
        <v>11</v>
      </c>
      <c r="F11" s="22" t="s">
        <v>12</v>
      </c>
    </row>
    <row r="12" spans="1:9" x14ac:dyDescent="0.35">
      <c r="A12" s="1">
        <v>11</v>
      </c>
      <c r="B12" s="6">
        <v>2.8133068084716797</v>
      </c>
      <c r="C12" s="12">
        <f>2.33*D4/10</f>
        <v>0.11650000000000001</v>
      </c>
      <c r="D12" s="10">
        <v>1</v>
      </c>
      <c r="E12" s="10">
        <f>_xlfn.NORM.DIST(D12,$C$2,$D$2,FALSE)*100*0.5</f>
        <v>7.7886212772036875E-2</v>
      </c>
      <c r="F12" s="10">
        <f>_xlfn.NORM.DIST(D12,$C$4,$D$4,FALSE)*100*0.5</f>
        <v>1.3383022576488537E-2</v>
      </c>
    </row>
    <row r="13" spans="1:9" x14ac:dyDescent="0.35">
      <c r="A13" s="1">
        <v>12</v>
      </c>
      <c r="B13" s="6">
        <v>2.8620469570159912</v>
      </c>
      <c r="D13" s="10">
        <v>1.05</v>
      </c>
      <c r="E13" s="10">
        <f t="shared" ref="E13:E76" si="1">_xlfn.NORM.DIST(D13,$C$2,$D$2,FALSE)*100*0.5</f>
        <v>0.10341492390891613</v>
      </c>
      <c r="F13" s="10">
        <f>_xlfn.NORM.DIST(D13,$C$4,$D$4,FALSE)*100*0.5</f>
        <v>1.9865547139277271E-2</v>
      </c>
    </row>
    <row r="14" spans="1:9" x14ac:dyDescent="0.35">
      <c r="A14" s="1">
        <v>13</v>
      </c>
      <c r="B14" s="6">
        <v>3.2383110523223877</v>
      </c>
      <c r="D14" s="10">
        <v>1.1000000000000001</v>
      </c>
      <c r="E14" s="10">
        <f t="shared" si="1"/>
        <v>0.13637968335760051</v>
      </c>
      <c r="F14" s="10">
        <f>_xlfn.NORM.DIST(D14,$C$4,$D$4,FALSE)*100*0.5</f>
        <v>2.9194692579146028E-2</v>
      </c>
    </row>
    <row r="15" spans="1:9" x14ac:dyDescent="0.35">
      <c r="A15" s="1">
        <v>14</v>
      </c>
      <c r="B15" s="6">
        <v>2.3847718238830566</v>
      </c>
      <c r="D15" s="10">
        <v>1.1499999999999999</v>
      </c>
      <c r="E15" s="10">
        <f t="shared" si="1"/>
        <v>0.17863229167408215</v>
      </c>
      <c r="F15" s="10">
        <f>_xlfn.NORM.DIST(D15,$C$4,$D$4,FALSE)*100*0.5</f>
        <v>4.247802705507514E-2</v>
      </c>
    </row>
    <row r="16" spans="1:9" x14ac:dyDescent="0.35">
      <c r="A16" s="1">
        <v>15</v>
      </c>
      <c r="B16" s="6">
        <v>3.1879606246948242</v>
      </c>
      <c r="D16" s="10">
        <v>1.2</v>
      </c>
      <c r="E16" s="10">
        <f t="shared" si="1"/>
        <v>0.23238821114740407</v>
      </c>
      <c r="F16" s="10">
        <f>_xlfn.NORM.DIST(D16,$C$4,$D$4,FALSE)*100*0.5</f>
        <v>6.1190193011377188E-2</v>
      </c>
    </row>
    <row r="17" spans="1:6" x14ac:dyDescent="0.35">
      <c r="A17" s="1">
        <v>16</v>
      </c>
      <c r="B17" s="6">
        <v>1.6778810024261475</v>
      </c>
      <c r="D17" s="10">
        <v>1.25</v>
      </c>
      <c r="E17" s="10">
        <f t="shared" si="1"/>
        <v>0.30027007121853733</v>
      </c>
      <c r="F17" s="10">
        <f>_xlfn.NORM.DIST(D17,$C$4,$D$4,FALSE)*100*0.5</f>
        <v>8.7268269504576015E-2</v>
      </c>
    </row>
    <row r="18" spans="1:6" x14ac:dyDescent="0.35">
      <c r="A18" s="1">
        <v>17</v>
      </c>
      <c r="B18" s="6">
        <v>3.4158260822296143</v>
      </c>
      <c r="D18" s="10">
        <v>1.3</v>
      </c>
      <c r="E18" s="10">
        <f t="shared" si="1"/>
        <v>0.38534864132407709</v>
      </c>
      <c r="F18" s="10">
        <f>_xlfn.NORM.DIST(D18,$C$4,$D$4,FALSE)*100*0.5</f>
        <v>0.12322191684730199</v>
      </c>
    </row>
    <row r="19" spans="1:6" x14ac:dyDescent="0.35">
      <c r="A19" s="1">
        <v>18</v>
      </c>
      <c r="B19" s="6">
        <v>3.3486402034759521</v>
      </c>
      <c r="D19" s="10">
        <v>1.35</v>
      </c>
      <c r="E19" s="10">
        <f t="shared" si="1"/>
        <v>0.49117861275315255</v>
      </c>
      <c r="F19" s="10">
        <f>_xlfn.NORM.DIST(D19,$C$4,$D$4,FALSE)*100*0.5</f>
        <v>0.17225689390536814</v>
      </c>
    </row>
    <row r="20" spans="1:6" x14ac:dyDescent="0.35">
      <c r="A20" s="1">
        <v>19</v>
      </c>
      <c r="B20" s="6">
        <v>3.7857315540313721</v>
      </c>
      <c r="D20" s="10">
        <v>1.4</v>
      </c>
      <c r="E20" s="10">
        <f t="shared" si="1"/>
        <v>0.62182602628893358</v>
      </c>
      <c r="F20" s="10">
        <f>_xlfn.NORM.DIST(D20,$C$4,$D$4,FALSE)*100*0.5</f>
        <v>0.23840882014648404</v>
      </c>
    </row>
    <row r="21" spans="1:6" x14ac:dyDescent="0.35">
      <c r="A21" s="1">
        <v>20</v>
      </c>
      <c r="B21" s="6">
        <v>4.2797665596008301</v>
      </c>
      <c r="D21" s="10">
        <v>1.45</v>
      </c>
      <c r="E21" s="10">
        <f t="shared" si="1"/>
        <v>0.78188372522735827</v>
      </c>
      <c r="F21" s="10">
        <f>_xlfn.NORM.DIST(D21,$C$4,$D$4,FALSE)*100*0.5</f>
        <v>0.32668190561999183</v>
      </c>
    </row>
    <row r="22" spans="1:6" x14ac:dyDescent="0.35">
      <c r="A22" s="1">
        <v>21</v>
      </c>
      <c r="B22" s="6">
        <v>2.6219649314880371</v>
      </c>
      <c r="D22" s="10">
        <v>1.5</v>
      </c>
      <c r="E22" s="10">
        <f t="shared" si="1"/>
        <v>0.97647084895798753</v>
      </c>
      <c r="F22" s="10">
        <f>_xlfn.NORM.DIST(D22,$C$4,$D$4,FALSE)*100*0.5</f>
        <v>0.44318484119380075</v>
      </c>
    </row>
    <row r="23" spans="1:6" x14ac:dyDescent="0.35">
      <c r="A23" s="1">
        <v>22</v>
      </c>
      <c r="B23" s="6">
        <v>2.7551019191741943</v>
      </c>
      <c r="D23" s="10">
        <v>1.55</v>
      </c>
      <c r="E23" s="10">
        <f t="shared" si="1"/>
        <v>1.2112121614123057</v>
      </c>
      <c r="F23" s="10">
        <f>_xlfn.NORM.DIST(D23,$C$4,$D$4,FALSE)*100*0.5</f>
        <v>0.59525324197758533</v>
      </c>
    </row>
    <row r="24" spans="1:6" x14ac:dyDescent="0.35">
      <c r="A24" s="1">
        <v>23</v>
      </c>
      <c r="B24" s="6">
        <v>3.5581769943237305</v>
      </c>
      <c r="D24" s="10">
        <v>1.6</v>
      </c>
      <c r="E24" s="10">
        <f t="shared" si="1"/>
        <v>1.4921929850218898</v>
      </c>
      <c r="F24" s="10">
        <f>_xlfn.NORM.DIST(D24,$C$4,$D$4,FALSE)*100*0.5</f>
        <v>0.79154515829799688</v>
      </c>
    </row>
    <row r="25" spans="1:6" x14ac:dyDescent="0.35">
      <c r="A25" s="1">
        <v>24</v>
      </c>
      <c r="B25" s="6">
        <v>2.5124192237854004</v>
      </c>
      <c r="D25" s="10">
        <v>1.65</v>
      </c>
      <c r="E25" s="10">
        <f t="shared" si="1"/>
        <v>1.8258857373113984</v>
      </c>
      <c r="F25" s="10">
        <f>_xlfn.NORM.DIST(D25,$C$4,$D$4,FALSE)*100*0.5</f>
        <v>1.0420934814422591</v>
      </c>
    </row>
    <row r="26" spans="1:6" x14ac:dyDescent="0.35">
      <c r="A26" s="1">
        <v>25</v>
      </c>
      <c r="B26" s="6">
        <v>2.3342857360839844</v>
      </c>
      <c r="D26" s="10">
        <v>1.7</v>
      </c>
      <c r="E26" s="10">
        <f t="shared" si="1"/>
        <v>2.2190445914485104</v>
      </c>
      <c r="F26" s="10">
        <f>_xlfn.NORM.DIST(D26,$C$4,$D$4,FALSE)*100*0.5</f>
        <v>1.3582969233685613</v>
      </c>
    </row>
    <row r="27" spans="1:6" x14ac:dyDescent="0.35">
      <c r="A27" s="1">
        <v>26</v>
      </c>
      <c r="B27" s="6">
        <v>4.296745777130127</v>
      </c>
      <c r="D27" s="10">
        <v>1.75</v>
      </c>
      <c r="E27" s="10">
        <f t="shared" si="1"/>
        <v>2.6785656409077636</v>
      </c>
      <c r="F27" s="10">
        <f>_xlfn.NORM.DIST(D27,$C$4,$D$4,FALSE)*100*0.5</f>
        <v>1.752830049356854</v>
      </c>
    </row>
    <row r="28" spans="1:6" x14ac:dyDescent="0.35">
      <c r="A28" s="1">
        <v>27</v>
      </c>
      <c r="B28" s="6">
        <v>3.4045557975769043</v>
      </c>
      <c r="D28" s="10">
        <v>1.8</v>
      </c>
      <c r="E28" s="10">
        <f t="shared" si="1"/>
        <v>3.2113111625180615</v>
      </c>
      <c r="F28" s="10">
        <f>_xlfn.NORM.DIST(D28,$C$4,$D$4,FALSE)*100*0.5</f>
        <v>2.2394530294842898</v>
      </c>
    </row>
    <row r="29" spans="1:6" x14ac:dyDescent="0.35">
      <c r="A29" s="1">
        <v>28</v>
      </c>
      <c r="B29" s="6">
        <v>3.6688456535339355</v>
      </c>
      <c r="D29" s="10">
        <v>1.85</v>
      </c>
      <c r="E29" s="10">
        <f t="shared" si="1"/>
        <v>3.82389814039625</v>
      </c>
      <c r="F29" s="10">
        <f>_xlfn.NORM.DIST(D29,$C$4,$D$4,FALSE)*100*0.5</f>
        <v>2.8327037741601186</v>
      </c>
    </row>
    <row r="30" spans="1:6" x14ac:dyDescent="0.35">
      <c r="A30" s="1">
        <v>29</v>
      </c>
      <c r="B30" s="6">
        <v>3.1223697662353516</v>
      </c>
      <c r="D30" s="10">
        <v>1.9</v>
      </c>
      <c r="E30" s="10">
        <f t="shared" si="1"/>
        <v>4.5224531078274977</v>
      </c>
      <c r="F30" s="10">
        <f>_xlfn.NORM.DIST(D30,$C$4,$D$4,FALSE)*100*0.5</f>
        <v>3.5474592846231423</v>
      </c>
    </row>
    <row r="31" spans="1:6" x14ac:dyDescent="0.35">
      <c r="A31" s="1">
        <v>30</v>
      </c>
      <c r="B31" s="6">
        <v>2.3229725360870361</v>
      </c>
      <c r="D31" s="10">
        <v>1.95</v>
      </c>
      <c r="E31" s="10">
        <f t="shared" si="1"/>
        <v>5.3123375270721747</v>
      </c>
      <c r="F31" s="10">
        <f>_xlfn.NORM.DIST(D31,$C$4,$D$4,FALSE)*100*0.5</f>
        <v>4.3983595980427195</v>
      </c>
    </row>
    <row r="32" spans="1:6" x14ac:dyDescent="0.35">
      <c r="A32" s="1">
        <v>31</v>
      </c>
      <c r="B32" s="6">
        <v>2.902472972869873</v>
      </c>
      <c r="D32" s="10">
        <v>2</v>
      </c>
      <c r="E32" s="10">
        <f t="shared" si="1"/>
        <v>6.1978502686140784</v>
      </c>
      <c r="F32" s="10">
        <f>_xlfn.NORM.DIST(D32,$C$4,$D$4,FALSE)*100*0.5</f>
        <v>5.3990966513188061</v>
      </c>
    </row>
    <row r="33" spans="1:6" x14ac:dyDescent="0.35">
      <c r="A33" s="1">
        <v>32</v>
      </c>
      <c r="B33" s="6">
        <v>3.3921258449554443</v>
      </c>
      <c r="D33" s="10">
        <v>2.0499999999999998</v>
      </c>
      <c r="E33" s="10">
        <f t="shared" si="1"/>
        <v>7.1819161508655291</v>
      </c>
      <c r="F33" s="10">
        <f>_xlfn.NORM.DIST(D33,$C$4,$D$4,FALSE)*100*0.5</f>
        <v>6.5615814774676551</v>
      </c>
    </row>
    <row r="34" spans="1:6" x14ac:dyDescent="0.35">
      <c r="A34" s="1">
        <v>33</v>
      </c>
      <c r="B34" s="6">
        <v>3.2691385746002197</v>
      </c>
      <c r="D34" s="10">
        <v>2.1</v>
      </c>
      <c r="E34" s="10">
        <f t="shared" si="1"/>
        <v>8.2657718110292482</v>
      </c>
      <c r="F34" s="10">
        <f>_xlfn.NORM.DIST(D34,$C$4,$D$4,FALSE)*100*0.5</f>
        <v>7.8950158300894175</v>
      </c>
    </row>
    <row r="35" spans="1:6" x14ac:dyDescent="0.35">
      <c r="A35" s="1">
        <v>34</v>
      </c>
      <c r="B35" s="6">
        <v>3.7473769187927246</v>
      </c>
      <c r="D35" s="10">
        <v>2.15</v>
      </c>
      <c r="E35" s="10">
        <f t="shared" si="1"/>
        <v>9.4486622296465725</v>
      </c>
      <c r="F35" s="10">
        <f>_xlfn.NORM.DIST(D35,$C$4,$D$4,FALSE)*100*0.5</f>
        <v>9.4049077376886903</v>
      </c>
    </row>
    <row r="36" spans="1:6" x14ac:dyDescent="0.35">
      <c r="A36" s="1">
        <v>35</v>
      </c>
      <c r="B36" s="6">
        <v>4.0390872955322266</v>
      </c>
      <c r="D36" s="10">
        <v>2.2000000000000002</v>
      </c>
      <c r="E36" s="10">
        <f t="shared" si="1"/>
        <v>10.727562846938493</v>
      </c>
      <c r="F36" s="10">
        <f>_xlfn.NORM.DIST(D36,$C$4,$D$4,FALSE)*100*0.5</f>
        <v>11.092083467945562</v>
      </c>
    </row>
    <row r="37" spans="1:6" x14ac:dyDescent="0.35">
      <c r="A37" s="1">
        <v>36</v>
      </c>
      <c r="B37" s="6">
        <v>2.8521144390106201</v>
      </c>
      <c r="D37" s="10">
        <v>2.25</v>
      </c>
      <c r="E37" s="10">
        <f t="shared" si="1"/>
        <v>12.09694321212889</v>
      </c>
      <c r="F37" s="10">
        <f>_xlfn.NORM.DIST(D37,$C$4,$D$4,FALSE)*100*0.5</f>
        <v>12.951759566589175</v>
      </c>
    </row>
    <row r="38" spans="1:6" x14ac:dyDescent="0.35">
      <c r="A38" s="1">
        <v>37</v>
      </c>
      <c r="B38" s="6">
        <v>4.2020235061645508</v>
      </c>
      <c r="D38" s="10">
        <v>2.2999999999999998</v>
      </c>
      <c r="E38" s="10">
        <f t="shared" si="1"/>
        <v>13.548588337847065</v>
      </c>
      <c r="F38" s="10">
        <f>_xlfn.NORM.DIST(D38,$C$4,$D$4,FALSE)*100*0.5</f>
        <v>14.972746563574479</v>
      </c>
    </row>
    <row r="39" spans="1:6" x14ac:dyDescent="0.35">
      <c r="A39" s="1">
        <v>38</v>
      </c>
      <c r="B39" s="6">
        <v>3.6962835788726807</v>
      </c>
      <c r="D39" s="10">
        <v>2.35</v>
      </c>
      <c r="E39" s="10">
        <f t="shared" si="1"/>
        <v>15.071493262548469</v>
      </c>
      <c r="F39" s="10">
        <f>_xlfn.NORM.DIST(D39,$C$4,$D$4,FALSE)*100*0.5</f>
        <v>17.136859204780741</v>
      </c>
    </row>
    <row r="40" spans="1:6" x14ac:dyDescent="0.35">
      <c r="A40" s="1">
        <v>39</v>
      </c>
      <c r="B40" s="6">
        <v>3.2541372776031494</v>
      </c>
      <c r="D40" s="10">
        <v>2.4</v>
      </c>
      <c r="E40" s="10">
        <f t="shared" si="1"/>
        <v>16.651844673342982</v>
      </c>
      <c r="F40" s="10">
        <f>_xlfn.NORM.DIST(D40,$C$4,$D$4,FALSE)*100*0.5</f>
        <v>19.418605498321291</v>
      </c>
    </row>
    <row r="41" spans="1:6" x14ac:dyDescent="0.35">
      <c r="A41" s="1">
        <v>40</v>
      </c>
      <c r="B41" s="6">
        <v>2.9457406997680664</v>
      </c>
      <c r="D41" s="10">
        <v>2.4500000000000002</v>
      </c>
      <c r="E41" s="10">
        <f t="shared" si="1"/>
        <v>18.273100787770272</v>
      </c>
      <c r="F41" s="10">
        <f>_xlfn.NORM.DIST(D41,$C$4,$D$4,FALSE)*100*0.5</f>
        <v>21.785217703255064</v>
      </c>
    </row>
    <row r="42" spans="1:6" x14ac:dyDescent="0.35">
      <c r="A42" s="1">
        <v>41</v>
      </c>
      <c r="B42" s="6">
        <v>2.4173316955566406</v>
      </c>
      <c r="D42" s="10">
        <v>2.5</v>
      </c>
      <c r="E42" s="10">
        <f t="shared" si="1"/>
        <v>19.9161770829072</v>
      </c>
      <c r="F42" s="10">
        <f>_xlfn.NORM.DIST(D42,$C$4,$D$4,FALSE)*100*0.5</f>
        <v>24.197072451914337</v>
      </c>
    </row>
    <row r="43" spans="1:6" x14ac:dyDescent="0.35">
      <c r="A43" s="1">
        <v>42</v>
      </c>
      <c r="B43" s="6">
        <v>2.3922519683837891</v>
      </c>
      <c r="D43" s="10">
        <v>2.5499999999999998</v>
      </c>
      <c r="E43" s="10">
        <f t="shared" si="1"/>
        <v>21.559741014426585</v>
      </c>
      <c r="F43" s="10">
        <f>_xlfn.NORM.DIST(D43,$C$4,$D$4,FALSE)*100*0.5</f>
        <v>26.608524989875477</v>
      </c>
    </row>
    <row r="44" spans="1:6" x14ac:dyDescent="0.35">
      <c r="A44" s="1">
        <v>43</v>
      </c>
      <c r="B44" s="6">
        <v>3.2195322513580322</v>
      </c>
      <c r="D44" s="10">
        <v>2.6</v>
      </c>
      <c r="E44" s="10">
        <f t="shared" si="1"/>
        <v>23.180613780316513</v>
      </c>
      <c r="F44" s="10">
        <f>_xlfn.NORM.DIST(D44,$C$4,$D$4,FALSE)*100*0.5</f>
        <v>28.969155276148278</v>
      </c>
    </row>
    <row r="45" spans="1:6" x14ac:dyDescent="0.35">
      <c r="A45" s="1">
        <v>44</v>
      </c>
      <c r="B45" s="6">
        <v>2.4325883388519287</v>
      </c>
      <c r="D45" s="10">
        <v>2.65</v>
      </c>
      <c r="E45" s="10">
        <f t="shared" si="1"/>
        <v>24.754271712961323</v>
      </c>
      <c r="F45" s="10">
        <f>_xlfn.NORM.DIST(D45,$C$4,$D$4,FALSE)*100*0.5</f>
        <v>31.22539333667612</v>
      </c>
    </row>
    <row r="46" spans="1:6" x14ac:dyDescent="0.35">
      <c r="A46" s="1">
        <v>45</v>
      </c>
      <c r="B46" s="6">
        <v>3.7028486728668213</v>
      </c>
      <c r="D46" s="10">
        <v>2.7</v>
      </c>
      <c r="E46" s="10">
        <f t="shared" si="1"/>
        <v>26.255434340288758</v>
      </c>
      <c r="F46" s="10">
        <f>_xlfn.NORM.DIST(D46,$C$4,$D$4,FALSE)*100*0.5</f>
        <v>33.322460289179972</v>
      </c>
    </row>
    <row r="47" spans="1:6" x14ac:dyDescent="0.35">
      <c r="A47" s="1">
        <v>46</v>
      </c>
      <c r="B47" s="6">
        <v>3.0356523990631104</v>
      </c>
      <c r="D47" s="10">
        <v>2.75</v>
      </c>
      <c r="E47" s="10">
        <f t="shared" si="1"/>
        <v>27.65872088568053</v>
      </c>
      <c r="F47" s="10">
        <f>_xlfn.NORM.DIST(D47,$C$4,$D$4,FALSE)*100*0.5</f>
        <v>35.206532676429951</v>
      </c>
    </row>
    <row r="48" spans="1:6" x14ac:dyDescent="0.35">
      <c r="A48" s="1">
        <v>47</v>
      </c>
      <c r="B48" s="6">
        <v>2.5695397853851318</v>
      </c>
      <c r="D48" s="10">
        <v>2.8</v>
      </c>
      <c r="E48" s="10">
        <f t="shared" si="1"/>
        <v>28.939352330487278</v>
      </c>
      <c r="F48" s="10">
        <f>_xlfn.NORM.DIST(D48,$C$4,$D$4,FALSE)*100*0.5</f>
        <v>36.827014030332329</v>
      </c>
    </row>
    <row r="49" spans="1:6" x14ac:dyDescent="0.35">
      <c r="A49" s="1">
        <v>48</v>
      </c>
      <c r="B49" s="6">
        <v>3.175490140914917</v>
      </c>
      <c r="D49" s="10">
        <v>2.85</v>
      </c>
      <c r="E49" s="10">
        <f t="shared" si="1"/>
        <v>30.073872478232964</v>
      </c>
      <c r="F49" s="10">
        <f>_xlfn.NORM.DIST(D49,$C$4,$D$4,FALSE)*100*0.5</f>
        <v>38.138781546052414</v>
      </c>
    </row>
    <row r="50" spans="1:6" x14ac:dyDescent="0.35">
      <c r="A50" s="1">
        <v>49</v>
      </c>
      <c r="B50" s="6">
        <v>4.0790634155273438</v>
      </c>
      <c r="D50" s="10">
        <v>2.9</v>
      </c>
      <c r="E50" s="10">
        <f t="shared" si="1"/>
        <v>31.040859027761304</v>
      </c>
      <c r="F50" s="10">
        <f>_xlfn.NORM.DIST(D50,$C$4,$D$4,FALSE)*100*0.5</f>
        <v>39.104269397545586</v>
      </c>
    </row>
    <row r="51" spans="1:6" x14ac:dyDescent="0.35">
      <c r="A51" s="1">
        <v>50</v>
      </c>
      <c r="B51" s="6">
        <v>3.6917581558227539</v>
      </c>
      <c r="D51" s="10">
        <v>2.95</v>
      </c>
      <c r="E51" s="10">
        <f t="shared" si="1"/>
        <v>31.821594706284223</v>
      </c>
      <c r="F51" s="10">
        <f>_xlfn.NORM.DIST(D51,$C$4,$D$4,FALSE)*100*0.5</f>
        <v>39.695254747701178</v>
      </c>
    </row>
    <row r="52" spans="1:6" x14ac:dyDescent="0.35">
      <c r="A52" s="1">
        <v>51</v>
      </c>
      <c r="B52" s="6">
        <v>3.7939693927764893</v>
      </c>
      <c r="D52" s="10">
        <v>3</v>
      </c>
      <c r="E52" s="10">
        <f t="shared" si="1"/>
        <v>32.400669165124043</v>
      </c>
      <c r="F52" s="10">
        <f>_xlfn.NORM.DIST(D52,$C$4,$D$4,FALSE)*100*0.5</f>
        <v>39.894228040143268</v>
      </c>
    </row>
    <row r="53" spans="1:6" x14ac:dyDescent="0.35">
      <c r="A53" s="1">
        <v>52</v>
      </c>
      <c r="B53" s="6">
        <v>2.4014244079589844</v>
      </c>
      <c r="D53" s="10">
        <v>3.05</v>
      </c>
      <c r="E53" s="10">
        <f t="shared" si="1"/>
        <v>32.766484628941051</v>
      </c>
      <c r="F53" s="10">
        <f>_xlfn.NORM.DIST(D53,$C$4,$D$4,FALSE)*100*0.5</f>
        <v>39.695254747701178</v>
      </c>
    </row>
    <row r="54" spans="1:6" x14ac:dyDescent="0.35">
      <c r="A54" s="1">
        <v>53</v>
      </c>
      <c r="B54" s="6">
        <v>3.4185771942138672</v>
      </c>
      <c r="D54" s="10">
        <v>3.1</v>
      </c>
      <c r="E54" s="10">
        <f t="shared" si="1"/>
        <v>32.911642130355098</v>
      </c>
      <c r="F54" s="10">
        <f>_xlfn.NORM.DIST(D54,$C$4,$D$4,FALSE)*100*0.5</f>
        <v>39.104269397545586</v>
      </c>
    </row>
    <row r="55" spans="1:6" x14ac:dyDescent="0.35">
      <c r="A55" s="1">
        <v>54</v>
      </c>
      <c r="B55" s="6">
        <v>3.3559589385986328</v>
      </c>
      <c r="D55" s="10">
        <v>3.15</v>
      </c>
      <c r="E55" s="10">
        <f t="shared" si="1"/>
        <v>32.833190364267985</v>
      </c>
      <c r="F55" s="10">
        <f>_xlfn.NORM.DIST(D55,$C$4,$D$4,FALSE)*100*0.5</f>
        <v>38.138781546052414</v>
      </c>
    </row>
    <row r="56" spans="1:6" x14ac:dyDescent="0.35">
      <c r="A56" s="1">
        <v>55</v>
      </c>
      <c r="B56" s="6">
        <v>3.9612967967987061</v>
      </c>
      <c r="D56" s="10">
        <v>3.2</v>
      </c>
      <c r="E56" s="10">
        <f t="shared" si="1"/>
        <v>32.532725470530274</v>
      </c>
      <c r="F56" s="10">
        <f>_xlfn.NORM.DIST(D56,$C$4,$D$4,FALSE)*100*0.5</f>
        <v>36.827014030332329</v>
      </c>
    </row>
    <row r="57" spans="1:6" x14ac:dyDescent="0.35">
      <c r="A57" s="1">
        <v>56</v>
      </c>
      <c r="B57" s="6">
        <v>3.5523271560668945</v>
      </c>
      <c r="D57" s="10">
        <v>3.25</v>
      </c>
      <c r="E57" s="10">
        <f t="shared" si="1"/>
        <v>32.016337032542374</v>
      </c>
      <c r="F57" s="10">
        <f>_xlfn.NORM.DIST(D57,$C$4,$D$4,FALSE)*100*0.5</f>
        <v>35.206532676429951</v>
      </c>
    </row>
    <row r="58" spans="1:6" x14ac:dyDescent="0.35">
      <c r="A58" s="1">
        <v>57</v>
      </c>
      <c r="B58" s="6">
        <v>1.5459927320480347</v>
      </c>
      <c r="D58" s="10">
        <v>3.3</v>
      </c>
      <c r="E58" s="10">
        <f t="shared" si="1"/>
        <v>31.294402843818432</v>
      </c>
      <c r="F58" s="10">
        <f>_xlfn.NORM.DIST(D58,$C$4,$D$4,FALSE)*100*0.5</f>
        <v>33.322460289179972</v>
      </c>
    </row>
    <row r="59" spans="1:6" x14ac:dyDescent="0.35">
      <c r="A59" s="1">
        <v>58</v>
      </c>
      <c r="B59" s="6">
        <v>2.8376178741455078</v>
      </c>
      <c r="D59" s="10">
        <v>3.35</v>
      </c>
      <c r="E59" s="10">
        <f t="shared" si="1"/>
        <v>30.381242104266626</v>
      </c>
      <c r="F59" s="10">
        <f>_xlfn.NORM.DIST(D59,$C$4,$D$4,FALSE)*100*0.5</f>
        <v>31.22539333667612</v>
      </c>
    </row>
    <row r="60" spans="1:6" x14ac:dyDescent="0.35">
      <c r="A60" s="1">
        <v>59</v>
      </c>
      <c r="B60" s="6">
        <v>3.8987686634063721</v>
      </c>
      <c r="D60" s="10">
        <v>3.4</v>
      </c>
      <c r="E60" s="10">
        <f t="shared" si="1"/>
        <v>29.294643234180523</v>
      </c>
      <c r="F60" s="10">
        <f>_xlfn.NORM.DIST(D60,$C$4,$D$4,FALSE)*100*0.5</f>
        <v>28.969155276148278</v>
      </c>
    </row>
    <row r="61" spans="1:6" x14ac:dyDescent="0.35">
      <c r="A61" s="1">
        <v>60</v>
      </c>
      <c r="B61" s="6">
        <v>2.5344657897949219</v>
      </c>
      <c r="D61" s="10">
        <v>3.45</v>
      </c>
      <c r="E61" s="10">
        <f t="shared" si="1"/>
        <v>28.055288050893974</v>
      </c>
      <c r="F61" s="10">
        <f>_xlfn.NORM.DIST(D61,$C$4,$D$4,FALSE)*100*0.5</f>
        <v>26.608524989875477</v>
      </c>
    </row>
    <row r="62" spans="1:6" x14ac:dyDescent="0.35">
      <c r="A62" s="1">
        <v>61</v>
      </c>
      <c r="B62" s="6">
        <v>3.4935939311981201</v>
      </c>
      <c r="D62" s="10">
        <v>3.5</v>
      </c>
      <c r="E62" s="10">
        <f t="shared" si="1"/>
        <v>26.686098325701764</v>
      </c>
      <c r="F62" s="10">
        <f>_xlfn.NORM.DIST(D62,$C$4,$D$4,FALSE)*100*0.5</f>
        <v>24.197072451914337</v>
      </c>
    </row>
    <row r="63" spans="1:6" x14ac:dyDescent="0.35">
      <c r="A63" s="1">
        <v>62</v>
      </c>
      <c r="B63" s="6">
        <v>3.1352274417877197</v>
      </c>
      <c r="D63" s="10">
        <v>3.55</v>
      </c>
      <c r="E63" s="10">
        <f t="shared" si="1"/>
        <v>25.21153350444137</v>
      </c>
      <c r="F63" s="10">
        <f>_xlfn.NORM.DIST(D63,$C$4,$D$4,FALSE)*100*0.5</f>
        <v>21.785217703255064</v>
      </c>
    </row>
    <row r="64" spans="1:6" x14ac:dyDescent="0.35">
      <c r="A64" s="1">
        <v>63</v>
      </c>
      <c r="B64" s="6">
        <v>2.8587343692779541</v>
      </c>
      <c r="D64" s="10">
        <v>3.6</v>
      </c>
      <c r="E64" s="10">
        <f t="shared" si="1"/>
        <v>23.656869517862468</v>
      </c>
      <c r="F64" s="10">
        <f>_xlfn.NORM.DIST(D64,$C$4,$D$4,FALSE)*100*0.5</f>
        <v>19.418605498321291</v>
      </c>
    </row>
    <row r="65" spans="1:6" x14ac:dyDescent="0.35">
      <c r="A65" s="1">
        <v>64</v>
      </c>
      <c r="B65" s="6">
        <v>3.3177704811096191</v>
      </c>
      <c r="D65" s="10">
        <v>3.65</v>
      </c>
      <c r="E65" s="10">
        <f t="shared" si="1"/>
        <v>22.047488122726421</v>
      </c>
      <c r="F65" s="10">
        <f>_xlfn.NORM.DIST(D65,$C$4,$D$4,FALSE)*100*0.5</f>
        <v>17.136859204780741</v>
      </c>
    </row>
    <row r="66" spans="1:6" x14ac:dyDescent="0.35">
      <c r="A66" s="1">
        <v>65</v>
      </c>
      <c r="B66" s="6">
        <v>3.7802045345306396</v>
      </c>
      <c r="D66" s="10">
        <v>3.7</v>
      </c>
      <c r="E66" s="10">
        <f t="shared" si="1"/>
        <v>20.408204204010872</v>
      </c>
      <c r="F66" s="10">
        <f>_xlfn.NORM.DIST(D66,$C$4,$D$4,FALSE)*100*0.5</f>
        <v>14.972746563574479</v>
      </c>
    </row>
    <row r="67" spans="1:6" x14ac:dyDescent="0.35">
      <c r="A67" s="1">
        <v>66</v>
      </c>
      <c r="B67" s="6">
        <v>3.4663379192352295</v>
      </c>
      <c r="D67" s="10">
        <v>3.75</v>
      </c>
      <c r="E67" s="10">
        <f t="shared" si="1"/>
        <v>18.762655130297912</v>
      </c>
      <c r="F67" s="10">
        <f>_xlfn.NORM.DIST(D67,$C$4,$D$4,FALSE)*100*0.5</f>
        <v>12.951759566589175</v>
      </c>
    </row>
    <row r="68" spans="1:6" x14ac:dyDescent="0.35">
      <c r="A68" s="1">
        <v>67</v>
      </c>
      <c r="B68" s="6">
        <v>3.0116341114044189</v>
      </c>
      <c r="D68" s="10">
        <v>3.8</v>
      </c>
      <c r="E68" s="10">
        <f t="shared" si="1"/>
        <v>17.132771862017577</v>
      </c>
      <c r="F68" s="10">
        <f>_xlfn.NORM.DIST(D68,$C$4,$D$4,FALSE)*100*0.5</f>
        <v>11.092083467945562</v>
      </c>
    </row>
    <row r="69" spans="1:6" x14ac:dyDescent="0.35">
      <c r="A69" s="1">
        <v>68</v>
      </c>
      <c r="B69" s="6">
        <v>3.5666346549987793</v>
      </c>
      <c r="D69" s="10">
        <v>3.85</v>
      </c>
      <c r="E69" s="10">
        <f t="shared" si="1"/>
        <v>15.538346391254626</v>
      </c>
      <c r="F69" s="10">
        <f>_xlfn.NORM.DIST(D69,$C$4,$D$4,FALSE)*100*0.5</f>
        <v>9.4049077376886903</v>
      </c>
    </row>
    <row r="70" spans="1:6" x14ac:dyDescent="0.35">
      <c r="A70" s="1">
        <v>69</v>
      </c>
      <c r="B70" s="6">
        <v>3.4752371311187744</v>
      </c>
      <c r="D70" s="10">
        <v>3.9</v>
      </c>
      <c r="E70" s="10">
        <f t="shared" si="1"/>
        <v>13.996704593155401</v>
      </c>
      <c r="F70" s="10">
        <f>_xlfn.NORM.DIST(D70,$C$4,$D$4,FALSE)*100*0.5</f>
        <v>7.8950158300894175</v>
      </c>
    </row>
    <row r="71" spans="1:6" x14ac:dyDescent="0.35">
      <c r="A71" s="1">
        <v>70</v>
      </c>
      <c r="B71" s="6">
        <v>2.1107938289642334</v>
      </c>
      <c r="D71" s="10">
        <v>3.95</v>
      </c>
      <c r="E71" s="10">
        <f t="shared" si="1"/>
        <v>12.522488041957624</v>
      </c>
      <c r="F71" s="10">
        <f>_xlfn.NORM.DIST(D71,$C$4,$D$4,FALSE)*100*0.5</f>
        <v>6.5615814774676551</v>
      </c>
    </row>
    <row r="72" spans="1:6" x14ac:dyDescent="0.35">
      <c r="A72" s="1">
        <v>71</v>
      </c>
      <c r="B72" s="6">
        <v>2.6143229007720947</v>
      </c>
      <c r="D72" s="10">
        <v>4</v>
      </c>
      <c r="E72" s="10">
        <f t="shared" si="1"/>
        <v>11.127543112484094</v>
      </c>
      <c r="F72" s="10">
        <f>_xlfn.NORM.DIST(D72,$C$4,$D$4,FALSE)*100*0.5</f>
        <v>5.3990966513188061</v>
      </c>
    </row>
    <row r="73" spans="1:6" x14ac:dyDescent="0.35">
      <c r="A73" s="1">
        <v>72</v>
      </c>
      <c r="B73" s="6">
        <v>3.0308792591094971</v>
      </c>
      <c r="D73" s="10">
        <v>4.05</v>
      </c>
      <c r="E73" s="10">
        <f t="shared" si="1"/>
        <v>9.8209110268801219</v>
      </c>
      <c r="F73" s="10">
        <f>_xlfn.NORM.DIST(D73,$C$4,$D$4,FALSE)*100*0.5</f>
        <v>4.398359598042723</v>
      </c>
    </row>
    <row r="74" spans="1:6" x14ac:dyDescent="0.35">
      <c r="A74" s="1">
        <v>73</v>
      </c>
      <c r="B74" s="6">
        <v>3.6940093040466309</v>
      </c>
      <c r="D74" s="10">
        <v>4.0999999999999996</v>
      </c>
      <c r="E74" s="10">
        <f t="shared" si="1"/>
        <v>8.6089086305441</v>
      </c>
      <c r="F74" s="10">
        <f>_xlfn.NORM.DIST(D74,$C$4,$D$4,FALSE)*100*0.5</f>
        <v>3.5474592846231485</v>
      </c>
    </row>
    <row r="75" spans="1:6" x14ac:dyDescent="0.35">
      <c r="A75" s="1">
        <v>74</v>
      </c>
      <c r="B75" s="6">
        <v>2.7967143058776855</v>
      </c>
      <c r="D75" s="10">
        <v>4.1500000000000004</v>
      </c>
      <c r="E75" s="10">
        <f t="shared" si="1"/>
        <v>7.4952867334087587</v>
      </c>
      <c r="F75" s="10">
        <f>_xlfn.NORM.DIST(D75,$C$4,$D$4,FALSE)*100*0.5</f>
        <v>2.832703774160112</v>
      </c>
    </row>
    <row r="76" spans="1:6" x14ac:dyDescent="0.35">
      <c r="A76" s="1">
        <v>75</v>
      </c>
      <c r="B76" s="6">
        <v>1.6584618091583252</v>
      </c>
      <c r="D76" s="10">
        <v>4.2</v>
      </c>
      <c r="E76" s="10">
        <f t="shared" si="1"/>
        <v>6.4814509017347159</v>
      </c>
      <c r="F76" s="10">
        <f>_xlfn.NORM.DIST(D76,$C$4,$D$4,FALSE)*100*0.5</f>
        <v>2.239453029484288</v>
      </c>
    </row>
    <row r="77" spans="1:6" x14ac:dyDescent="0.35">
      <c r="A77" s="1">
        <v>76</v>
      </c>
      <c r="B77" s="6">
        <v>2.4802820682525635</v>
      </c>
      <c r="D77" s="10">
        <v>4.25</v>
      </c>
      <c r="E77" s="10">
        <f t="shared" ref="E77:E92" si="2">_xlfn.NORM.DIST(D77,$C$2,$D$2,FALSE)*100*0.5</f>
        <v>5.5667286292511688</v>
      </c>
      <c r="F77" s="10">
        <f>_xlfn.NORM.DIST(D77,$C$4,$D$4,FALSE)*100*0.5</f>
        <v>1.752830049356854</v>
      </c>
    </row>
    <row r="78" spans="1:6" x14ac:dyDescent="0.35">
      <c r="A78" s="1">
        <v>77</v>
      </c>
      <c r="B78" s="6">
        <v>2.8042392730712891</v>
      </c>
      <c r="D78" s="10">
        <v>4.3</v>
      </c>
      <c r="E78" s="10">
        <f t="shared" si="2"/>
        <v>4.7486667900272534</v>
      </c>
      <c r="F78" s="10">
        <f>_xlfn.NORM.DIST(D78,$C$4,$D$4,FALSE)*100*0.5</f>
        <v>1.3582969233685633</v>
      </c>
    </row>
    <row r="79" spans="1:6" x14ac:dyDescent="0.35">
      <c r="A79" s="1">
        <v>78</v>
      </c>
      <c r="B79" s="6">
        <v>3.77142333984375</v>
      </c>
      <c r="D79" s="10">
        <v>4.3499999999999996</v>
      </c>
      <c r="E79" s="10">
        <f t="shared" si="2"/>
        <v>4.0233440634129742</v>
      </c>
      <c r="F79" s="10">
        <f>_xlfn.NORM.DIST(D79,$C$4,$D$4,FALSE)*100*0.5</f>
        <v>1.0420934814422613</v>
      </c>
    </row>
    <row r="80" spans="1:6" x14ac:dyDescent="0.35">
      <c r="A80" s="1">
        <v>79</v>
      </c>
      <c r="B80" s="6">
        <v>3.2064898014068604</v>
      </c>
      <c r="D80" s="10">
        <v>4.4000000000000004</v>
      </c>
      <c r="E80" s="10">
        <f t="shared" si="2"/>
        <v>3.3856844719677377</v>
      </c>
      <c r="F80" s="10">
        <f>_xlfn.NORM.DIST(D80,$C$4,$D$4,FALSE)*100*0.5</f>
        <v>0.79154515829799466</v>
      </c>
    </row>
    <row r="81" spans="1:6" x14ac:dyDescent="0.35">
      <c r="A81" s="1">
        <v>80</v>
      </c>
      <c r="B81" s="6">
        <v>3.5536179542541504</v>
      </c>
      <c r="D81" s="10">
        <v>4.45</v>
      </c>
      <c r="E81" s="10">
        <f t="shared" si="2"/>
        <v>2.8297601136340726</v>
      </c>
      <c r="F81" s="10">
        <f>_xlfn.NORM.DIST(D81,$C$4,$D$4,FALSE)*100*0.5</f>
        <v>0.59525324197758489</v>
      </c>
    </row>
    <row r="82" spans="1:6" x14ac:dyDescent="0.35">
      <c r="A82" s="1">
        <v>81</v>
      </c>
      <c r="B82" s="6">
        <v>3.8989083766937256</v>
      </c>
      <c r="D82" s="10">
        <v>4.5</v>
      </c>
      <c r="E82" s="10">
        <f t="shared" si="2"/>
        <v>2.3490734203461554</v>
      </c>
      <c r="F82" s="10">
        <f>_xlfn.NORM.DIST(D82,$C$4,$D$4,FALSE)*100*0.5</f>
        <v>0.44318484119380075</v>
      </c>
    </row>
    <row r="83" spans="1:6" x14ac:dyDescent="0.35">
      <c r="A83" s="1">
        <v>82</v>
      </c>
      <c r="B83" s="6">
        <v>2.571589469909668</v>
      </c>
      <c r="D83" s="10">
        <v>4.55</v>
      </c>
      <c r="E83" s="10">
        <f t="shared" si="2"/>
        <v>1.9368116644886686</v>
      </c>
      <c r="F83" s="10">
        <f>_xlfn.NORM.DIST(D83,$C$4,$D$4,FALSE)*100*0.5</f>
        <v>0.3266819056199925</v>
      </c>
    </row>
    <row r="84" spans="1:6" x14ac:dyDescent="0.35">
      <c r="A84" s="1">
        <v>83</v>
      </c>
      <c r="B84" s="6">
        <v>2.6629259586334229</v>
      </c>
      <c r="D84" s="10">
        <v>4.5999999999999996</v>
      </c>
      <c r="E84" s="10">
        <f t="shared" si="2"/>
        <v>1.5860688074440985</v>
      </c>
      <c r="F84" s="10">
        <f>_xlfn.NORM.DIST(D84,$C$4,$D$4,FALSE)*100*0.5</f>
        <v>0.23840882014648487</v>
      </c>
    </row>
    <row r="85" spans="1:6" x14ac:dyDescent="0.35">
      <c r="A85" s="1">
        <v>84</v>
      </c>
      <c r="B85" s="6">
        <v>2.9547493457794189</v>
      </c>
      <c r="D85" s="10">
        <v>4.6500000000000004</v>
      </c>
      <c r="E85" s="10">
        <f t="shared" si="2"/>
        <v>1.2900320115961208</v>
      </c>
      <c r="F85" s="10">
        <f>_xlfn.NORM.DIST(D85,$C$4,$D$4,FALSE)*100*0.5</f>
        <v>0.17225689390536766</v>
      </c>
    </row>
    <row r="86" spans="1:6" x14ac:dyDescent="0.35">
      <c r="A86" s="1">
        <v>85</v>
      </c>
      <c r="B86" s="6">
        <v>3.7205541133880615</v>
      </c>
      <c r="D86" s="10">
        <v>4.7</v>
      </c>
      <c r="E86" s="10">
        <f t="shared" si="2"/>
        <v>1.0421321193972628</v>
      </c>
      <c r="F86" s="10">
        <f>_xlfn.NORM.DIST(D86,$C$4,$D$4,FALSE)*100*0.5</f>
        <v>0.12322191684730176</v>
      </c>
    </row>
    <row r="87" spans="1:6" x14ac:dyDescent="0.35">
      <c r="A87" s="1">
        <v>86</v>
      </c>
      <c r="B87" s="6">
        <v>3.3862907886505127</v>
      </c>
      <c r="D87" s="10">
        <v>4.75</v>
      </c>
      <c r="E87" s="10">
        <f t="shared" si="2"/>
        <v>0.83615907306632509</v>
      </c>
      <c r="F87" s="10">
        <f>_xlfn.NORM.DIST(D87,$C$4,$D$4,FALSE)*100*0.5</f>
        <v>8.7268269504576015E-2</v>
      </c>
    </row>
    <row r="88" spans="1:6" x14ac:dyDescent="0.35">
      <c r="A88" s="1">
        <v>87</v>
      </c>
      <c r="B88" s="6">
        <v>2.6788187026977539</v>
      </c>
      <c r="D88" s="10">
        <v>4.8</v>
      </c>
      <c r="E88" s="10">
        <f t="shared" si="2"/>
        <v>0.66634456964181465</v>
      </c>
      <c r="F88" s="10">
        <f>_xlfn.NORM.DIST(D88,$C$4,$D$4,FALSE)*100*0.5</f>
        <v>6.1190193011377299E-2</v>
      </c>
    </row>
    <row r="89" spans="1:6" x14ac:dyDescent="0.35">
      <c r="A89" s="1">
        <v>88</v>
      </c>
      <c r="B89" s="6">
        <v>3.6421976089477539</v>
      </c>
      <c r="D89" s="10">
        <v>4.8499999999999996</v>
      </c>
      <c r="E89" s="10">
        <f t="shared" si="2"/>
        <v>0.52741520982468559</v>
      </c>
      <c r="F89" s="10">
        <f>_xlfn.NORM.DIST(D89,$C$4,$D$4,FALSE)*100*0.5</f>
        <v>4.2478027055075293E-2</v>
      </c>
    </row>
    <row r="90" spans="1:6" x14ac:dyDescent="0.35">
      <c r="A90" s="1">
        <v>89</v>
      </c>
      <c r="B90" s="6">
        <v>2.7229700088500977</v>
      </c>
      <c r="D90" s="10">
        <v>4.9000000000000004</v>
      </c>
      <c r="E90" s="10">
        <f t="shared" si="2"/>
        <v>0.41462001998375708</v>
      </c>
      <c r="F90" s="10">
        <f>_xlfn.NORM.DIST(D90,$C$4,$D$4,FALSE)*100*0.5</f>
        <v>2.9194692579145951E-2</v>
      </c>
    </row>
    <row r="91" spans="1:6" x14ac:dyDescent="0.35">
      <c r="A91" s="1">
        <v>90</v>
      </c>
      <c r="B91" s="6">
        <v>3.6550273895263672</v>
      </c>
      <c r="D91" s="10">
        <v>4.95</v>
      </c>
      <c r="E91" s="10">
        <f t="shared" si="2"/>
        <v>0.32373653752291798</v>
      </c>
      <c r="F91" s="10">
        <f>_xlfn.NORM.DIST(D91,$C$4,$D$4,FALSE)*100*0.5</f>
        <v>1.9865547139277236E-2</v>
      </c>
    </row>
    <row r="92" spans="1:6" x14ac:dyDescent="0.35">
      <c r="A92" s="1">
        <v>91</v>
      </c>
      <c r="B92" s="6">
        <v>2.8567869663238525</v>
      </c>
      <c r="D92" s="10">
        <v>5</v>
      </c>
      <c r="E92" s="10">
        <f t="shared" si="2"/>
        <v>0.25105969548654644</v>
      </c>
      <c r="F92" s="10">
        <f>_xlfn.NORM.DIST(D92,$C$4,$D$4,FALSE)*100*0.5</f>
        <v>1.3383022576488537E-2</v>
      </c>
    </row>
    <row r="93" spans="1:6" x14ac:dyDescent="0.35">
      <c r="A93" s="1">
        <v>92</v>
      </c>
      <c r="B93" s="6">
        <v>2.4333791732788086</v>
      </c>
    </row>
    <row r="94" spans="1:6" x14ac:dyDescent="0.35">
      <c r="A94" s="1">
        <v>93</v>
      </c>
      <c r="B94" s="6">
        <v>3.2929513454437256</v>
      </c>
    </row>
    <row r="95" spans="1:6" x14ac:dyDescent="0.35">
      <c r="A95" s="1">
        <v>94</v>
      </c>
      <c r="B95" s="6">
        <v>2.6697115898132324</v>
      </c>
    </row>
    <row r="96" spans="1:6" x14ac:dyDescent="0.35">
      <c r="A96" s="1">
        <v>95</v>
      </c>
      <c r="B96" s="6">
        <v>1.8601064682006836</v>
      </c>
    </row>
    <row r="97" spans="1:2" x14ac:dyDescent="0.35">
      <c r="A97" s="1">
        <v>96</v>
      </c>
      <c r="B97" s="6">
        <v>2.6034266948699951</v>
      </c>
    </row>
    <row r="98" spans="1:2" x14ac:dyDescent="0.35">
      <c r="A98" s="1">
        <v>97</v>
      </c>
      <c r="B98" s="6">
        <v>3.2926275730133057</v>
      </c>
    </row>
    <row r="99" spans="1:2" x14ac:dyDescent="0.35">
      <c r="A99" s="1">
        <v>98</v>
      </c>
      <c r="B99" s="6">
        <v>4.1047701835632324</v>
      </c>
    </row>
    <row r="100" spans="1:2" x14ac:dyDescent="0.35">
      <c r="A100" s="1">
        <v>99</v>
      </c>
      <c r="B100" s="6">
        <v>3.0091516971588135</v>
      </c>
    </row>
    <row r="101" spans="1:2" x14ac:dyDescent="0.35">
      <c r="A101" s="1">
        <v>100</v>
      </c>
      <c r="B101" s="6">
        <v>3.0490233898162842</v>
      </c>
    </row>
  </sheetData>
  <sortState xmlns:xlrd2="http://schemas.microsoft.com/office/spreadsheetml/2017/richdata2" ref="G2:G8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B005-F9AE-4731-8C8B-88106FCE80C5}">
  <dimension ref="Q1:X2"/>
  <sheetViews>
    <sheetView zoomScale="72" zoomScaleNormal="72" workbookViewId="0">
      <selection activeCell="K23" sqref="K23"/>
    </sheetView>
  </sheetViews>
  <sheetFormatPr defaultRowHeight="14.5" x14ac:dyDescent="0.35"/>
  <cols>
    <col min="17" max="17" width="10.453125" customWidth="1"/>
    <col min="18" max="18" width="12.08984375" customWidth="1"/>
    <col min="19" max="19" width="10.7265625" customWidth="1"/>
    <col min="20" max="20" width="12.54296875" customWidth="1"/>
    <col min="21" max="21" width="9.453125" customWidth="1"/>
    <col min="22" max="22" width="15.1796875" customWidth="1"/>
    <col min="23" max="23" width="9.453125" customWidth="1"/>
    <col min="24" max="24" width="10.36328125" customWidth="1"/>
  </cols>
  <sheetData>
    <row r="1" spans="17:24" x14ac:dyDescent="0.35">
      <c r="Q1" s="9" t="s">
        <v>16</v>
      </c>
      <c r="R1" s="9" t="s">
        <v>19</v>
      </c>
      <c r="S1" s="9" t="s">
        <v>18</v>
      </c>
      <c r="T1" s="9" t="s">
        <v>20</v>
      </c>
      <c r="U1" s="9" t="s">
        <v>10</v>
      </c>
      <c r="V1" s="9" t="s">
        <v>17</v>
      </c>
      <c r="W1" s="9" t="s">
        <v>14</v>
      </c>
      <c r="X1" s="9" t="s">
        <v>15</v>
      </c>
    </row>
    <row r="2" spans="17:24" x14ac:dyDescent="0.35">
      <c r="Q2" s="13">
        <f>AVERAGE('Q1 Data'!B2:B101)</f>
        <v>3.1074694168567656</v>
      </c>
      <c r="R2" s="13">
        <f>_xlfn.STDEV.S('Q1 Data'!B2:B101)</f>
        <v>0.60603475644225668</v>
      </c>
      <c r="S2" s="13">
        <v>3</v>
      </c>
      <c r="T2" s="13">
        <v>0.5</v>
      </c>
      <c r="U2" s="13">
        <f>MEDIAN('Q1 Data'!B2:B101)</f>
        <v>3.1553587913513184</v>
      </c>
      <c r="V2" s="13">
        <f>($Q$2-'Q1 Data'!$C$4)/('Q1 Data'!$D$4/SQRT(100))</f>
        <v>2.1493883371353117</v>
      </c>
      <c r="W2" s="13">
        <v>0.98380000000000001</v>
      </c>
      <c r="X2" s="13">
        <f>_xlfn.VAR.S('Q1 Data'!B2:B101)</f>
        <v>0.36727812601602544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Data</vt:lpstr>
      <vt:lpstr>A2ConnorButton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Button</cp:lastModifiedBy>
  <dcterms:created xsi:type="dcterms:W3CDTF">2024-12-03T22:22:27Z</dcterms:created>
  <dcterms:modified xsi:type="dcterms:W3CDTF">2024-12-06T19:26:20Z</dcterms:modified>
</cp:coreProperties>
</file>