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onnorcasey/Documents/"/>
    </mc:Choice>
  </mc:AlternateContent>
  <xr:revisionPtr revIDLastSave="0" documentId="8_{87A05D8C-9E89-BE47-BA7C-65E8C498AE92}" xr6:coauthVersionLast="47" xr6:coauthVersionMax="47" xr10:uidLastSave="{00000000-0000-0000-0000-000000000000}"/>
  <bookViews>
    <workbookView xWindow="160" yWindow="1040" windowWidth="28200" windowHeight="14480" activeTab="5" xr2:uid="{00000000-000D-0000-FFFF-FFFF00000000}"/>
  </bookViews>
  <sheets>
    <sheet name="pvt table by month" sheetId="5" r:id="rId1"/>
    <sheet name="pvt table category" sheetId="19" r:id="rId2"/>
    <sheet name="pvt table subcategory" sheetId="20" r:id="rId3"/>
    <sheet name="Crowdfunding" sheetId="1" r:id="rId4"/>
    <sheet name="backers count outcome" sheetId="9" r:id="rId5"/>
    <sheet name="% of outcome" sheetId="2" r:id="rId6"/>
  </sheets>
  <definedNames>
    <definedName name="_xlnm._FilterDatabase" localSheetId="4" hidden="1">'backers count outcome'!$A$2:$B$365</definedName>
    <definedName name="_xlnm._FilterDatabase" localSheetId="3" hidden="1">Crowdfunding!$A$1:$N$1001</definedName>
  </definedNames>
  <calcPr calcId="191029"/>
  <pivotCaches>
    <pivotCache cacheId="24" r:id="rId7"/>
    <pivotCache cacheId="3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Q3" i="1" a="1"/>
  <c r="Q3" i="1" s="1"/>
  <c r="H2" i="2"/>
  <c r="H14" i="9"/>
  <c r="G14" i="9"/>
  <c r="H12" i="9"/>
  <c r="H10" i="9"/>
  <c r="H8" i="9"/>
  <c r="H6" i="9"/>
  <c r="H4" i="9"/>
  <c r="G12" i="9"/>
  <c r="G10" i="9"/>
  <c r="G8" i="9"/>
  <c r="G6" i="9"/>
  <c r="G4" i="9"/>
  <c r="C7" i="2"/>
  <c r="D13" i="2"/>
  <c r="C13" i="2"/>
  <c r="B13" i="2"/>
  <c r="D12" i="2"/>
  <c r="D11" i="2"/>
  <c r="D10" i="2"/>
  <c r="D9" i="2"/>
  <c r="D8" i="2"/>
  <c r="D7" i="2"/>
  <c r="D6" i="2"/>
  <c r="H6" i="2" s="1"/>
  <c r="D5" i="2"/>
  <c r="D4" i="2"/>
  <c r="D2" i="2"/>
  <c r="D3" i="2"/>
  <c r="C12" i="2"/>
  <c r="C11" i="2"/>
  <c r="C10" i="2"/>
  <c r="C9" i="2"/>
  <c r="C8" i="2"/>
  <c r="C6" i="2"/>
  <c r="C5" i="2"/>
  <c r="C4" i="2"/>
  <c r="C3" i="2"/>
  <c r="B12" i="2"/>
  <c r="B11" i="2"/>
  <c r="B10" i="2"/>
  <c r="B9" i="2"/>
  <c r="B8" i="2"/>
  <c r="B7" i="2"/>
  <c r="B6" i="2"/>
  <c r="E6" i="2" s="1"/>
  <c r="B5" i="2"/>
  <c r="B2" i="2"/>
  <c r="E2" i="2" s="1"/>
  <c r="F2" i="2" s="1"/>
  <c r="B3" i="2"/>
  <c r="B4" i="2"/>
  <c r="F8" i="2" l="1"/>
  <c r="G13" i="2"/>
  <c r="G4" i="2"/>
  <c r="F13" i="2"/>
  <c r="H13" i="2"/>
  <c r="G12" i="2"/>
  <c r="H8" i="2"/>
  <c r="F12" i="2"/>
  <c r="F4" i="2"/>
  <c r="H10" i="2"/>
  <c r="G8" i="2"/>
  <c r="F6" i="2"/>
  <c r="H4" i="2"/>
  <c r="H12" i="2"/>
  <c r="E8" i="2"/>
  <c r="G6" i="2"/>
  <c r="E9" i="2"/>
  <c r="G9" i="2" s="1"/>
  <c r="E10" i="2"/>
  <c r="F10" i="2" s="1"/>
  <c r="E11" i="2"/>
  <c r="G11" i="2" s="1"/>
  <c r="E3" i="2"/>
  <c r="G3" i="2" s="1"/>
  <c r="E12" i="2"/>
  <c r="G2" i="2"/>
  <c r="E4" i="2"/>
  <c r="E13" i="2"/>
  <c r="E5" i="2"/>
  <c r="G5" i="2" s="1"/>
  <c r="E7" i="2"/>
  <c r="F7" i="2" s="1"/>
  <c r="T412" i="1"/>
  <c r="S15" i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Q1001" i="1" a="1"/>
  <c r="Q1001" i="1" s="1"/>
  <c r="Q1000" i="1" a="1"/>
  <c r="Q1000" i="1" s="1"/>
  <c r="Q999" i="1" a="1"/>
  <c r="Q999" i="1" s="1"/>
  <c r="Q998" i="1" a="1"/>
  <c r="Q998" i="1" s="1"/>
  <c r="Q997" i="1" a="1"/>
  <c r="Q997" i="1" s="1"/>
  <c r="Q996" i="1" a="1"/>
  <c r="Q996" i="1" s="1"/>
  <c r="Q995" i="1" a="1"/>
  <c r="Q995" i="1" s="1"/>
  <c r="Q994" i="1" a="1"/>
  <c r="Q994" i="1" s="1"/>
  <c r="Q993" i="1" a="1"/>
  <c r="Q993" i="1" s="1"/>
  <c r="Q992" i="1" a="1"/>
  <c r="Q992" i="1" s="1"/>
  <c r="Q991" i="1" a="1"/>
  <c r="Q991" i="1" s="1"/>
  <c r="Q990" i="1" a="1"/>
  <c r="Q990" i="1" s="1"/>
  <c r="Q989" i="1" a="1"/>
  <c r="Q989" i="1" s="1"/>
  <c r="Q988" i="1" a="1"/>
  <c r="Q988" i="1" s="1"/>
  <c r="Q987" i="1" a="1"/>
  <c r="Q987" i="1" s="1"/>
  <c r="Q986" i="1" a="1"/>
  <c r="Q986" i="1" s="1"/>
  <c r="Q985" i="1" a="1"/>
  <c r="Q985" i="1" s="1"/>
  <c r="Q984" i="1" a="1"/>
  <c r="Q984" i="1" s="1"/>
  <c r="Q983" i="1" a="1"/>
  <c r="Q983" i="1" s="1"/>
  <c r="Q982" i="1" a="1"/>
  <c r="Q982" i="1" s="1"/>
  <c r="Q981" i="1" a="1"/>
  <c r="Q981" i="1" s="1"/>
  <c r="Q980" i="1" a="1"/>
  <c r="Q980" i="1" s="1"/>
  <c r="Q979" i="1" a="1"/>
  <c r="Q979" i="1" s="1"/>
  <c r="Q978" i="1" a="1"/>
  <c r="Q978" i="1" s="1"/>
  <c r="Q977" i="1" a="1"/>
  <c r="Q977" i="1" s="1"/>
  <c r="Q976" i="1" a="1"/>
  <c r="Q976" i="1" s="1"/>
  <c r="Q975" i="1" a="1"/>
  <c r="Q975" i="1" s="1"/>
  <c r="Q974" i="1" a="1"/>
  <c r="Q974" i="1" s="1"/>
  <c r="Q973" i="1" a="1"/>
  <c r="Q973" i="1" s="1"/>
  <c r="Q972" i="1" a="1"/>
  <c r="Q972" i="1" s="1"/>
  <c r="Q971" i="1" a="1"/>
  <c r="Q971" i="1" s="1"/>
  <c r="Q970" i="1" a="1"/>
  <c r="Q970" i="1" s="1"/>
  <c r="Q969" i="1" a="1"/>
  <c r="Q969" i="1" s="1"/>
  <c r="Q968" i="1" a="1"/>
  <c r="Q968" i="1" s="1"/>
  <c r="Q967" i="1" a="1"/>
  <c r="Q967" i="1" s="1"/>
  <c r="Q966" i="1" a="1"/>
  <c r="Q966" i="1" s="1"/>
  <c r="Q965" i="1" a="1"/>
  <c r="Q965" i="1" s="1"/>
  <c r="Q964" i="1" a="1"/>
  <c r="Q964" i="1" s="1"/>
  <c r="Q963" i="1" a="1"/>
  <c r="Q963" i="1" s="1"/>
  <c r="Q962" i="1" a="1"/>
  <c r="Q962" i="1" s="1"/>
  <c r="Q961" i="1" a="1"/>
  <c r="Q961" i="1" s="1"/>
  <c r="Q960" i="1" a="1"/>
  <c r="Q960" i="1" s="1"/>
  <c r="Q959" i="1" a="1"/>
  <c r="Q959" i="1" s="1"/>
  <c r="Q958" i="1" a="1"/>
  <c r="Q958" i="1" s="1"/>
  <c r="Q957" i="1" a="1"/>
  <c r="Q957" i="1" s="1"/>
  <c r="Q956" i="1" a="1"/>
  <c r="Q956" i="1" s="1"/>
  <c r="Q955" i="1" a="1"/>
  <c r="Q955" i="1" s="1"/>
  <c r="Q954" i="1" a="1"/>
  <c r="Q954" i="1" s="1"/>
  <c r="Q953" i="1" a="1"/>
  <c r="Q953" i="1" s="1"/>
  <c r="Q952" i="1" a="1"/>
  <c r="Q952" i="1" s="1"/>
  <c r="Q951" i="1" a="1"/>
  <c r="Q951" i="1" s="1"/>
  <c r="Q950" i="1" a="1"/>
  <c r="Q950" i="1" s="1"/>
  <c r="Q949" i="1" a="1"/>
  <c r="Q949" i="1" s="1"/>
  <c r="Q948" i="1" a="1"/>
  <c r="Q948" i="1" s="1"/>
  <c r="Q947" i="1" a="1"/>
  <c r="Q947" i="1" s="1"/>
  <c r="Q946" i="1" a="1"/>
  <c r="Q946" i="1" s="1"/>
  <c r="Q945" i="1" a="1"/>
  <c r="Q945" i="1" s="1"/>
  <c r="Q944" i="1" a="1"/>
  <c r="Q944" i="1" s="1"/>
  <c r="Q943" i="1" a="1"/>
  <c r="Q943" i="1" s="1"/>
  <c r="Q942" i="1" a="1"/>
  <c r="Q942" i="1" s="1"/>
  <c r="Q941" i="1" a="1"/>
  <c r="Q941" i="1" s="1"/>
  <c r="Q940" i="1" a="1"/>
  <c r="Q940" i="1" s="1"/>
  <c r="Q939" i="1" a="1"/>
  <c r="Q939" i="1" s="1"/>
  <c r="Q938" i="1" a="1"/>
  <c r="Q938" i="1" s="1"/>
  <c r="Q937" i="1" a="1"/>
  <c r="Q937" i="1" s="1"/>
  <c r="Q936" i="1" a="1"/>
  <c r="Q936" i="1" s="1"/>
  <c r="Q935" i="1" a="1"/>
  <c r="Q935" i="1" s="1"/>
  <c r="Q934" i="1" a="1"/>
  <c r="Q934" i="1" s="1"/>
  <c r="Q933" i="1" a="1"/>
  <c r="Q933" i="1" s="1"/>
  <c r="Q932" i="1" a="1"/>
  <c r="Q932" i="1" s="1"/>
  <c r="Q931" i="1" a="1"/>
  <c r="Q931" i="1" s="1"/>
  <c r="Q930" i="1" a="1"/>
  <c r="Q930" i="1" s="1"/>
  <c r="Q929" i="1" a="1"/>
  <c r="Q929" i="1" s="1"/>
  <c r="Q928" i="1" a="1"/>
  <c r="Q928" i="1" s="1"/>
  <c r="Q927" i="1" a="1"/>
  <c r="Q927" i="1" s="1"/>
  <c r="Q926" i="1" a="1"/>
  <c r="Q926" i="1" s="1"/>
  <c r="Q925" i="1" a="1"/>
  <c r="Q925" i="1" s="1"/>
  <c r="Q924" i="1" a="1"/>
  <c r="Q924" i="1" s="1"/>
  <c r="Q923" i="1" a="1"/>
  <c r="Q923" i="1" s="1"/>
  <c r="Q922" i="1" a="1"/>
  <c r="Q922" i="1" s="1"/>
  <c r="Q921" i="1" a="1"/>
  <c r="Q921" i="1" s="1"/>
  <c r="Q920" i="1" a="1"/>
  <c r="Q920" i="1" s="1"/>
  <c r="Q919" i="1" a="1"/>
  <c r="Q919" i="1" s="1"/>
  <c r="Q918" i="1" a="1"/>
  <c r="Q918" i="1" s="1"/>
  <c r="Q917" i="1" a="1"/>
  <c r="Q917" i="1" s="1"/>
  <c r="Q916" i="1" a="1"/>
  <c r="Q916" i="1" s="1"/>
  <c r="Q915" i="1" a="1"/>
  <c r="Q915" i="1" s="1"/>
  <c r="Q914" i="1" a="1"/>
  <c r="Q914" i="1" s="1"/>
  <c r="Q913" i="1" a="1"/>
  <c r="Q913" i="1" s="1"/>
  <c r="Q912" i="1" a="1"/>
  <c r="Q912" i="1" s="1"/>
  <c r="Q911" i="1" a="1"/>
  <c r="Q911" i="1" s="1"/>
  <c r="Q910" i="1" a="1"/>
  <c r="Q910" i="1" s="1"/>
  <c r="Q909" i="1" a="1"/>
  <c r="Q909" i="1" s="1"/>
  <c r="Q908" i="1" a="1"/>
  <c r="Q908" i="1" s="1"/>
  <c r="Q907" i="1" a="1"/>
  <c r="Q907" i="1" s="1"/>
  <c r="Q906" i="1" a="1"/>
  <c r="Q906" i="1" s="1"/>
  <c r="Q905" i="1" a="1"/>
  <c r="Q905" i="1" s="1"/>
  <c r="Q904" i="1" a="1"/>
  <c r="Q904" i="1" s="1"/>
  <c r="Q903" i="1" a="1"/>
  <c r="Q903" i="1" s="1"/>
  <c r="Q902" i="1" a="1"/>
  <c r="Q902" i="1" s="1"/>
  <c r="Q901" i="1" a="1"/>
  <c r="Q901" i="1" s="1"/>
  <c r="Q900" i="1" a="1"/>
  <c r="Q900" i="1" s="1"/>
  <c r="Q899" i="1" a="1"/>
  <c r="Q899" i="1" s="1"/>
  <c r="Q898" i="1" a="1"/>
  <c r="Q898" i="1" s="1"/>
  <c r="Q897" i="1" a="1"/>
  <c r="Q897" i="1" s="1"/>
  <c r="Q896" i="1" a="1"/>
  <c r="Q896" i="1" s="1"/>
  <c r="Q895" i="1" a="1"/>
  <c r="Q895" i="1" s="1"/>
  <c r="Q894" i="1" a="1"/>
  <c r="Q894" i="1" s="1"/>
  <c r="Q893" i="1" a="1"/>
  <c r="Q893" i="1" s="1"/>
  <c r="Q892" i="1" a="1"/>
  <c r="Q892" i="1" s="1"/>
  <c r="Q891" i="1" a="1"/>
  <c r="Q891" i="1" s="1"/>
  <c r="Q890" i="1" a="1"/>
  <c r="Q890" i="1" s="1"/>
  <c r="Q889" i="1" a="1"/>
  <c r="Q889" i="1" s="1"/>
  <c r="Q888" i="1" a="1"/>
  <c r="Q888" i="1" s="1"/>
  <c r="Q887" i="1" a="1"/>
  <c r="Q887" i="1" s="1"/>
  <c r="Q886" i="1" a="1"/>
  <c r="Q886" i="1" s="1"/>
  <c r="Q885" i="1" a="1"/>
  <c r="Q885" i="1" s="1"/>
  <c r="Q884" i="1" a="1"/>
  <c r="Q884" i="1" s="1"/>
  <c r="Q883" i="1" a="1"/>
  <c r="Q883" i="1" s="1"/>
  <c r="Q882" i="1" a="1"/>
  <c r="Q882" i="1" s="1"/>
  <c r="Q881" i="1" a="1"/>
  <c r="Q881" i="1" s="1"/>
  <c r="Q880" i="1" a="1"/>
  <c r="Q880" i="1" s="1"/>
  <c r="Q879" i="1" a="1"/>
  <c r="Q879" i="1" s="1"/>
  <c r="Q878" i="1" a="1"/>
  <c r="Q878" i="1" s="1"/>
  <c r="Q877" i="1" a="1"/>
  <c r="Q877" i="1" s="1"/>
  <c r="Q876" i="1" a="1"/>
  <c r="Q876" i="1" s="1"/>
  <c r="Q875" i="1" a="1"/>
  <c r="Q875" i="1" s="1"/>
  <c r="Q874" i="1" a="1"/>
  <c r="Q874" i="1" s="1"/>
  <c r="Q873" i="1" a="1"/>
  <c r="Q873" i="1" s="1"/>
  <c r="Q872" i="1" a="1"/>
  <c r="Q872" i="1" s="1"/>
  <c r="Q871" i="1" a="1"/>
  <c r="Q871" i="1" s="1"/>
  <c r="Q870" i="1" a="1"/>
  <c r="Q870" i="1" s="1"/>
  <c r="Q869" i="1" a="1"/>
  <c r="Q869" i="1" s="1"/>
  <c r="Q868" i="1" a="1"/>
  <c r="Q868" i="1" s="1"/>
  <c r="Q867" i="1" a="1"/>
  <c r="Q867" i="1" s="1"/>
  <c r="Q866" i="1" a="1"/>
  <c r="Q866" i="1" s="1"/>
  <c r="Q865" i="1" a="1"/>
  <c r="Q865" i="1" s="1"/>
  <c r="Q864" i="1" a="1"/>
  <c r="Q864" i="1" s="1"/>
  <c r="Q863" i="1" a="1"/>
  <c r="Q863" i="1" s="1"/>
  <c r="Q862" i="1" a="1"/>
  <c r="Q862" i="1" s="1"/>
  <c r="Q861" i="1" a="1"/>
  <c r="Q861" i="1" s="1"/>
  <c r="Q860" i="1" a="1"/>
  <c r="Q860" i="1" s="1"/>
  <c r="Q859" i="1" a="1"/>
  <c r="Q859" i="1" s="1"/>
  <c r="Q858" i="1" a="1"/>
  <c r="Q858" i="1" s="1"/>
  <c r="Q857" i="1" a="1"/>
  <c r="Q857" i="1" s="1"/>
  <c r="Q856" i="1" a="1"/>
  <c r="Q856" i="1" s="1"/>
  <c r="Q855" i="1" a="1"/>
  <c r="Q855" i="1" s="1"/>
  <c r="Q854" i="1" a="1"/>
  <c r="Q854" i="1" s="1"/>
  <c r="Q853" i="1" a="1"/>
  <c r="Q853" i="1" s="1"/>
  <c r="Q852" i="1" a="1"/>
  <c r="Q852" i="1" s="1"/>
  <c r="Q851" i="1" a="1"/>
  <c r="Q851" i="1" s="1"/>
  <c r="Q850" i="1" a="1"/>
  <c r="Q850" i="1" s="1"/>
  <c r="Q849" i="1" a="1"/>
  <c r="Q849" i="1" s="1"/>
  <c r="Q848" i="1" a="1"/>
  <c r="Q848" i="1" s="1"/>
  <c r="Q847" i="1" a="1"/>
  <c r="Q847" i="1" s="1"/>
  <c r="Q846" i="1" a="1"/>
  <c r="Q846" i="1" s="1"/>
  <c r="Q845" i="1" a="1"/>
  <c r="Q845" i="1" s="1"/>
  <c r="Q844" i="1" a="1"/>
  <c r="Q844" i="1" s="1"/>
  <c r="Q843" i="1" a="1"/>
  <c r="Q843" i="1" s="1"/>
  <c r="Q842" i="1" a="1"/>
  <c r="Q842" i="1" s="1"/>
  <c r="Q841" i="1" a="1"/>
  <c r="Q841" i="1" s="1"/>
  <c r="Q840" i="1" a="1"/>
  <c r="Q840" i="1" s="1"/>
  <c r="Q839" i="1" a="1"/>
  <c r="Q839" i="1" s="1"/>
  <c r="Q838" i="1" a="1"/>
  <c r="Q838" i="1" s="1"/>
  <c r="Q837" i="1" a="1"/>
  <c r="Q837" i="1" s="1"/>
  <c r="Q836" i="1" a="1"/>
  <c r="Q836" i="1" s="1"/>
  <c r="Q835" i="1" a="1"/>
  <c r="Q835" i="1" s="1"/>
  <c r="Q834" i="1" a="1"/>
  <c r="Q834" i="1" s="1"/>
  <c r="Q833" i="1" a="1"/>
  <c r="Q833" i="1" s="1"/>
  <c r="Q832" i="1" a="1"/>
  <c r="Q832" i="1" s="1"/>
  <c r="Q831" i="1" a="1"/>
  <c r="Q831" i="1" s="1"/>
  <c r="Q830" i="1" a="1"/>
  <c r="Q830" i="1" s="1"/>
  <c r="Q829" i="1" a="1"/>
  <c r="Q829" i="1" s="1"/>
  <c r="Q828" i="1" a="1"/>
  <c r="Q828" i="1" s="1"/>
  <c r="Q827" i="1" a="1"/>
  <c r="Q827" i="1" s="1"/>
  <c r="Q826" i="1" a="1"/>
  <c r="Q826" i="1" s="1"/>
  <c r="Q825" i="1" a="1"/>
  <c r="Q825" i="1" s="1"/>
  <c r="Q824" i="1" a="1"/>
  <c r="Q824" i="1" s="1"/>
  <c r="Q823" i="1" a="1"/>
  <c r="Q823" i="1" s="1"/>
  <c r="Q822" i="1" a="1"/>
  <c r="Q822" i="1" s="1"/>
  <c r="Q821" i="1" a="1"/>
  <c r="Q821" i="1" s="1"/>
  <c r="Q820" i="1" a="1"/>
  <c r="Q820" i="1" s="1"/>
  <c r="Q819" i="1" a="1"/>
  <c r="Q819" i="1" s="1"/>
  <c r="Q818" i="1" a="1"/>
  <c r="Q818" i="1" s="1"/>
  <c r="Q817" i="1" a="1"/>
  <c r="Q817" i="1" s="1"/>
  <c r="Q816" i="1" a="1"/>
  <c r="Q816" i="1" s="1"/>
  <c r="Q815" i="1" a="1"/>
  <c r="Q815" i="1" s="1"/>
  <c r="Q814" i="1" a="1"/>
  <c r="Q814" i="1" s="1"/>
  <c r="Q813" i="1" a="1"/>
  <c r="Q813" i="1" s="1"/>
  <c r="Q812" i="1" a="1"/>
  <c r="Q812" i="1" s="1"/>
  <c r="Q811" i="1" a="1"/>
  <c r="Q811" i="1" s="1"/>
  <c r="Q810" i="1" a="1"/>
  <c r="Q810" i="1" s="1"/>
  <c r="Q809" i="1" a="1"/>
  <c r="Q809" i="1" s="1"/>
  <c r="Q808" i="1" a="1"/>
  <c r="Q808" i="1" s="1"/>
  <c r="Q807" i="1" a="1"/>
  <c r="Q807" i="1" s="1"/>
  <c r="Q806" i="1" a="1"/>
  <c r="Q806" i="1" s="1"/>
  <c r="Q805" i="1" a="1"/>
  <c r="Q805" i="1" s="1"/>
  <c r="Q804" i="1" a="1"/>
  <c r="Q804" i="1" s="1"/>
  <c r="Q803" i="1" a="1"/>
  <c r="Q803" i="1" s="1"/>
  <c r="Q802" i="1" a="1"/>
  <c r="Q802" i="1" s="1"/>
  <c r="Q801" i="1" a="1"/>
  <c r="Q801" i="1" s="1"/>
  <c r="Q800" i="1" a="1"/>
  <c r="Q800" i="1" s="1"/>
  <c r="Q799" i="1" a="1"/>
  <c r="Q799" i="1" s="1"/>
  <c r="Q798" i="1" a="1"/>
  <c r="Q798" i="1" s="1"/>
  <c r="Q797" i="1" a="1"/>
  <c r="Q797" i="1" s="1"/>
  <c r="Q796" i="1" a="1"/>
  <c r="Q796" i="1" s="1"/>
  <c r="Q795" i="1" a="1"/>
  <c r="Q795" i="1" s="1"/>
  <c r="Q794" i="1" a="1"/>
  <c r="Q794" i="1" s="1"/>
  <c r="Q793" i="1" a="1"/>
  <c r="Q793" i="1" s="1"/>
  <c r="Q792" i="1" a="1"/>
  <c r="Q792" i="1" s="1"/>
  <c r="Q791" i="1" a="1"/>
  <c r="Q791" i="1" s="1"/>
  <c r="Q790" i="1" a="1"/>
  <c r="Q790" i="1" s="1"/>
  <c r="Q789" i="1" a="1"/>
  <c r="Q789" i="1" s="1"/>
  <c r="Q788" i="1" a="1"/>
  <c r="Q788" i="1" s="1"/>
  <c r="Q787" i="1" a="1"/>
  <c r="Q787" i="1" s="1"/>
  <c r="Q786" i="1" a="1"/>
  <c r="Q786" i="1" s="1"/>
  <c r="Q785" i="1" a="1"/>
  <c r="Q785" i="1" s="1"/>
  <c r="Q784" i="1" a="1"/>
  <c r="Q784" i="1" s="1"/>
  <c r="Q783" i="1" a="1"/>
  <c r="Q783" i="1" s="1"/>
  <c r="Q782" i="1" a="1"/>
  <c r="Q782" i="1" s="1"/>
  <c r="Q781" i="1" a="1"/>
  <c r="Q781" i="1" s="1"/>
  <c r="Q780" i="1" a="1"/>
  <c r="Q780" i="1" s="1"/>
  <c r="Q779" i="1" a="1"/>
  <c r="Q779" i="1" s="1"/>
  <c r="Q778" i="1" a="1"/>
  <c r="Q778" i="1" s="1"/>
  <c r="Q777" i="1" a="1"/>
  <c r="Q777" i="1" s="1"/>
  <c r="Q776" i="1" a="1"/>
  <c r="Q776" i="1" s="1"/>
  <c r="Q775" i="1" a="1"/>
  <c r="Q775" i="1" s="1"/>
  <c r="Q774" i="1" a="1"/>
  <c r="Q774" i="1" s="1"/>
  <c r="Q773" i="1" a="1"/>
  <c r="Q773" i="1" s="1"/>
  <c r="Q772" i="1" a="1"/>
  <c r="Q772" i="1" s="1"/>
  <c r="Q771" i="1" a="1"/>
  <c r="Q771" i="1" s="1"/>
  <c r="Q770" i="1" a="1"/>
  <c r="Q770" i="1" s="1"/>
  <c r="Q769" i="1" a="1"/>
  <c r="Q769" i="1" s="1"/>
  <c r="Q768" i="1" a="1"/>
  <c r="Q768" i="1" s="1"/>
  <c r="Q767" i="1" a="1"/>
  <c r="Q767" i="1" s="1"/>
  <c r="Q766" i="1" a="1"/>
  <c r="Q766" i="1" s="1"/>
  <c r="Q765" i="1" a="1"/>
  <c r="Q765" i="1" s="1"/>
  <c r="Q764" i="1" a="1"/>
  <c r="Q764" i="1" s="1"/>
  <c r="Q763" i="1" a="1"/>
  <c r="Q763" i="1" s="1"/>
  <c r="Q762" i="1" a="1"/>
  <c r="Q762" i="1" s="1"/>
  <c r="Q761" i="1" a="1"/>
  <c r="Q761" i="1" s="1"/>
  <c r="Q760" i="1" a="1"/>
  <c r="Q760" i="1" s="1"/>
  <c r="Q759" i="1" a="1"/>
  <c r="Q759" i="1" s="1"/>
  <c r="Q758" i="1" a="1"/>
  <c r="Q758" i="1" s="1"/>
  <c r="Q757" i="1" a="1"/>
  <c r="Q757" i="1" s="1"/>
  <c r="Q756" i="1" a="1"/>
  <c r="Q756" i="1" s="1"/>
  <c r="Q755" i="1" a="1"/>
  <c r="Q755" i="1" s="1"/>
  <c r="Q754" i="1" a="1"/>
  <c r="Q754" i="1" s="1"/>
  <c r="Q753" i="1" a="1"/>
  <c r="Q753" i="1" s="1"/>
  <c r="Q752" i="1" a="1"/>
  <c r="Q752" i="1" s="1"/>
  <c r="Q751" i="1" a="1"/>
  <c r="Q751" i="1" s="1"/>
  <c r="Q750" i="1" a="1"/>
  <c r="Q750" i="1" s="1"/>
  <c r="Q749" i="1" a="1"/>
  <c r="Q749" i="1" s="1"/>
  <c r="Q748" i="1" a="1"/>
  <c r="Q748" i="1" s="1"/>
  <c r="Q747" i="1" a="1"/>
  <c r="Q747" i="1" s="1"/>
  <c r="Q746" i="1" a="1"/>
  <c r="Q746" i="1" s="1"/>
  <c r="Q745" i="1" a="1"/>
  <c r="Q745" i="1" s="1"/>
  <c r="Q744" i="1" a="1"/>
  <c r="Q744" i="1" s="1"/>
  <c r="Q743" i="1" a="1"/>
  <c r="Q743" i="1" s="1"/>
  <c r="Q742" i="1" a="1"/>
  <c r="Q742" i="1" s="1"/>
  <c r="Q741" i="1" a="1"/>
  <c r="Q741" i="1" s="1"/>
  <c r="Q740" i="1" a="1"/>
  <c r="Q740" i="1" s="1"/>
  <c r="Q739" i="1" a="1"/>
  <c r="Q739" i="1" s="1"/>
  <c r="Q738" i="1" a="1"/>
  <c r="Q738" i="1" s="1"/>
  <c r="Q737" i="1" a="1"/>
  <c r="Q737" i="1" s="1"/>
  <c r="Q736" i="1" a="1"/>
  <c r="Q736" i="1" s="1"/>
  <c r="Q735" i="1" a="1"/>
  <c r="Q735" i="1" s="1"/>
  <c r="Q734" i="1" a="1"/>
  <c r="Q734" i="1" s="1"/>
  <c r="Q733" i="1" a="1"/>
  <c r="Q733" i="1" s="1"/>
  <c r="Q732" i="1" a="1"/>
  <c r="Q732" i="1" s="1"/>
  <c r="Q731" i="1" a="1"/>
  <c r="Q731" i="1" s="1"/>
  <c r="Q730" i="1" a="1"/>
  <c r="Q730" i="1" s="1"/>
  <c r="Q729" i="1" a="1"/>
  <c r="Q729" i="1" s="1"/>
  <c r="Q728" i="1" a="1"/>
  <c r="Q728" i="1" s="1"/>
  <c r="Q727" i="1" a="1"/>
  <c r="Q727" i="1" s="1"/>
  <c r="Q726" i="1" a="1"/>
  <c r="Q726" i="1" s="1"/>
  <c r="Q725" i="1" a="1"/>
  <c r="Q725" i="1" s="1"/>
  <c r="Q724" i="1" a="1"/>
  <c r="Q724" i="1" s="1"/>
  <c r="Q723" i="1" a="1"/>
  <c r="Q723" i="1" s="1"/>
  <c r="Q722" i="1" a="1"/>
  <c r="Q722" i="1" s="1"/>
  <c r="Q721" i="1" a="1"/>
  <c r="Q721" i="1" s="1"/>
  <c r="Q720" i="1" a="1"/>
  <c r="Q720" i="1" s="1"/>
  <c r="Q719" i="1" a="1"/>
  <c r="Q719" i="1" s="1"/>
  <c r="Q718" i="1" a="1"/>
  <c r="Q718" i="1" s="1"/>
  <c r="Q717" i="1" a="1"/>
  <c r="Q717" i="1" s="1"/>
  <c r="Q716" i="1" a="1"/>
  <c r="Q716" i="1" s="1"/>
  <c r="Q715" i="1" a="1"/>
  <c r="Q715" i="1" s="1"/>
  <c r="Q714" i="1" a="1"/>
  <c r="Q714" i="1" s="1"/>
  <c r="Q713" i="1" a="1"/>
  <c r="Q713" i="1" s="1"/>
  <c r="Q712" i="1" a="1"/>
  <c r="Q712" i="1" s="1"/>
  <c r="Q711" i="1" a="1"/>
  <c r="Q711" i="1" s="1"/>
  <c r="Q710" i="1" a="1"/>
  <c r="Q710" i="1" s="1"/>
  <c r="Q709" i="1" a="1"/>
  <c r="Q709" i="1" s="1"/>
  <c r="Q708" i="1" a="1"/>
  <c r="Q708" i="1" s="1"/>
  <c r="Q707" i="1" a="1"/>
  <c r="Q707" i="1" s="1"/>
  <c r="Q706" i="1" a="1"/>
  <c r="Q706" i="1" s="1"/>
  <c r="Q705" i="1" a="1"/>
  <c r="Q705" i="1" s="1"/>
  <c r="Q704" i="1" a="1"/>
  <c r="Q704" i="1" s="1"/>
  <c r="Q703" i="1" a="1"/>
  <c r="Q703" i="1" s="1"/>
  <c r="Q702" i="1" a="1"/>
  <c r="Q702" i="1" s="1"/>
  <c r="Q701" i="1" a="1"/>
  <c r="Q701" i="1" s="1"/>
  <c r="Q700" i="1" a="1"/>
  <c r="Q700" i="1" s="1"/>
  <c r="Q699" i="1" a="1"/>
  <c r="Q699" i="1" s="1"/>
  <c r="Q698" i="1" a="1"/>
  <c r="Q698" i="1" s="1"/>
  <c r="Q697" i="1" a="1"/>
  <c r="Q697" i="1" s="1"/>
  <c r="Q696" i="1" a="1"/>
  <c r="Q696" i="1" s="1"/>
  <c r="Q695" i="1" a="1"/>
  <c r="Q695" i="1" s="1"/>
  <c r="Q694" i="1" a="1"/>
  <c r="Q694" i="1" s="1"/>
  <c r="Q693" i="1" a="1"/>
  <c r="Q693" i="1" s="1"/>
  <c r="Q692" i="1" a="1"/>
  <c r="Q692" i="1" s="1"/>
  <c r="Q691" i="1" a="1"/>
  <c r="Q691" i="1" s="1"/>
  <c r="Q690" i="1" a="1"/>
  <c r="Q690" i="1" s="1"/>
  <c r="Q689" i="1" a="1"/>
  <c r="Q689" i="1" s="1"/>
  <c r="Q688" i="1" a="1"/>
  <c r="Q688" i="1" s="1"/>
  <c r="Q687" i="1" a="1"/>
  <c r="Q687" i="1" s="1"/>
  <c r="Q686" i="1" a="1"/>
  <c r="Q686" i="1" s="1"/>
  <c r="Q685" i="1" a="1"/>
  <c r="Q685" i="1" s="1"/>
  <c r="Q684" i="1" a="1"/>
  <c r="Q684" i="1" s="1"/>
  <c r="Q683" i="1" a="1"/>
  <c r="Q683" i="1" s="1"/>
  <c r="Q682" i="1" a="1"/>
  <c r="Q682" i="1" s="1"/>
  <c r="Q681" i="1" a="1"/>
  <c r="Q681" i="1" s="1"/>
  <c r="Q680" i="1" a="1"/>
  <c r="Q680" i="1" s="1"/>
  <c r="Q679" i="1" a="1"/>
  <c r="Q679" i="1" s="1"/>
  <c r="Q678" i="1" a="1"/>
  <c r="Q678" i="1" s="1"/>
  <c r="Q677" i="1" a="1"/>
  <c r="Q677" i="1" s="1"/>
  <c r="Q676" i="1" a="1"/>
  <c r="Q676" i="1" s="1"/>
  <c r="Q675" i="1" a="1"/>
  <c r="Q675" i="1" s="1"/>
  <c r="Q674" i="1" a="1"/>
  <c r="Q674" i="1" s="1"/>
  <c r="Q673" i="1" a="1"/>
  <c r="Q673" i="1" s="1"/>
  <c r="Q672" i="1" a="1"/>
  <c r="Q672" i="1" s="1"/>
  <c r="Q671" i="1" a="1"/>
  <c r="Q671" i="1" s="1"/>
  <c r="Q670" i="1" a="1"/>
  <c r="Q670" i="1" s="1"/>
  <c r="Q669" i="1" a="1"/>
  <c r="Q669" i="1" s="1"/>
  <c r="Q668" i="1" a="1"/>
  <c r="Q668" i="1" s="1"/>
  <c r="Q667" i="1" a="1"/>
  <c r="Q667" i="1" s="1"/>
  <c r="Q666" i="1" a="1"/>
  <c r="Q666" i="1" s="1"/>
  <c r="Q665" i="1" a="1"/>
  <c r="Q665" i="1" s="1"/>
  <c r="Q664" i="1" a="1"/>
  <c r="Q664" i="1" s="1"/>
  <c r="Q663" i="1" a="1"/>
  <c r="Q663" i="1" s="1"/>
  <c r="Q662" i="1" a="1"/>
  <c r="Q662" i="1" s="1"/>
  <c r="Q661" i="1" a="1"/>
  <c r="Q661" i="1" s="1"/>
  <c r="Q660" i="1" a="1"/>
  <c r="Q660" i="1" s="1"/>
  <c r="Q659" i="1" a="1"/>
  <c r="Q659" i="1" s="1"/>
  <c r="Q658" i="1" a="1"/>
  <c r="Q658" i="1" s="1"/>
  <c r="Q657" i="1" a="1"/>
  <c r="Q657" i="1" s="1"/>
  <c r="Q656" i="1" a="1"/>
  <c r="Q656" i="1" s="1"/>
  <c r="Q655" i="1" a="1"/>
  <c r="Q655" i="1" s="1"/>
  <c r="Q654" i="1" a="1"/>
  <c r="Q654" i="1" s="1"/>
  <c r="Q653" i="1" a="1"/>
  <c r="Q653" i="1" s="1"/>
  <c r="Q652" i="1" a="1"/>
  <c r="Q652" i="1" s="1"/>
  <c r="Q651" i="1" a="1"/>
  <c r="Q651" i="1" s="1"/>
  <c r="Q650" i="1" a="1"/>
  <c r="Q650" i="1" s="1"/>
  <c r="Q649" i="1" a="1"/>
  <c r="Q649" i="1" s="1"/>
  <c r="Q648" i="1" a="1"/>
  <c r="Q648" i="1" s="1"/>
  <c r="Q647" i="1" a="1"/>
  <c r="Q647" i="1" s="1"/>
  <c r="Q646" i="1" a="1"/>
  <c r="Q646" i="1" s="1"/>
  <c r="Q645" i="1" a="1"/>
  <c r="Q645" i="1" s="1"/>
  <c r="Q644" i="1" a="1"/>
  <c r="Q644" i="1" s="1"/>
  <c r="Q643" i="1" a="1"/>
  <c r="Q643" i="1" s="1"/>
  <c r="Q642" i="1" a="1"/>
  <c r="Q642" i="1" s="1"/>
  <c r="Q641" i="1" a="1"/>
  <c r="Q641" i="1" s="1"/>
  <c r="Q640" i="1" a="1"/>
  <c r="Q640" i="1" s="1"/>
  <c r="Q639" i="1" a="1"/>
  <c r="Q639" i="1" s="1"/>
  <c r="Q638" i="1" a="1"/>
  <c r="Q638" i="1" s="1"/>
  <c r="Q637" i="1" a="1"/>
  <c r="Q637" i="1" s="1"/>
  <c r="Q636" i="1" a="1"/>
  <c r="Q636" i="1" s="1"/>
  <c r="Q635" i="1" a="1"/>
  <c r="Q635" i="1" s="1"/>
  <c r="Q634" i="1" a="1"/>
  <c r="Q634" i="1" s="1"/>
  <c r="Q633" i="1" a="1"/>
  <c r="Q633" i="1" s="1"/>
  <c r="Q632" i="1" a="1"/>
  <c r="Q632" i="1" s="1"/>
  <c r="Q631" i="1" a="1"/>
  <c r="Q631" i="1" s="1"/>
  <c r="Q630" i="1" a="1"/>
  <c r="Q630" i="1" s="1"/>
  <c r="Q629" i="1" a="1"/>
  <c r="Q629" i="1" s="1"/>
  <c r="Q628" i="1" a="1"/>
  <c r="Q628" i="1" s="1"/>
  <c r="Q627" i="1" a="1"/>
  <c r="Q627" i="1" s="1"/>
  <c r="Q626" i="1" a="1"/>
  <c r="Q626" i="1" s="1"/>
  <c r="Q625" i="1" a="1"/>
  <c r="Q625" i="1" s="1"/>
  <c r="Q624" i="1" a="1"/>
  <c r="Q624" i="1" s="1"/>
  <c r="Q623" i="1" a="1"/>
  <c r="Q623" i="1" s="1"/>
  <c r="Q622" i="1" a="1"/>
  <c r="Q622" i="1" s="1"/>
  <c r="Q621" i="1" a="1"/>
  <c r="Q621" i="1" s="1"/>
  <c r="Q620" i="1" a="1"/>
  <c r="Q620" i="1" s="1"/>
  <c r="Q619" i="1" a="1"/>
  <c r="Q619" i="1" s="1"/>
  <c r="Q618" i="1" a="1"/>
  <c r="Q618" i="1" s="1"/>
  <c r="Q617" i="1" a="1"/>
  <c r="Q617" i="1" s="1"/>
  <c r="Q616" i="1" a="1"/>
  <c r="Q616" i="1" s="1"/>
  <c r="Q615" i="1" a="1"/>
  <c r="Q615" i="1" s="1"/>
  <c r="Q614" i="1" a="1"/>
  <c r="Q614" i="1" s="1"/>
  <c r="Q613" i="1" a="1"/>
  <c r="Q613" i="1" s="1"/>
  <c r="Q612" i="1" a="1"/>
  <c r="Q612" i="1" s="1"/>
  <c r="Q611" i="1" a="1"/>
  <c r="Q611" i="1" s="1"/>
  <c r="Q610" i="1" a="1"/>
  <c r="Q610" i="1" s="1"/>
  <c r="Q609" i="1" a="1"/>
  <c r="Q609" i="1" s="1"/>
  <c r="Q608" i="1" a="1"/>
  <c r="Q608" i="1" s="1"/>
  <c r="Q607" i="1" a="1"/>
  <c r="Q607" i="1" s="1"/>
  <c r="Q606" i="1" a="1"/>
  <c r="Q606" i="1" s="1"/>
  <c r="Q605" i="1" a="1"/>
  <c r="Q605" i="1" s="1"/>
  <c r="Q604" i="1" a="1"/>
  <c r="Q604" i="1" s="1"/>
  <c r="Q603" i="1" a="1"/>
  <c r="Q603" i="1" s="1"/>
  <c r="Q602" i="1" a="1"/>
  <c r="Q602" i="1" s="1"/>
  <c r="Q601" i="1" a="1"/>
  <c r="Q601" i="1" s="1"/>
  <c r="Q600" i="1" a="1"/>
  <c r="Q600" i="1" s="1"/>
  <c r="Q599" i="1" a="1"/>
  <c r="Q599" i="1" s="1"/>
  <c r="Q598" i="1" a="1"/>
  <c r="Q598" i="1" s="1"/>
  <c r="Q597" i="1" a="1"/>
  <c r="Q597" i="1" s="1"/>
  <c r="Q596" i="1" a="1"/>
  <c r="Q596" i="1" s="1"/>
  <c r="Q595" i="1" a="1"/>
  <c r="Q595" i="1" s="1"/>
  <c r="Q594" i="1" a="1"/>
  <c r="Q594" i="1" s="1"/>
  <c r="Q593" i="1" a="1"/>
  <c r="Q593" i="1" s="1"/>
  <c r="Q592" i="1" a="1"/>
  <c r="Q592" i="1" s="1"/>
  <c r="Q591" i="1" a="1"/>
  <c r="Q591" i="1" s="1"/>
  <c r="Q590" i="1" a="1"/>
  <c r="Q590" i="1" s="1"/>
  <c r="Q589" i="1" a="1"/>
  <c r="Q589" i="1" s="1"/>
  <c r="Q588" i="1" a="1"/>
  <c r="Q588" i="1" s="1"/>
  <c r="Q587" i="1" a="1"/>
  <c r="Q587" i="1" s="1"/>
  <c r="Q586" i="1" a="1"/>
  <c r="Q586" i="1" s="1"/>
  <c r="Q585" i="1" a="1"/>
  <c r="Q585" i="1" s="1"/>
  <c r="Q584" i="1" a="1"/>
  <c r="Q584" i="1" s="1"/>
  <c r="Q583" i="1" a="1"/>
  <c r="Q583" i="1" s="1"/>
  <c r="Q582" i="1" a="1"/>
  <c r="Q582" i="1" s="1"/>
  <c r="Q581" i="1" a="1"/>
  <c r="Q581" i="1" s="1"/>
  <c r="Q580" i="1" a="1"/>
  <c r="Q580" i="1" s="1"/>
  <c r="Q579" i="1" a="1"/>
  <c r="Q579" i="1" s="1"/>
  <c r="Q578" i="1" a="1"/>
  <c r="Q578" i="1" s="1"/>
  <c r="Q577" i="1" a="1"/>
  <c r="Q577" i="1" s="1"/>
  <c r="Q576" i="1" a="1"/>
  <c r="Q576" i="1" s="1"/>
  <c r="Q575" i="1" a="1"/>
  <c r="Q575" i="1" s="1"/>
  <c r="Q574" i="1" a="1"/>
  <c r="Q574" i="1" s="1"/>
  <c r="Q573" i="1" a="1"/>
  <c r="Q573" i="1" s="1"/>
  <c r="Q572" i="1" a="1"/>
  <c r="Q572" i="1" s="1"/>
  <c r="Q571" i="1" a="1"/>
  <c r="Q571" i="1" s="1"/>
  <c r="Q570" i="1" a="1"/>
  <c r="Q570" i="1" s="1"/>
  <c r="Q569" i="1" a="1"/>
  <c r="Q569" i="1" s="1"/>
  <c r="Q568" i="1" a="1"/>
  <c r="Q568" i="1" s="1"/>
  <c r="Q567" i="1" a="1"/>
  <c r="Q567" i="1" s="1"/>
  <c r="Q566" i="1" a="1"/>
  <c r="Q566" i="1" s="1"/>
  <c r="Q565" i="1" a="1"/>
  <c r="Q565" i="1" s="1"/>
  <c r="Q564" i="1" a="1"/>
  <c r="Q564" i="1" s="1"/>
  <c r="Q563" i="1" a="1"/>
  <c r="Q563" i="1" s="1"/>
  <c r="Q562" i="1" a="1"/>
  <c r="Q562" i="1" s="1"/>
  <c r="Q561" i="1" a="1"/>
  <c r="Q561" i="1" s="1"/>
  <c r="Q560" i="1" a="1"/>
  <c r="Q560" i="1" s="1"/>
  <c r="Q559" i="1" a="1"/>
  <c r="Q559" i="1" s="1"/>
  <c r="Q558" i="1" a="1"/>
  <c r="Q558" i="1" s="1"/>
  <c r="Q557" i="1" a="1"/>
  <c r="Q557" i="1" s="1"/>
  <c r="Q556" i="1" a="1"/>
  <c r="Q556" i="1" s="1"/>
  <c r="Q555" i="1" a="1"/>
  <c r="Q555" i="1" s="1"/>
  <c r="Q554" i="1" a="1"/>
  <c r="Q554" i="1" s="1"/>
  <c r="Q553" i="1" a="1"/>
  <c r="Q553" i="1" s="1"/>
  <c r="Q552" i="1" a="1"/>
  <c r="Q552" i="1" s="1"/>
  <c r="Q551" i="1" a="1"/>
  <c r="Q551" i="1" s="1"/>
  <c r="Q550" i="1" a="1"/>
  <c r="Q550" i="1" s="1"/>
  <c r="Q549" i="1" a="1"/>
  <c r="Q549" i="1" s="1"/>
  <c r="Q548" i="1" a="1"/>
  <c r="Q548" i="1" s="1"/>
  <c r="Q547" i="1" a="1"/>
  <c r="Q547" i="1" s="1"/>
  <c r="Q546" i="1" a="1"/>
  <c r="Q546" i="1" s="1"/>
  <c r="Q545" i="1" a="1"/>
  <c r="Q545" i="1" s="1"/>
  <c r="Q544" i="1" a="1"/>
  <c r="Q544" i="1" s="1"/>
  <c r="Q543" i="1" a="1"/>
  <c r="Q543" i="1" s="1"/>
  <c r="Q542" i="1" a="1"/>
  <c r="Q542" i="1" s="1"/>
  <c r="Q541" i="1" a="1"/>
  <c r="Q541" i="1" s="1"/>
  <c r="Q540" i="1" a="1"/>
  <c r="Q540" i="1" s="1"/>
  <c r="Q539" i="1" a="1"/>
  <c r="Q539" i="1" s="1"/>
  <c r="Q538" i="1" a="1"/>
  <c r="Q538" i="1" s="1"/>
  <c r="Q537" i="1" a="1"/>
  <c r="Q537" i="1" s="1"/>
  <c r="Q536" i="1" a="1"/>
  <c r="Q536" i="1" s="1"/>
  <c r="Q535" i="1" a="1"/>
  <c r="Q535" i="1" s="1"/>
  <c r="Q534" i="1" a="1"/>
  <c r="Q534" i="1" s="1"/>
  <c r="Q533" i="1" a="1"/>
  <c r="Q533" i="1" s="1"/>
  <c r="Q532" i="1" a="1"/>
  <c r="Q532" i="1" s="1"/>
  <c r="Q531" i="1" a="1"/>
  <c r="Q531" i="1" s="1"/>
  <c r="Q530" i="1" a="1"/>
  <c r="Q530" i="1" s="1"/>
  <c r="Q529" i="1" a="1"/>
  <c r="Q529" i="1" s="1"/>
  <c r="Q528" i="1" a="1"/>
  <c r="Q528" i="1" s="1"/>
  <c r="Q527" i="1" a="1"/>
  <c r="Q527" i="1" s="1"/>
  <c r="Q526" i="1" a="1"/>
  <c r="Q526" i="1" s="1"/>
  <c r="Q525" i="1" a="1"/>
  <c r="Q525" i="1" s="1"/>
  <c r="Q524" i="1" a="1"/>
  <c r="Q524" i="1" s="1"/>
  <c r="Q523" i="1" a="1"/>
  <c r="Q523" i="1" s="1"/>
  <c r="Q522" i="1" a="1"/>
  <c r="Q522" i="1" s="1"/>
  <c r="Q521" i="1" a="1"/>
  <c r="Q521" i="1" s="1"/>
  <c r="Q520" i="1" a="1"/>
  <c r="Q520" i="1" s="1"/>
  <c r="Q519" i="1" a="1"/>
  <c r="Q519" i="1" s="1"/>
  <c r="Q518" i="1" a="1"/>
  <c r="Q518" i="1" s="1"/>
  <c r="Q517" i="1" a="1"/>
  <c r="Q517" i="1" s="1"/>
  <c r="Q516" i="1" a="1"/>
  <c r="Q516" i="1" s="1"/>
  <c r="Q515" i="1" a="1"/>
  <c r="Q515" i="1" s="1"/>
  <c r="Q514" i="1" a="1"/>
  <c r="Q514" i="1" s="1"/>
  <c r="Q513" i="1" a="1"/>
  <c r="Q513" i="1" s="1"/>
  <c r="Q512" i="1" a="1"/>
  <c r="Q512" i="1" s="1"/>
  <c r="Q511" i="1" a="1"/>
  <c r="Q511" i="1" s="1"/>
  <c r="Q510" i="1" a="1"/>
  <c r="Q510" i="1" s="1"/>
  <c r="Q509" i="1" a="1"/>
  <c r="Q509" i="1" s="1"/>
  <c r="Q508" i="1" a="1"/>
  <c r="Q508" i="1" s="1"/>
  <c r="Q507" i="1" a="1"/>
  <c r="Q507" i="1" s="1"/>
  <c r="Q506" i="1" a="1"/>
  <c r="Q506" i="1" s="1"/>
  <c r="Q505" i="1" a="1"/>
  <c r="Q505" i="1" s="1"/>
  <c r="Q504" i="1" a="1"/>
  <c r="Q504" i="1" s="1"/>
  <c r="Q503" i="1" a="1"/>
  <c r="Q503" i="1" s="1"/>
  <c r="Q502" i="1" a="1"/>
  <c r="Q502" i="1" s="1"/>
  <c r="Q501" i="1" a="1"/>
  <c r="Q501" i="1" s="1"/>
  <c r="Q500" i="1" a="1"/>
  <c r="Q500" i="1" s="1"/>
  <c r="Q499" i="1" a="1"/>
  <c r="Q499" i="1" s="1"/>
  <c r="Q498" i="1" a="1"/>
  <c r="Q498" i="1" s="1"/>
  <c r="Q497" i="1" a="1"/>
  <c r="Q497" i="1" s="1"/>
  <c r="Q496" i="1" a="1"/>
  <c r="Q496" i="1" s="1"/>
  <c r="Q495" i="1" a="1"/>
  <c r="Q495" i="1" s="1"/>
  <c r="Q494" i="1" a="1"/>
  <c r="Q494" i="1" s="1"/>
  <c r="Q493" i="1" a="1"/>
  <c r="Q493" i="1" s="1"/>
  <c r="Q492" i="1" a="1"/>
  <c r="Q492" i="1" s="1"/>
  <c r="Q491" i="1" a="1"/>
  <c r="Q491" i="1" s="1"/>
  <c r="Q490" i="1" a="1"/>
  <c r="Q490" i="1" s="1"/>
  <c r="Q489" i="1" a="1"/>
  <c r="Q489" i="1" s="1"/>
  <c r="Q488" i="1" a="1"/>
  <c r="Q488" i="1" s="1"/>
  <c r="Q487" i="1" a="1"/>
  <c r="Q487" i="1" s="1"/>
  <c r="Q486" i="1" a="1"/>
  <c r="Q486" i="1" s="1"/>
  <c r="Q485" i="1" a="1"/>
  <c r="Q485" i="1" s="1"/>
  <c r="Q484" i="1" a="1"/>
  <c r="Q484" i="1" s="1"/>
  <c r="Q483" i="1" a="1"/>
  <c r="Q483" i="1" s="1"/>
  <c r="Q482" i="1" a="1"/>
  <c r="Q482" i="1" s="1"/>
  <c r="Q481" i="1" a="1"/>
  <c r="Q481" i="1" s="1"/>
  <c r="Q480" i="1" a="1"/>
  <c r="Q480" i="1" s="1"/>
  <c r="Q479" i="1" a="1"/>
  <c r="Q479" i="1" s="1"/>
  <c r="Q478" i="1" a="1"/>
  <c r="Q478" i="1" s="1"/>
  <c r="Q477" i="1" a="1"/>
  <c r="Q477" i="1" s="1"/>
  <c r="Q476" i="1" a="1"/>
  <c r="Q476" i="1" s="1"/>
  <c r="Q475" i="1" a="1"/>
  <c r="Q475" i="1" s="1"/>
  <c r="Q474" i="1" a="1"/>
  <c r="Q474" i="1" s="1"/>
  <c r="Q473" i="1" a="1"/>
  <c r="Q473" i="1" s="1"/>
  <c r="Q472" i="1" a="1"/>
  <c r="Q472" i="1" s="1"/>
  <c r="Q471" i="1" a="1"/>
  <c r="Q471" i="1" s="1"/>
  <c r="Q470" i="1" a="1"/>
  <c r="Q470" i="1" s="1"/>
  <c r="Q469" i="1" a="1"/>
  <c r="Q469" i="1" s="1"/>
  <c r="Q468" i="1" a="1"/>
  <c r="Q468" i="1" s="1"/>
  <c r="Q467" i="1" a="1"/>
  <c r="Q467" i="1" s="1"/>
  <c r="Q466" i="1" a="1"/>
  <c r="Q466" i="1" s="1"/>
  <c r="Q465" i="1" a="1"/>
  <c r="Q465" i="1" s="1"/>
  <c r="Q464" i="1" a="1"/>
  <c r="Q464" i="1" s="1"/>
  <c r="Q463" i="1" a="1"/>
  <c r="Q463" i="1" s="1"/>
  <c r="Q462" i="1" a="1"/>
  <c r="Q462" i="1" s="1"/>
  <c r="Q461" i="1" a="1"/>
  <c r="Q461" i="1" s="1"/>
  <c r="Q460" i="1" a="1"/>
  <c r="Q460" i="1" s="1"/>
  <c r="Q459" i="1" a="1"/>
  <c r="Q459" i="1" s="1"/>
  <c r="Q458" i="1" a="1"/>
  <c r="Q458" i="1" s="1"/>
  <c r="Q457" i="1" a="1"/>
  <c r="Q457" i="1" s="1"/>
  <c r="Q456" i="1" a="1"/>
  <c r="Q456" i="1" s="1"/>
  <c r="Q455" i="1" a="1"/>
  <c r="Q455" i="1" s="1"/>
  <c r="Q454" i="1" a="1"/>
  <c r="Q454" i="1" s="1"/>
  <c r="Q453" i="1" a="1"/>
  <c r="Q453" i="1" s="1"/>
  <c r="Q452" i="1" a="1"/>
  <c r="Q452" i="1" s="1"/>
  <c r="Q451" i="1" a="1"/>
  <c r="Q451" i="1" s="1"/>
  <c r="Q450" i="1" a="1"/>
  <c r="Q450" i="1" s="1"/>
  <c r="Q449" i="1" a="1"/>
  <c r="Q449" i="1" s="1"/>
  <c r="Q448" i="1" a="1"/>
  <c r="Q448" i="1" s="1"/>
  <c r="Q447" i="1" a="1"/>
  <c r="Q447" i="1" s="1"/>
  <c r="Q446" i="1" a="1"/>
  <c r="Q446" i="1" s="1"/>
  <c r="Q445" i="1" a="1"/>
  <c r="Q445" i="1" s="1"/>
  <c r="Q444" i="1" a="1"/>
  <c r="Q444" i="1" s="1"/>
  <c r="Q443" i="1" a="1"/>
  <c r="Q443" i="1" s="1"/>
  <c r="Q442" i="1" a="1"/>
  <c r="Q442" i="1" s="1"/>
  <c r="Q441" i="1" a="1"/>
  <c r="Q441" i="1" s="1"/>
  <c r="Q440" i="1" a="1"/>
  <c r="Q440" i="1" s="1"/>
  <c r="Q439" i="1" a="1"/>
  <c r="Q439" i="1" s="1"/>
  <c r="Q438" i="1" a="1"/>
  <c r="Q438" i="1" s="1"/>
  <c r="Q437" i="1" a="1"/>
  <c r="Q437" i="1" s="1"/>
  <c r="Q436" i="1" a="1"/>
  <c r="Q436" i="1" s="1"/>
  <c r="Q435" i="1" a="1"/>
  <c r="Q435" i="1" s="1"/>
  <c r="Q434" i="1" a="1"/>
  <c r="Q434" i="1" s="1"/>
  <c r="Q433" i="1" a="1"/>
  <c r="Q433" i="1" s="1"/>
  <c r="Q432" i="1" a="1"/>
  <c r="Q432" i="1" s="1"/>
  <c r="Q431" i="1" a="1"/>
  <c r="Q431" i="1" s="1"/>
  <c r="Q430" i="1" a="1"/>
  <c r="Q430" i="1" s="1"/>
  <c r="Q429" i="1" a="1"/>
  <c r="Q429" i="1" s="1"/>
  <c r="Q428" i="1" a="1"/>
  <c r="Q428" i="1" s="1"/>
  <c r="Q427" i="1" a="1"/>
  <c r="Q427" i="1" s="1"/>
  <c r="Q426" i="1" a="1"/>
  <c r="Q426" i="1" s="1"/>
  <c r="Q425" i="1" a="1"/>
  <c r="Q425" i="1" s="1"/>
  <c r="Q424" i="1" a="1"/>
  <c r="Q424" i="1" s="1"/>
  <c r="Q423" i="1" a="1"/>
  <c r="Q423" i="1" s="1"/>
  <c r="Q422" i="1" a="1"/>
  <c r="Q422" i="1" s="1"/>
  <c r="Q421" i="1" a="1"/>
  <c r="Q421" i="1" s="1"/>
  <c r="Q420" i="1" a="1"/>
  <c r="Q420" i="1" s="1"/>
  <c r="Q419" i="1" a="1"/>
  <c r="Q419" i="1" s="1"/>
  <c r="Q418" i="1" a="1"/>
  <c r="Q418" i="1" s="1"/>
  <c r="Q417" i="1" a="1"/>
  <c r="Q417" i="1" s="1"/>
  <c r="Q416" i="1" a="1"/>
  <c r="Q416" i="1" s="1"/>
  <c r="Q415" i="1" a="1"/>
  <c r="Q415" i="1" s="1"/>
  <c r="Q414" i="1" a="1"/>
  <c r="Q414" i="1" s="1"/>
  <c r="Q413" i="1" a="1"/>
  <c r="Q413" i="1" s="1"/>
  <c r="Q412" i="1" a="1"/>
  <c r="Q412" i="1" s="1"/>
  <c r="Q411" i="1" a="1"/>
  <c r="Q411" i="1" s="1"/>
  <c r="Q410" i="1" a="1"/>
  <c r="Q410" i="1" s="1"/>
  <c r="Q409" i="1" a="1"/>
  <c r="Q409" i="1" s="1"/>
  <c r="Q408" i="1" a="1"/>
  <c r="Q408" i="1" s="1"/>
  <c r="Q407" i="1" a="1"/>
  <c r="Q407" i="1" s="1"/>
  <c r="Q406" i="1" a="1"/>
  <c r="Q406" i="1" s="1"/>
  <c r="Q405" i="1" a="1"/>
  <c r="Q405" i="1" s="1"/>
  <c r="Q404" i="1" a="1"/>
  <c r="Q404" i="1" s="1"/>
  <c r="Q403" i="1" a="1"/>
  <c r="Q403" i="1" s="1"/>
  <c r="Q402" i="1" a="1"/>
  <c r="Q402" i="1" s="1"/>
  <c r="Q401" i="1" a="1"/>
  <c r="Q401" i="1" s="1"/>
  <c r="Q400" i="1" a="1"/>
  <c r="Q400" i="1" s="1"/>
  <c r="Q399" i="1" a="1"/>
  <c r="Q399" i="1" s="1"/>
  <c r="Q398" i="1" a="1"/>
  <c r="Q398" i="1" s="1"/>
  <c r="Q397" i="1" a="1"/>
  <c r="Q397" i="1" s="1"/>
  <c r="Q396" i="1" a="1"/>
  <c r="Q396" i="1" s="1"/>
  <c r="Q395" i="1" a="1"/>
  <c r="Q395" i="1" s="1"/>
  <c r="Q394" i="1" a="1"/>
  <c r="Q394" i="1" s="1"/>
  <c r="Q393" i="1" a="1"/>
  <c r="Q393" i="1" s="1"/>
  <c r="Q392" i="1" a="1"/>
  <c r="Q392" i="1" s="1"/>
  <c r="Q391" i="1" a="1"/>
  <c r="Q391" i="1" s="1"/>
  <c r="Q390" i="1" a="1"/>
  <c r="Q390" i="1" s="1"/>
  <c r="Q389" i="1" a="1"/>
  <c r="Q389" i="1" s="1"/>
  <c r="Q388" i="1" a="1"/>
  <c r="Q388" i="1" s="1"/>
  <c r="Q387" i="1" a="1"/>
  <c r="Q387" i="1" s="1"/>
  <c r="Q386" i="1" a="1"/>
  <c r="Q386" i="1" s="1"/>
  <c r="Q385" i="1" a="1"/>
  <c r="Q385" i="1" s="1"/>
  <c r="Q384" i="1" a="1"/>
  <c r="Q384" i="1" s="1"/>
  <c r="Q383" i="1" a="1"/>
  <c r="Q383" i="1" s="1"/>
  <c r="Q382" i="1" a="1"/>
  <c r="Q382" i="1" s="1"/>
  <c r="Q381" i="1" a="1"/>
  <c r="Q381" i="1" s="1"/>
  <c r="Q380" i="1" a="1"/>
  <c r="Q380" i="1" s="1"/>
  <c r="Q379" i="1" a="1"/>
  <c r="Q379" i="1" s="1"/>
  <c r="Q378" i="1" a="1"/>
  <c r="Q378" i="1" s="1"/>
  <c r="Q377" i="1" a="1"/>
  <c r="Q377" i="1" s="1"/>
  <c r="Q376" i="1" a="1"/>
  <c r="Q376" i="1" s="1"/>
  <c r="Q375" i="1" a="1"/>
  <c r="Q375" i="1" s="1"/>
  <c r="Q374" i="1" a="1"/>
  <c r="Q374" i="1" s="1"/>
  <c r="Q373" i="1" a="1"/>
  <c r="Q373" i="1" s="1"/>
  <c r="Q372" i="1" a="1"/>
  <c r="Q372" i="1" s="1"/>
  <c r="Q371" i="1" a="1"/>
  <c r="Q371" i="1" s="1"/>
  <c r="Q370" i="1" a="1"/>
  <c r="Q370" i="1" s="1"/>
  <c r="Q369" i="1" a="1"/>
  <c r="Q369" i="1" s="1"/>
  <c r="Q368" i="1" a="1"/>
  <c r="Q368" i="1" s="1"/>
  <c r="Q367" i="1" a="1"/>
  <c r="Q367" i="1" s="1"/>
  <c r="Q366" i="1" a="1"/>
  <c r="Q366" i="1" s="1"/>
  <c r="Q365" i="1" a="1"/>
  <c r="Q365" i="1" s="1"/>
  <c r="Q364" i="1" a="1"/>
  <c r="Q364" i="1" s="1"/>
  <c r="Q363" i="1" a="1"/>
  <c r="Q363" i="1" s="1"/>
  <c r="Q362" i="1" a="1"/>
  <c r="Q362" i="1" s="1"/>
  <c r="Q361" i="1" a="1"/>
  <c r="Q361" i="1" s="1"/>
  <c r="Q360" i="1" a="1"/>
  <c r="Q360" i="1" s="1"/>
  <c r="Q359" i="1" a="1"/>
  <c r="Q359" i="1" s="1"/>
  <c r="Q358" i="1" a="1"/>
  <c r="Q358" i="1" s="1"/>
  <c r="Q357" i="1" a="1"/>
  <c r="Q357" i="1" s="1"/>
  <c r="Q356" i="1" a="1"/>
  <c r="Q356" i="1" s="1"/>
  <c r="Q355" i="1" a="1"/>
  <c r="Q355" i="1" s="1"/>
  <c r="Q354" i="1" a="1"/>
  <c r="Q354" i="1" s="1"/>
  <c r="Q353" i="1" a="1"/>
  <c r="Q353" i="1" s="1"/>
  <c r="Q352" i="1" a="1"/>
  <c r="Q352" i="1" s="1"/>
  <c r="Q351" i="1" a="1"/>
  <c r="Q351" i="1" s="1"/>
  <c r="Q350" i="1" a="1"/>
  <c r="Q350" i="1" s="1"/>
  <c r="Q349" i="1" a="1"/>
  <c r="Q349" i="1" s="1"/>
  <c r="Q348" i="1" a="1"/>
  <c r="Q348" i="1" s="1"/>
  <c r="Q347" i="1" a="1"/>
  <c r="Q347" i="1" s="1"/>
  <c r="Q346" i="1" a="1"/>
  <c r="Q346" i="1" s="1"/>
  <c r="Q345" i="1" a="1"/>
  <c r="Q345" i="1" s="1"/>
  <c r="Q344" i="1" a="1"/>
  <c r="Q344" i="1" s="1"/>
  <c r="Q343" i="1" a="1"/>
  <c r="Q343" i="1" s="1"/>
  <c r="Q342" i="1" a="1"/>
  <c r="Q342" i="1" s="1"/>
  <c r="Q341" i="1" a="1"/>
  <c r="Q341" i="1" s="1"/>
  <c r="Q340" i="1" a="1"/>
  <c r="Q340" i="1" s="1"/>
  <c r="Q339" i="1" a="1"/>
  <c r="Q339" i="1" s="1"/>
  <c r="Q338" i="1" a="1"/>
  <c r="Q338" i="1" s="1"/>
  <c r="Q337" i="1" a="1"/>
  <c r="Q337" i="1" s="1"/>
  <c r="Q336" i="1" a="1"/>
  <c r="Q336" i="1" s="1"/>
  <c r="Q335" i="1" a="1"/>
  <c r="Q335" i="1" s="1"/>
  <c r="Q334" i="1" a="1"/>
  <c r="Q334" i="1" s="1"/>
  <c r="Q333" i="1" a="1"/>
  <c r="Q333" i="1" s="1"/>
  <c r="Q332" i="1" a="1"/>
  <c r="Q332" i="1" s="1"/>
  <c r="Q331" i="1" a="1"/>
  <c r="Q331" i="1" s="1"/>
  <c r="Q330" i="1" a="1"/>
  <c r="Q330" i="1" s="1"/>
  <c r="Q329" i="1" a="1"/>
  <c r="Q329" i="1" s="1"/>
  <c r="Q328" i="1" a="1"/>
  <c r="Q328" i="1" s="1"/>
  <c r="Q327" i="1" a="1"/>
  <c r="Q327" i="1" s="1"/>
  <c r="Q326" i="1" a="1"/>
  <c r="Q326" i="1" s="1"/>
  <c r="Q325" i="1" a="1"/>
  <c r="Q325" i="1" s="1"/>
  <c r="Q324" i="1" a="1"/>
  <c r="Q324" i="1" s="1"/>
  <c r="Q323" i="1" a="1"/>
  <c r="Q323" i="1" s="1"/>
  <c r="Q322" i="1" a="1"/>
  <c r="Q322" i="1" s="1"/>
  <c r="Q321" i="1" a="1"/>
  <c r="Q321" i="1" s="1"/>
  <c r="Q320" i="1" a="1"/>
  <c r="Q320" i="1" s="1"/>
  <c r="Q319" i="1" a="1"/>
  <c r="Q319" i="1" s="1"/>
  <c r="Q318" i="1" a="1"/>
  <c r="Q318" i="1" s="1"/>
  <c r="Q317" i="1" a="1"/>
  <c r="Q317" i="1" s="1"/>
  <c r="Q316" i="1" a="1"/>
  <c r="Q316" i="1" s="1"/>
  <c r="Q315" i="1" a="1"/>
  <c r="Q315" i="1" s="1"/>
  <c r="Q314" i="1" a="1"/>
  <c r="Q314" i="1" s="1"/>
  <c r="Q313" i="1" a="1"/>
  <c r="Q313" i="1" s="1"/>
  <c r="Q312" i="1" a="1"/>
  <c r="Q312" i="1" s="1"/>
  <c r="Q311" i="1" a="1"/>
  <c r="Q311" i="1" s="1"/>
  <c r="Q310" i="1" a="1"/>
  <c r="Q310" i="1" s="1"/>
  <c r="Q309" i="1" a="1"/>
  <c r="Q309" i="1" s="1"/>
  <c r="Q308" i="1" a="1"/>
  <c r="Q308" i="1" s="1"/>
  <c r="Q307" i="1" a="1"/>
  <c r="Q307" i="1" s="1"/>
  <c r="Q306" i="1" a="1"/>
  <c r="Q306" i="1" s="1"/>
  <c r="Q305" i="1" a="1"/>
  <c r="Q305" i="1" s="1"/>
  <c r="Q304" i="1" a="1"/>
  <c r="Q304" i="1" s="1"/>
  <c r="Q303" i="1" a="1"/>
  <c r="Q303" i="1" s="1"/>
  <c r="Q302" i="1" a="1"/>
  <c r="Q302" i="1" s="1"/>
  <c r="Q301" i="1" a="1"/>
  <c r="Q301" i="1" s="1"/>
  <c r="Q300" i="1" a="1"/>
  <c r="Q300" i="1" s="1"/>
  <c r="Q299" i="1" a="1"/>
  <c r="Q299" i="1" s="1"/>
  <c r="Q298" i="1" a="1"/>
  <c r="Q298" i="1" s="1"/>
  <c r="Q297" i="1" a="1"/>
  <c r="Q297" i="1" s="1"/>
  <c r="Q296" i="1" a="1"/>
  <c r="Q296" i="1" s="1"/>
  <c r="Q295" i="1" a="1"/>
  <c r="Q295" i="1" s="1"/>
  <c r="Q294" i="1" a="1"/>
  <c r="Q294" i="1" s="1"/>
  <c r="Q293" i="1" a="1"/>
  <c r="Q293" i="1" s="1"/>
  <c r="Q292" i="1" a="1"/>
  <c r="Q292" i="1" s="1"/>
  <c r="Q291" i="1" a="1"/>
  <c r="Q291" i="1" s="1"/>
  <c r="Q290" i="1" a="1"/>
  <c r="Q290" i="1" s="1"/>
  <c r="Q289" i="1" a="1"/>
  <c r="Q289" i="1" s="1"/>
  <c r="Q288" i="1" a="1"/>
  <c r="Q288" i="1" s="1"/>
  <c r="Q287" i="1" a="1"/>
  <c r="Q287" i="1" s="1"/>
  <c r="Q286" i="1" a="1"/>
  <c r="Q286" i="1" s="1"/>
  <c r="Q285" i="1" a="1"/>
  <c r="Q285" i="1" s="1"/>
  <c r="Q284" i="1" a="1"/>
  <c r="Q284" i="1" s="1"/>
  <c r="Q283" i="1" a="1"/>
  <c r="Q283" i="1" s="1"/>
  <c r="Q282" i="1" a="1"/>
  <c r="Q282" i="1" s="1"/>
  <c r="Q281" i="1" a="1"/>
  <c r="Q281" i="1" s="1"/>
  <c r="Q280" i="1" a="1"/>
  <c r="Q280" i="1" s="1"/>
  <c r="Q279" i="1" a="1"/>
  <c r="Q279" i="1" s="1"/>
  <c r="Q278" i="1" a="1"/>
  <c r="Q278" i="1" s="1"/>
  <c r="Q277" i="1" a="1"/>
  <c r="Q277" i="1" s="1"/>
  <c r="Q276" i="1" a="1"/>
  <c r="Q276" i="1" s="1"/>
  <c r="Q275" i="1" a="1"/>
  <c r="Q275" i="1" s="1"/>
  <c r="Q274" i="1" a="1"/>
  <c r="Q274" i="1" s="1"/>
  <c r="Q273" i="1" a="1"/>
  <c r="Q273" i="1" s="1"/>
  <c r="Q272" i="1" a="1"/>
  <c r="Q272" i="1" s="1"/>
  <c r="Q271" i="1" a="1"/>
  <c r="Q271" i="1" s="1"/>
  <c r="Q270" i="1" a="1"/>
  <c r="Q270" i="1" s="1"/>
  <c r="Q269" i="1" a="1"/>
  <c r="Q269" i="1" s="1"/>
  <c r="Q268" i="1" a="1"/>
  <c r="Q268" i="1" s="1"/>
  <c r="Q267" i="1" a="1"/>
  <c r="Q267" i="1" s="1"/>
  <c r="Q266" i="1" a="1"/>
  <c r="Q266" i="1" s="1"/>
  <c r="Q265" i="1" a="1"/>
  <c r="Q265" i="1" s="1"/>
  <c r="Q264" i="1" a="1"/>
  <c r="Q264" i="1" s="1"/>
  <c r="Q263" i="1" a="1"/>
  <c r="Q263" i="1" s="1"/>
  <c r="Q262" i="1" a="1"/>
  <c r="Q262" i="1" s="1"/>
  <c r="Q261" i="1" a="1"/>
  <c r="Q261" i="1" s="1"/>
  <c r="Q260" i="1" a="1"/>
  <c r="Q260" i="1" s="1"/>
  <c r="Q259" i="1" a="1"/>
  <c r="Q259" i="1" s="1"/>
  <c r="Q258" i="1" a="1"/>
  <c r="Q258" i="1" s="1"/>
  <c r="Q257" i="1" a="1"/>
  <c r="Q257" i="1" s="1"/>
  <c r="Q256" i="1" a="1"/>
  <c r="Q256" i="1" s="1"/>
  <c r="Q255" i="1" a="1"/>
  <c r="Q255" i="1" s="1"/>
  <c r="Q254" i="1" a="1"/>
  <c r="Q254" i="1" s="1"/>
  <c r="Q253" i="1" a="1"/>
  <c r="Q253" i="1" s="1"/>
  <c r="Q252" i="1" a="1"/>
  <c r="Q252" i="1" s="1"/>
  <c r="Q251" i="1" a="1"/>
  <c r="Q251" i="1" s="1"/>
  <c r="Q250" i="1" a="1"/>
  <c r="Q250" i="1" s="1"/>
  <c r="Q249" i="1" a="1"/>
  <c r="Q249" i="1" s="1"/>
  <c r="Q248" i="1" a="1"/>
  <c r="Q248" i="1" s="1"/>
  <c r="Q247" i="1" a="1"/>
  <c r="Q247" i="1" s="1"/>
  <c r="Q246" i="1" a="1"/>
  <c r="Q246" i="1" s="1"/>
  <c r="Q245" i="1" a="1"/>
  <c r="Q245" i="1" s="1"/>
  <c r="Q244" i="1" a="1"/>
  <c r="Q244" i="1" s="1"/>
  <c r="Q243" i="1" a="1"/>
  <c r="Q243" i="1" s="1"/>
  <c r="Q242" i="1" a="1"/>
  <c r="Q242" i="1" s="1"/>
  <c r="Q241" i="1" a="1"/>
  <c r="Q241" i="1" s="1"/>
  <c r="Q240" i="1" a="1"/>
  <c r="Q240" i="1" s="1"/>
  <c r="Q239" i="1" a="1"/>
  <c r="Q239" i="1" s="1"/>
  <c r="Q238" i="1" a="1"/>
  <c r="Q238" i="1" s="1"/>
  <c r="Q237" i="1" a="1"/>
  <c r="Q237" i="1" s="1"/>
  <c r="Q236" i="1" a="1"/>
  <c r="Q236" i="1" s="1"/>
  <c r="Q235" i="1" a="1"/>
  <c r="Q235" i="1" s="1"/>
  <c r="Q234" i="1" a="1"/>
  <c r="Q234" i="1" s="1"/>
  <c r="Q233" i="1" a="1"/>
  <c r="Q233" i="1" s="1"/>
  <c r="Q232" i="1" a="1"/>
  <c r="Q232" i="1" s="1"/>
  <c r="Q231" i="1" a="1"/>
  <c r="Q231" i="1" s="1"/>
  <c r="Q230" i="1" a="1"/>
  <c r="Q230" i="1" s="1"/>
  <c r="Q229" i="1" a="1"/>
  <c r="Q229" i="1" s="1"/>
  <c r="Q228" i="1" a="1"/>
  <c r="Q228" i="1" s="1"/>
  <c r="Q227" i="1" a="1"/>
  <c r="Q227" i="1" s="1"/>
  <c r="Q226" i="1" a="1"/>
  <c r="Q226" i="1" s="1"/>
  <c r="Q225" i="1" a="1"/>
  <c r="Q225" i="1" s="1"/>
  <c r="Q224" i="1" a="1"/>
  <c r="Q224" i="1" s="1"/>
  <c r="Q223" i="1" a="1"/>
  <c r="Q223" i="1" s="1"/>
  <c r="Q222" i="1" a="1"/>
  <c r="Q222" i="1" s="1"/>
  <c r="Q221" i="1" a="1"/>
  <c r="Q221" i="1" s="1"/>
  <c r="Q220" i="1" a="1"/>
  <c r="Q220" i="1" s="1"/>
  <c r="Q219" i="1" a="1"/>
  <c r="Q219" i="1" s="1"/>
  <c r="Q218" i="1" a="1"/>
  <c r="Q218" i="1" s="1"/>
  <c r="Q217" i="1" a="1"/>
  <c r="Q217" i="1" s="1"/>
  <c r="Q216" i="1" a="1"/>
  <c r="Q216" i="1" s="1"/>
  <c r="Q215" i="1" a="1"/>
  <c r="Q215" i="1" s="1"/>
  <c r="Q214" i="1" a="1"/>
  <c r="Q214" i="1" s="1"/>
  <c r="Q213" i="1" a="1"/>
  <c r="Q213" i="1" s="1"/>
  <c r="Q212" i="1" a="1"/>
  <c r="Q212" i="1" s="1"/>
  <c r="Q211" i="1" a="1"/>
  <c r="Q211" i="1" s="1"/>
  <c r="Q210" i="1" a="1"/>
  <c r="Q210" i="1" s="1"/>
  <c r="Q209" i="1" a="1"/>
  <c r="Q209" i="1" s="1"/>
  <c r="Q208" i="1" a="1"/>
  <c r="Q208" i="1" s="1"/>
  <c r="Q207" i="1" a="1"/>
  <c r="Q207" i="1" s="1"/>
  <c r="Q206" i="1" a="1"/>
  <c r="Q206" i="1" s="1"/>
  <c r="Q205" i="1" a="1"/>
  <c r="Q205" i="1" s="1"/>
  <c r="Q204" i="1" a="1"/>
  <c r="Q204" i="1" s="1"/>
  <c r="Q203" i="1" a="1"/>
  <c r="Q203" i="1" s="1"/>
  <c r="Q202" i="1" a="1"/>
  <c r="Q202" i="1" s="1"/>
  <c r="Q201" i="1" a="1"/>
  <c r="Q201" i="1" s="1"/>
  <c r="Q200" i="1" a="1"/>
  <c r="Q200" i="1" s="1"/>
  <c r="Q199" i="1" a="1"/>
  <c r="Q199" i="1" s="1"/>
  <c r="Q198" i="1" a="1"/>
  <c r="Q198" i="1" s="1"/>
  <c r="Q197" i="1" a="1"/>
  <c r="Q197" i="1" s="1"/>
  <c r="Q196" i="1" a="1"/>
  <c r="Q196" i="1" s="1"/>
  <c r="Q195" i="1" a="1"/>
  <c r="Q195" i="1" s="1"/>
  <c r="Q194" i="1" a="1"/>
  <c r="Q194" i="1" s="1"/>
  <c r="Q193" i="1" a="1"/>
  <c r="Q193" i="1" s="1"/>
  <c r="Q192" i="1" a="1"/>
  <c r="Q192" i="1" s="1"/>
  <c r="Q191" i="1" a="1"/>
  <c r="Q191" i="1" s="1"/>
  <c r="Q190" i="1" a="1"/>
  <c r="Q190" i="1" s="1"/>
  <c r="Q189" i="1" a="1"/>
  <c r="Q189" i="1" s="1"/>
  <c r="Q188" i="1" a="1"/>
  <c r="Q188" i="1" s="1"/>
  <c r="Q187" i="1" a="1"/>
  <c r="Q187" i="1" s="1"/>
  <c r="Q186" i="1" a="1"/>
  <c r="Q186" i="1" s="1"/>
  <c r="Q185" i="1" a="1"/>
  <c r="Q185" i="1" s="1"/>
  <c r="Q184" i="1" a="1"/>
  <c r="Q184" i="1" s="1"/>
  <c r="Q183" i="1" a="1"/>
  <c r="Q183" i="1" s="1"/>
  <c r="Q182" i="1" a="1"/>
  <c r="Q182" i="1" s="1"/>
  <c r="Q181" i="1" a="1"/>
  <c r="Q181" i="1" s="1"/>
  <c r="Q180" i="1" a="1"/>
  <c r="Q180" i="1" s="1"/>
  <c r="Q179" i="1" a="1"/>
  <c r="Q179" i="1" s="1"/>
  <c r="Q178" i="1" a="1"/>
  <c r="Q178" i="1" s="1"/>
  <c r="Q177" i="1" a="1"/>
  <c r="Q177" i="1" s="1"/>
  <c r="Q176" i="1" a="1"/>
  <c r="Q176" i="1" s="1"/>
  <c r="Q175" i="1" a="1"/>
  <c r="Q175" i="1" s="1"/>
  <c r="Q174" i="1" a="1"/>
  <c r="Q174" i="1" s="1"/>
  <c r="Q173" i="1" a="1"/>
  <c r="Q173" i="1" s="1"/>
  <c r="Q172" i="1" a="1"/>
  <c r="Q172" i="1" s="1"/>
  <c r="Q171" i="1" a="1"/>
  <c r="Q171" i="1" s="1"/>
  <c r="Q170" i="1" a="1"/>
  <c r="Q170" i="1" s="1"/>
  <c r="Q169" i="1" a="1"/>
  <c r="Q169" i="1" s="1"/>
  <c r="Q168" i="1" a="1"/>
  <c r="Q168" i="1" s="1"/>
  <c r="Q167" i="1" a="1"/>
  <c r="Q167" i="1" s="1"/>
  <c r="Q166" i="1" a="1"/>
  <c r="Q166" i="1" s="1"/>
  <c r="Q165" i="1" a="1"/>
  <c r="Q165" i="1" s="1"/>
  <c r="Q164" i="1" a="1"/>
  <c r="Q164" i="1" s="1"/>
  <c r="Q163" i="1" a="1"/>
  <c r="Q163" i="1" s="1"/>
  <c r="Q162" i="1" a="1"/>
  <c r="Q162" i="1" s="1"/>
  <c r="Q161" i="1" a="1"/>
  <c r="Q161" i="1" s="1"/>
  <c r="Q160" i="1" a="1"/>
  <c r="Q160" i="1" s="1"/>
  <c r="Q159" i="1" a="1"/>
  <c r="Q159" i="1" s="1"/>
  <c r="Q158" i="1" a="1"/>
  <c r="Q158" i="1" s="1"/>
  <c r="Q157" i="1" a="1"/>
  <c r="Q157" i="1" s="1"/>
  <c r="Q156" i="1" a="1"/>
  <c r="Q156" i="1" s="1"/>
  <c r="Q155" i="1" a="1"/>
  <c r="Q155" i="1" s="1"/>
  <c r="Q154" i="1" a="1"/>
  <c r="Q154" i="1" s="1"/>
  <c r="Q153" i="1" a="1"/>
  <c r="Q153" i="1" s="1"/>
  <c r="Q152" i="1" a="1"/>
  <c r="Q152" i="1" s="1"/>
  <c r="Q151" i="1" a="1"/>
  <c r="Q151" i="1" s="1"/>
  <c r="Q150" i="1" a="1"/>
  <c r="Q150" i="1" s="1"/>
  <c r="Q149" i="1" a="1"/>
  <c r="Q149" i="1" s="1"/>
  <c r="Q148" i="1" a="1"/>
  <c r="Q148" i="1" s="1"/>
  <c r="Q147" i="1" a="1"/>
  <c r="Q147" i="1" s="1"/>
  <c r="Q146" i="1" a="1"/>
  <c r="Q146" i="1" s="1"/>
  <c r="Q145" i="1" a="1"/>
  <c r="Q145" i="1" s="1"/>
  <c r="Q144" i="1" a="1"/>
  <c r="Q144" i="1" s="1"/>
  <c r="Q143" i="1" a="1"/>
  <c r="Q143" i="1" s="1"/>
  <c r="Q142" i="1" a="1"/>
  <c r="Q142" i="1" s="1"/>
  <c r="Q141" i="1" a="1"/>
  <c r="Q141" i="1" s="1"/>
  <c r="Q140" i="1" a="1"/>
  <c r="Q140" i="1" s="1"/>
  <c r="Q139" i="1" a="1"/>
  <c r="Q139" i="1" s="1"/>
  <c r="Q138" i="1" a="1"/>
  <c r="Q138" i="1" s="1"/>
  <c r="Q137" i="1" a="1"/>
  <c r="Q137" i="1" s="1"/>
  <c r="Q136" i="1" a="1"/>
  <c r="Q136" i="1" s="1"/>
  <c r="Q135" i="1" a="1"/>
  <c r="Q135" i="1" s="1"/>
  <c r="Q134" i="1" a="1"/>
  <c r="Q134" i="1" s="1"/>
  <c r="Q133" i="1" a="1"/>
  <c r="Q133" i="1" s="1"/>
  <c r="Q132" i="1" a="1"/>
  <c r="Q132" i="1" s="1"/>
  <c r="Q131" i="1" a="1"/>
  <c r="Q131" i="1" s="1"/>
  <c r="Q130" i="1" a="1"/>
  <c r="Q130" i="1" s="1"/>
  <c r="Q129" i="1" a="1"/>
  <c r="Q129" i="1" s="1"/>
  <c r="Q128" i="1" a="1"/>
  <c r="Q128" i="1" s="1"/>
  <c r="Q127" i="1" a="1"/>
  <c r="Q127" i="1" s="1"/>
  <c r="Q126" i="1" a="1"/>
  <c r="Q126" i="1" s="1"/>
  <c r="Q125" i="1" a="1"/>
  <c r="Q125" i="1" s="1"/>
  <c r="Q124" i="1" a="1"/>
  <c r="Q124" i="1" s="1"/>
  <c r="Q123" i="1" a="1"/>
  <c r="Q123" i="1" s="1"/>
  <c r="Q122" i="1" a="1"/>
  <c r="Q122" i="1" s="1"/>
  <c r="Q121" i="1" a="1"/>
  <c r="Q121" i="1" s="1"/>
  <c r="Q120" i="1" a="1"/>
  <c r="Q120" i="1" s="1"/>
  <c r="Q119" i="1" a="1"/>
  <c r="Q119" i="1" s="1"/>
  <c r="Q118" i="1" a="1"/>
  <c r="Q118" i="1" s="1"/>
  <c r="Q117" i="1" a="1"/>
  <c r="Q117" i="1" s="1"/>
  <c r="Q116" i="1" a="1"/>
  <c r="Q116" i="1" s="1"/>
  <c r="Q115" i="1" a="1"/>
  <c r="Q115" i="1" s="1"/>
  <c r="Q114" i="1" a="1"/>
  <c r="Q114" i="1" s="1"/>
  <c r="Q113" i="1" a="1"/>
  <c r="Q113" i="1" s="1"/>
  <c r="Q112" i="1" a="1"/>
  <c r="Q112" i="1" s="1"/>
  <c r="Q111" i="1" a="1"/>
  <c r="Q111" i="1" s="1"/>
  <c r="Q110" i="1" a="1"/>
  <c r="Q110" i="1" s="1"/>
  <c r="Q109" i="1" a="1"/>
  <c r="Q109" i="1" s="1"/>
  <c r="Q108" i="1" a="1"/>
  <c r="Q108" i="1" s="1"/>
  <c r="Q107" i="1" a="1"/>
  <c r="Q107" i="1" s="1"/>
  <c r="Q106" i="1" a="1"/>
  <c r="Q106" i="1" s="1"/>
  <c r="Q105" i="1" a="1"/>
  <c r="Q105" i="1" s="1"/>
  <c r="Q104" i="1" a="1"/>
  <c r="Q104" i="1" s="1"/>
  <c r="Q103" i="1" a="1"/>
  <c r="Q103" i="1" s="1"/>
  <c r="Q102" i="1" a="1"/>
  <c r="Q102" i="1" s="1"/>
  <c r="Q101" i="1" a="1"/>
  <c r="Q101" i="1" s="1"/>
  <c r="Q100" i="1" a="1"/>
  <c r="Q100" i="1" s="1"/>
  <c r="Q99" i="1" a="1"/>
  <c r="Q99" i="1" s="1"/>
  <c r="Q98" i="1" a="1"/>
  <c r="Q98" i="1" s="1"/>
  <c r="Q97" i="1" a="1"/>
  <c r="Q97" i="1" s="1"/>
  <c r="Q96" i="1" a="1"/>
  <c r="Q96" i="1" s="1"/>
  <c r="Q95" i="1" a="1"/>
  <c r="Q95" i="1" s="1"/>
  <c r="Q94" i="1" a="1"/>
  <c r="Q94" i="1" s="1"/>
  <c r="Q93" i="1" a="1"/>
  <c r="Q93" i="1" s="1"/>
  <c r="Q92" i="1" a="1"/>
  <c r="Q92" i="1" s="1"/>
  <c r="Q91" i="1" a="1"/>
  <c r="Q91" i="1" s="1"/>
  <c r="Q90" i="1" a="1"/>
  <c r="Q90" i="1" s="1"/>
  <c r="Q89" i="1" a="1"/>
  <c r="Q89" i="1" s="1"/>
  <c r="Q88" i="1" a="1"/>
  <c r="Q88" i="1" s="1"/>
  <c r="Q87" i="1" a="1"/>
  <c r="Q87" i="1" s="1"/>
  <c r="Q86" i="1" a="1"/>
  <c r="Q86" i="1" s="1"/>
  <c r="Q85" i="1" a="1"/>
  <c r="Q85" i="1" s="1"/>
  <c r="Q84" i="1" a="1"/>
  <c r="Q84" i="1" s="1"/>
  <c r="Q83" i="1" a="1"/>
  <c r="Q83" i="1" s="1"/>
  <c r="Q82" i="1" a="1"/>
  <c r="Q82" i="1" s="1"/>
  <c r="Q81" i="1" a="1"/>
  <c r="Q81" i="1" s="1"/>
  <c r="Q80" i="1" a="1"/>
  <c r="Q80" i="1" s="1"/>
  <c r="Q79" i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Q70" i="1" a="1"/>
  <c r="Q70" i="1" s="1"/>
  <c r="Q69" i="1" a="1"/>
  <c r="Q69" i="1" s="1"/>
  <c r="Q68" i="1" a="1"/>
  <c r="Q68" i="1" s="1"/>
  <c r="Q67" i="1" a="1"/>
  <c r="Q67" i="1" s="1"/>
  <c r="Q66" i="1" a="1"/>
  <c r="Q66" i="1" s="1"/>
  <c r="Q65" i="1" a="1"/>
  <c r="Q65" i="1" s="1"/>
  <c r="Q64" i="1" a="1"/>
  <c r="Q64" i="1" s="1"/>
  <c r="Q63" i="1" a="1"/>
  <c r="Q63" i="1" s="1"/>
  <c r="Q62" i="1" a="1"/>
  <c r="Q62" i="1" s="1"/>
  <c r="Q61" i="1" a="1"/>
  <c r="Q61" i="1" s="1"/>
  <c r="Q60" i="1" a="1"/>
  <c r="Q60" i="1" s="1"/>
  <c r="Q59" i="1" a="1"/>
  <c r="Q59" i="1" s="1"/>
  <c r="Q58" i="1" a="1"/>
  <c r="Q58" i="1" s="1"/>
  <c r="Q57" i="1" a="1"/>
  <c r="Q57" i="1" s="1"/>
  <c r="Q56" i="1" a="1"/>
  <c r="Q56" i="1" s="1"/>
  <c r="Q55" i="1" a="1"/>
  <c r="Q55" i="1" s="1"/>
  <c r="Q54" i="1" a="1"/>
  <c r="Q54" i="1" s="1"/>
  <c r="Q53" i="1" a="1"/>
  <c r="Q53" i="1" s="1"/>
  <c r="Q52" i="1" a="1"/>
  <c r="Q52" i="1" s="1"/>
  <c r="Q51" i="1" a="1"/>
  <c r="Q51" i="1" s="1"/>
  <c r="Q50" i="1" a="1"/>
  <c r="Q50" i="1" s="1"/>
  <c r="Q49" i="1" a="1"/>
  <c r="Q49" i="1" s="1"/>
  <c r="Q48" i="1" a="1"/>
  <c r="Q48" i="1" s="1"/>
  <c r="Q47" i="1" a="1"/>
  <c r="Q47" i="1" s="1"/>
  <c r="Q46" i="1" a="1"/>
  <c r="Q46" i="1" s="1"/>
  <c r="Q45" i="1" a="1"/>
  <c r="Q45" i="1" s="1"/>
  <c r="Q44" i="1" a="1"/>
  <c r="Q44" i="1" s="1"/>
  <c r="Q43" i="1" a="1"/>
  <c r="Q43" i="1" s="1"/>
  <c r="Q42" i="1" a="1"/>
  <c r="Q42" i="1" s="1"/>
  <c r="Q41" i="1" a="1"/>
  <c r="Q41" i="1" s="1"/>
  <c r="Q40" i="1" a="1"/>
  <c r="Q40" i="1" s="1"/>
  <c r="Q39" i="1" a="1"/>
  <c r="Q39" i="1" s="1"/>
  <c r="Q38" i="1" a="1"/>
  <c r="Q38" i="1" s="1"/>
  <c r="Q37" i="1" a="1"/>
  <c r="Q37" i="1" s="1"/>
  <c r="Q36" i="1" a="1"/>
  <c r="Q36" i="1" s="1"/>
  <c r="Q35" i="1" a="1"/>
  <c r="Q35" i="1" s="1"/>
  <c r="Q34" i="1" a="1"/>
  <c r="Q34" i="1" s="1"/>
  <c r="Q33" i="1" a="1"/>
  <c r="Q33" i="1" s="1"/>
  <c r="Q32" i="1" a="1"/>
  <c r="Q32" i="1" s="1"/>
  <c r="Q31" i="1" a="1"/>
  <c r="Q31" i="1" s="1"/>
  <c r="Q30" i="1" a="1"/>
  <c r="Q30" i="1" s="1"/>
  <c r="Q29" i="1" a="1"/>
  <c r="Q29" i="1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23" i="1" a="1"/>
  <c r="Q23" i="1" s="1"/>
  <c r="Q22" i="1" a="1"/>
  <c r="Q22" i="1" s="1"/>
  <c r="Q21" i="1" a="1"/>
  <c r="Q21" i="1" s="1"/>
  <c r="Q20" i="1" a="1"/>
  <c r="Q20" i="1" s="1"/>
  <c r="Q19" i="1" a="1"/>
  <c r="Q19" i="1" s="1"/>
  <c r="Q18" i="1" a="1"/>
  <c r="Q18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Q5" i="1" a="1"/>
  <c r="Q5" i="1" s="1"/>
  <c r="Q4" i="1" a="1"/>
  <c r="Q4" i="1" s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O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H3" i="2" l="1"/>
  <c r="F11" i="2"/>
  <c r="F9" i="2"/>
  <c r="G10" i="2"/>
  <c r="H9" i="2"/>
  <c r="H11" i="2"/>
  <c r="H7" i="2"/>
  <c r="F3" i="2"/>
  <c r="H5" i="2"/>
  <c r="F5" i="2"/>
  <c r="G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<sst xmlns="http://schemas.openxmlformats.org/spreadsheetml/2006/main" count="7068" uniqueCount="2112">
  <si>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</si>
  <si>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</si>
  <si>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</si>
  <si>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</si>
  <si>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</si>
  <si>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</si>
  <si>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</si>
  <si>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</si>
  <si>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</si>
  <si>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</si>
  <si>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</si>
  <si>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</si>
  <si>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</si>
  <si>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</si>
  <si>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</si>
  <si>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</si>
  <si>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</si>
  <si>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</si>
  <si>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</si>
  <si>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</si>
  <si>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</si>
  <si>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</si>
  <si>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</si>
  <si>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</si>
  <si>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</si>
  <si>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</si>
  <si>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</si>
  <si>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</si>
  <si>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</si>
  <si>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</si>
  <si>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</si>
  <si>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</si>
  <si>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</si>
  <si>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</si>
  <si>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</si>
  <si>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</si>
  <si>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</si>
  <si>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</si>
  <si>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</si>
  <si>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</si>
  <si>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</si>
  <si>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</si>
  <si>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</si>
  <si>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</si>
  <si>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</si>
  <si>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</si>
  <si>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</si>
  <si>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</si>
  <si>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</si>
  <si>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</si>
  <si>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</si>
  <si>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</si>
  <si>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</si>
  <si>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</si>
  <si>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</si>
  <si>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</si>
  <si>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</si>
  <si>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</si>
  <si>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</si>
  <si>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</si>
  <si>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</si>
  <si>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</si>
  <si>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</si>
  <si>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</si>
  <si>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</si>
  <si>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</si>
  <si>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</si>
  <si>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</si>
  <si>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</si>
  <si>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</si>
  <si>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</si>
  <si>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</si>
  <si>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</si>
  <si>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</si>
  <si>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</si>
  <si>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</si>
  <si>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</si>
  <si>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</si>
  <si>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</si>
  <si>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</si>
  <si>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</si>
  <si>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</si>
  <si>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</si>
  <si>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</si>
  <si>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</si>
  <si>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</si>
  <si>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</si>
  <si>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</si>
  <si>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</si>
  <si>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</si>
  <si>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</si>
  <si>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</si>
  <si>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</si>
  <si>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</si>
  <si>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</si>
  <si>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</si>
  <si>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</si>
  <si>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</si>
  <si>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</si>
  <si>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</si>
  <si>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</si>
  <si>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</si>
  <si>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</si>
  <si>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</si>
  <si>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</si>
  <si>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</si>
  <si>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</si>
  <si>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</si>
  <si>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</si>
  <si>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</si>
  <si>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</si>
  <si>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</si>
  <si>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</si>
  <si>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</si>
  <si>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</si>
  <si>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</si>
  <si>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</si>
  <si>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</si>
  <si>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</si>
  <si>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</si>
  <si>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</si>
  <si>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</si>
  <si>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</si>
  <si>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</si>
  <si>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</si>
  <si>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</si>
  <si>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</si>
  <si>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</si>
  <si>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</si>
  <si>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</si>
  <si>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</si>
  <si>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</si>
  <si>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</si>
  <si>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</si>
  <si>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</si>
  <si>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</si>
  <si>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</si>
  <si>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</si>
  <si>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</si>
  <si>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</si>
  <si>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</si>
  <si>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</si>
  <si>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</si>
  <si>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</si>
  <si>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</si>
  <si>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</si>
  <si>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</si>
  <si>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</si>
  <si>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</si>
  <si>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</si>
  <si>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</si>
  <si>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</si>
  <si>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</si>
  <si>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</si>
  <si>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</si>
  <si>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</si>
  <si>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</si>
  <si>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</si>
  <si>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</si>
  <si>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</si>
  <si>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</si>
  <si>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</si>
  <si>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</si>
  <si>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</si>
  <si>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</si>
  <si>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</si>
  <si>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</si>
  <si>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</si>
  <si>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</si>
  <si>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</si>
  <si>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</si>
  <si>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</si>
  <si>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</si>
  <si>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</si>
  <si>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</si>
  <si>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</si>
  <si>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</si>
  <si>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</si>
  <si>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</si>
  <si>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</si>
  <si>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</si>
  <si>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</si>
  <si>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</si>
  <si>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</si>
  <si>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</si>
  <si>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</si>
  <si>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</si>
  <si>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</si>
  <si>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</si>
  <si>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</si>
  <si>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</si>
  <si>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</si>
  <si>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</si>
  <si>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</si>
  <si>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</si>
  <si>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</si>
  <si>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</si>
  <si>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</si>
  <si>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</si>
  <si>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</si>
  <si>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</si>
  <si>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</si>
  <si>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</si>
  <si>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</si>
  <si>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</si>
  <si>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</si>
  <si>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</si>
  <si>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</si>
  <si>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</si>
  <si>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</si>
  <si>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</si>
  <si>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</si>
  <si>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</si>
  <si>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</si>
  <si>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</si>
  <si>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</si>
  <si>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</si>
  <si>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</si>
  <si>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</si>
  <si>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</si>
  <si>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</si>
  <si>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</si>
  <si>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</si>
  <si>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</si>
  <si>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</si>
  <si>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</si>
  <si>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</si>
  <si>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</si>
  <si>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</si>
  <si>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</si>
  <si>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</si>
  <si>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</si>
  <si>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</si>
  <si>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</si>
  <si>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</si>
  <si>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</si>
  <si>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</si>
  <si>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</si>
  <si>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</si>
  <si>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</si>
  <si>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</si>
  <si>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</si>
  <si>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</si>
  <si>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</si>
  <si>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</si>
  <si>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</si>
  <si>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</si>
  <si>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</si>
  <si>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</si>
  <si>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</si>
  <si>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</si>
  <si>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</si>
  <si>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</si>
  <si>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</si>
  <si>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</si>
  <si>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</si>
  <si>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</si>
  <si>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</si>
  <si>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</si>
  <si>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</si>
  <si>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</si>
  <si>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</si>
  <si>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</si>
  <si>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</si>
  <si>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</si>
  <si>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</si>
  <si>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</si>
  <si>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</si>
  <si>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</si>
  <si>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</si>
  <si>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</si>
  <si>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</si>
  <si>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</si>
  <si>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</si>
  <si>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</si>
  <si>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</si>
  <si>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</si>
  <si>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</si>
  <si>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</si>
  <si>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</si>
  <si>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</si>
  <si>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</si>
  <si>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</si>
  <si>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</si>
  <si>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</si>
  <si>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</si>
  <si>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</si>
  <si>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</si>
  <si>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</si>
  <si>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</si>
  <si>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</si>
  <si>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</si>
  <si>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</si>
  <si>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</si>
  <si>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</si>
  <si>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</si>
  <si>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</si>
  <si>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</si>
  <si>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</si>
  <si>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</si>
  <si>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</si>
  <si>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</si>
  <si>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</si>
  <si>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</si>
  <si>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</si>
  <si>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</si>
  <si>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</si>
  <si>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</si>
  <si>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</si>
  <si>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</si>
  <si>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</si>
  <si>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</si>
  <si>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</si>
  <si>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</si>
  <si>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</si>
  <si>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</si>
  <si>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</si>
  <si>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</si>
  <si>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</si>
  <si>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</si>
  <si>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</si>
  <si>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</si>
  <si>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</si>
  <si>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</si>
  <si>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</si>
  <si>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</si>
  <si>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</si>
  <si>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</si>
  <si>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</si>
  <si>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</si>
  <si>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</si>
  <si>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</si>
  <si>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</si>
  <si>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</si>
  <si>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</si>
  <si>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</si>
  <si>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</si>
  <si>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</si>
  <si>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</si>
  <si>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</si>
  <si>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</si>
  <si>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</si>
  <si>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</si>
  <si>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</si>
  <si>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</si>
  <si>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</si>
  <si>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</si>
  <si>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</si>
  <si>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</si>
  <si>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</si>
  <si>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</si>
  <si>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</si>
  <si>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</si>
  <si>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</si>
  <si>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</si>
  <si>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</si>
  <si>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</si>
  <si>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</si>
  <si>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</si>
  <si>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</si>
  <si>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</si>
  <si>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</si>
  <si>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</si>
  <si>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</si>
  <si>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</si>
  <si>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</si>
  <si>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</si>
  <si>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</si>
  <si>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</si>
  <si>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</si>
  <si>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</si>
  <si>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</si>
  <si>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</si>
  <si>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</si>
  <si>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</si>
  <si>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</si>
  <si>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</si>
  <si>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</si>
  <si>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</si>
  <si>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</si>
  <si>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</si>
  <si>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</si>
  <si>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</si>
  <si>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</si>
  <si>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</si>
  <si>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</si>
  <si>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</si>
  <si>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</si>
  <si>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</si>
  <si>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</si>
  <si>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</si>
  <si>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</si>
  <si>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</si>
  <si>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</si>
  <si>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</si>
  <si>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</si>
  <si>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</si>
  <si>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</si>
  <si>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</si>
  <si>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</si>
  <si>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</si>
  <si>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</si>
  <si>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</si>
  <si>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</si>
  <si>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</si>
  <si>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</si>
  <si>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</si>
  <si>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</si>
  <si>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</si>
  <si>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</si>
  <si>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</si>
  <si>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</si>
  <si>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</si>
  <si>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</si>
  <si>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</si>
  <si>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</si>
  <si>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</si>
  <si>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</si>
  <si>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</si>
  <si>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</si>
  <si>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</si>
  <si>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</si>
  <si>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</si>
  <si>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</si>
  <si>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</si>
  <si>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</si>
  <si>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</si>
  <si>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</si>
  <si>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</si>
  <si>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</si>
  <si>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</si>
  <si>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</si>
  <si>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</si>
  <si>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</si>
  <si>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</si>
  <si>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</si>
  <si>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</si>
  <si>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</si>
  <si>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</si>
  <si>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</si>
  <si>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</si>
  <si>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</si>
  <si>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</si>
  <si>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</si>
  <si>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</si>
  <si>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</si>
  <si>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</si>
  <si>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</si>
  <si>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</si>
  <si>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</si>
  <si>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</si>
  <si>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</si>
  <si>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</si>
  <si>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</si>
  <si>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</si>
  <si>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</si>
  <si>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</si>
  <si>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</si>
  <si>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</si>
  <si>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</si>
  <si>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</si>
  <si>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</si>
  <si>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</si>
  <si>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</si>
  <si>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</si>
  <si>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</si>
  <si>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</si>
  <si>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</si>
  <si>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</si>
  <si>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</si>
  <si>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</si>
  <si>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</si>
  <si>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</si>
  <si>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</si>
  <si>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</si>
  <si>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</si>
  <si>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</si>
  <si>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</si>
  <si>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</si>
  <si>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</si>
  <si>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</si>
  <si>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</si>
  <si>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</si>
  <si>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</si>
  <si>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</si>
  <si>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</si>
  <si>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</si>
  <si>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</si>
  <si>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</si>
  <si>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</si>
  <si>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</si>
  <si>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</si>
  <si>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</si>
  <si>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</si>
  <si>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</si>
  <si>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</si>
  <si>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</si>
  <si>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</si>
  <si>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</si>
  <si>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</si>
  <si>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</si>
  <si>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</si>
  <si>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</si>
  <si>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</si>
  <si>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</si>
  <si>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</si>
  <si>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</si>
  <si>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</si>
  <si>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</si>
  <si>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</si>
  <si>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</si>
  <si>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</si>
  <si>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</si>
  <si>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</si>
  <si>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</si>
  <si>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</si>
  <si>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</si>
  <si>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</si>
  <si>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</si>
  <si>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</si>
  <si>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</si>
  <si>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</si>
  <si>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</si>
  <si>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</si>
  <si>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</si>
  <si>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</si>
  <si>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</si>
  <si>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</si>
  <si>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</si>
  <si>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</si>
  <si>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</si>
  <si>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</si>
  <si>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</si>
  <si>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</si>
  <si>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</si>
  <si>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</si>
  <si>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</si>
  <si>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</si>
  <si>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</si>
  <si>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</si>
  <si>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</si>
  <si>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</si>
  <si>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</si>
  <si>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</si>
  <si>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</si>
  <si>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</si>
  <si>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</si>
  <si>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</si>
  <si>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</si>
  <si>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</si>
  <si>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</si>
  <si>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</si>
  <si>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</si>
  <si>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</si>
  <si>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</si>
  <si>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</si>
  <si>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</si>
  <si>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</si>
  <si>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</si>
  <si>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</si>
  <si>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</si>
  <si>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</si>
  <si>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</si>
  <si>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</si>
  <si>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</si>
  <si>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</si>
  <si>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</si>
  <si>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</si>
  <si>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</si>
  <si>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</si>
  <si>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</si>
  <si>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</si>
  <si>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</si>
  <si>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</si>
  <si>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</si>
  <si>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</si>
  <si>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</si>
  <si>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</si>
  <si>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</si>
  <si>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</si>
  <si>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</si>
  <si>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</si>
  <si>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</si>
  <si>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</si>
  <si>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</si>
  <si>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</si>
  <si>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</si>
  <si>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</si>
  <si>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</si>
  <si>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</si>
  <si>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</si>
  <si>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</si>
  <si>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</si>
  <si>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</si>
  <si>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</si>
  <si>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</si>
  <si>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</si>
  <si>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</si>
  <si>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</si>
  <si>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</si>
  <si>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</si>
  <si>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</si>
  <si>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</si>
  <si>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</si>
  <si>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</si>
  <si>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</si>
  <si>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</si>
  <si>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</si>
  <si>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</si>
  <si>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</si>
  <si>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</si>
  <si>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</si>
  <si>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</si>
  <si>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</si>
  <si>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</si>
  <si>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</si>
  <si>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</si>
  <si>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</si>
  <si>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</si>
  <si>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</si>
  <si>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</si>
  <si>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</si>
  <si>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</si>
  <si>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</si>
  <si>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</si>
  <si>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</si>
  <si>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</si>
  <si>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</si>
  <si>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</si>
  <si>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</si>
  <si>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</si>
  <si>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</si>
  <si>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</si>
  <si>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</si>
  <si>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</si>
  <si>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</si>
  <si>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</si>
  <si>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</si>
  <si>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</si>
  <si>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</si>
  <si>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</si>
  <si>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</si>
  <si>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</si>
  <si>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</si>
  <si>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</si>
  <si>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</si>
  <si>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</si>
  <si>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</si>
  <si>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</si>
  <si>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</si>
  <si>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</si>
  <si>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</si>
  <si>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</si>
  <si>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</si>
  <si>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</si>
  <si>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</si>
  <si>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</si>
  <si>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</si>
  <si>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</si>
  <si>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</si>
  <si>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</si>
  <si>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</si>
  <si>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</si>
  <si>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</si>
  <si>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</si>
  <si>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</si>
  <si>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</si>
  <si>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</si>
  <si>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</si>
  <si>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</si>
  <si>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</si>
  <si>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</si>
  <si>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</si>
  <si>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</si>
  <si>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</si>
  <si>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</si>
  <si>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</si>
  <si>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</si>
  <si>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</si>
  <si>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</si>
  <si>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</si>
  <si>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</si>
  <si>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</si>
  <si>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</si>
  <si>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</si>
  <si>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</si>
  <si>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</si>
  <si>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</si>
  <si>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</si>
  <si>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</si>
  <si>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</si>
  <si>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</si>
  <si>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</si>
  <si>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</si>
  <si>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</si>
  <si>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</si>
  <si>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</si>
  <si>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</si>
  <si>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</si>
  <si>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</si>
  <si>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</si>
  <si>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</si>
  <si>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</si>
  <si>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</si>
  <si>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</si>
  <si>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</si>
  <si>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</si>
  <si>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</si>
  <si>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</si>
  <si>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</si>
  <si>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</si>
  <si>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</si>
  <si>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</si>
  <si>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</si>
  <si>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</si>
  <si>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</si>
  <si>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</si>
  <si>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</si>
  <si>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</si>
  <si>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</si>
  <si>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</si>
  <si>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</si>
  <si>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</si>
  <si>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</si>
  <si>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</si>
  <si>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</si>
  <si>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</si>
  <si>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</si>
  <si>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</si>
  <si>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</si>
  <si>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</si>
  <si>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</si>
  <si>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</si>
  <si>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</si>
  <si>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</si>
  <si>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</si>
  <si>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</si>
  <si>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</si>
  <si>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</si>
  <si>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</si>
  <si>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</si>
  <si>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</si>
  <si>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</si>
  <si>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</si>
  <si>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</si>
  <si>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</si>
  <si>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</si>
  <si>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</si>
  <si>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</si>
  <si>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</si>
  <si>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</si>
  <si>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</si>
  <si>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</si>
  <si>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</si>
  <si>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</si>
  <si>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</si>
  <si>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</si>
  <si>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</si>
  <si>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</si>
  <si>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</si>
  <si>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</si>
  <si>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</si>
  <si>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</si>
  <si>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</si>
  <si>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</si>
  <si>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</si>
  <si>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</si>
  <si>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</si>
  <si>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</si>
  <si>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</si>
  <si>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</si>
  <si>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</si>
  <si>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</si>
  <si>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</si>
  <si>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</si>
  <si>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</si>
  <si>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</si>
  <si>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</si>
  <si>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</si>
  <si>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</si>
  <si>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</si>
  <si>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</si>
  <si>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</si>
  <si>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</si>
  <si>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</si>
  <si>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</si>
  <si>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</si>
  <si>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</si>
  <si>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</si>
  <si>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</si>
  <si>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</si>
  <si>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</si>
  <si>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</si>
  <si>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</si>
  <si>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</si>
  <si>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</si>
  <si>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</si>
  <si>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</si>
  <si>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</si>
  <si>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</si>
  <si>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</si>
  <si>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</si>
  <si>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</si>
  <si>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</si>
  <si>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</si>
  <si>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</si>
  <si>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</si>
  <si>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</si>
  <si>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</si>
  <si>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</si>
  <si>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</si>
  <si>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</si>
  <si>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</si>
  <si>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</si>
  <si>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</si>
  <si>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</si>
  <si>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</si>
  <si>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</si>
  <si>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</si>
  <si>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</si>
  <si>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</si>
  <si>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</si>
  <si>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</si>
  <si>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</si>
  <si>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</si>
  <si>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</si>
  <si>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</si>
  <si>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</si>
  <si>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</si>
  <si>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</si>
  <si>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</si>
  <si>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</si>
  <si>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</si>
  <si>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</si>
  <si>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</si>
  <si>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</si>
  <si>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</si>
  <si>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</si>
  <si>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</si>
  <si>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</si>
  <si>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</si>
  <si>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</si>
  <si>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</si>
  <si>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</si>
  <si>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</si>
  <si>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</si>
  <si>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</si>
  <si>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</si>
  <si>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</si>
  <si>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</si>
  <si>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</si>
  <si>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</si>
  <si>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</si>
  <si>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</si>
  <si>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</si>
  <si>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</si>
  <si>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</si>
  <si>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</si>
  <si>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</si>
  <si>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</si>
  <si>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</si>
  <si>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</si>
  <si>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</si>
  <si>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</si>
  <si>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</si>
  <si>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</si>
  <si>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</si>
  <si>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</si>
  <si>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</si>
  <si>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</si>
  <si>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</si>
  <si>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</si>
  <si>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</si>
  <si>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</si>
  <si>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</si>
  <si>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</si>
  <si>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</si>
  <si>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</si>
  <si>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</si>
  <si>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</si>
  <si>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</si>
  <si>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</si>
  <si>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</si>
  <si>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</si>
  <si>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</si>
  <si>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</si>
  <si>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</si>
  <si>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</si>
  <si>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</si>
  <si>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</si>
  <si>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</si>
  <si>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</si>
  <si>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</si>
  <si>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</si>
  <si>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</si>
  <si>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</si>
  <si>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</si>
  <si>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</si>
  <si>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</si>
  <si>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</si>
  <si>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</si>
  <si>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</si>
  <si>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</si>
  <si>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</si>
  <si>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</si>
  <si>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</si>
  <si>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</si>
  <si>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</si>
  <si>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</si>
  <si>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</si>
  <si>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</si>
  <si>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</si>
  <si>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</si>
  <si>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</si>
  <si>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</si>
  <si>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</si>
  <si>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</si>
  <si>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</si>
  <si>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</si>
  <si>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</si>
  <si>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</si>
  <si>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</si>
  <si>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</si>
  <si>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</si>
  <si>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</si>
  <si>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</si>
  <si>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</si>
  <si>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</si>
  <si>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</si>
  <si>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</si>
  <si>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</si>
  <si>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</si>
  <si>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</si>
  <si>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</si>
  <si>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</si>
  <si>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</si>
  <si>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</si>
  <si>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</si>
  <si>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</si>
  <si>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</si>
  <si>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</si>
  <si>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</si>
  <si>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</si>
  <si>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</si>
  <si>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</si>
  <si>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</si>
  <si>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</si>
  <si>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</si>
  <si>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</si>
  <si>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</si>
  <si>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</si>
  <si>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</si>
  <si>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</si>
  <si>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</si>
  <si>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</si>
  <si>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</si>
  <si>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</si>
  <si>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</si>
  <si>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</si>
  <si>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</si>
  <si>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</si>
  <si>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</si>
  <si>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</si>
  <si>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</si>
  <si>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</si>
  <si>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</si>
  <si>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</si>
  <si>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</si>
  <si>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</si>
  <si>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</si>
  <si>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</si>
  <si>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</si>
  <si>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</si>
  <si>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</si>
  <si>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</si>
  <si>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</si>
  <si>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</si>
  <si>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</si>
  <si>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</si>
  <si>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</si>
  <si>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</si>
  <si>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</si>
  <si>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</si>
  <si>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</si>
  <si>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</si>
  <si>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</si>
  <si>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</si>
  <si>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</si>
  <si>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</si>
  <si>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</si>
  <si>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</si>
  <si>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</si>
  <si>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</si>
  <si>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</si>
  <si>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</si>
  <si>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</si>
  <si>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</si>
  <si>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</si>
  <si>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</si>
  <si>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</si>
  <si>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</si>
  <si>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</si>
  <si>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</si>
  <si>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</si>
  <si>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</si>
  <si>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</si>
  <si>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</si>
  <si>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</si>
  <si>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</si>
  <si>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</si>
  <si>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</si>
  <si>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</si>
  <si>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</si>
  <si>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</si>
  <si>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</si>
  <si>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</si>
  <si>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</si>
  <si>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</si>
  <si>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</si>
  <si>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</si>
  <si>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</si>
  <si>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</si>
  <si>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</si>
  <si>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</si>
  <si>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</si>
  <si>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</si>
  <si>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</si>
  <si>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</si>
  <si>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</si>
  <si>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</si>
  <si>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</si>
  <si>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</si>
  <si>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</si>
  <si>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</si>
  <si>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</si>
  <si>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</si>
  <si>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</si>
  <si>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</si>
  <si>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</si>
  <si>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</si>
  <si>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</si>
  <si>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</si>
  <si>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</si>
  <si>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</si>
  <si>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</si>
  <si>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</si>
  <si>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</si>
  <si>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</si>
  <si>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</si>
  <si>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</si>
  <si>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</si>
  <si>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</si>
  <si>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</si>
  <si>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</si>
  <si>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</si>
  <si>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</si>
  <si>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</si>
  <si>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</si>
  <si>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</si>
  <si>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</si>
  <si>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</si>
  <si>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</si>
  <si>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</si>
  <si>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</si>
  <si>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</si>
  <si>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</si>
  <si>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</si>
  <si>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</si>
  <si>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</si>
  <si>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</si>
  <si>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</si>
  <si>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</si>
  <si>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</si>
  <si>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</si>
  <si>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</si>
  <si>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</si>
  <si>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</si>
  <si>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</si>
  <si>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</si>
  <si>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</si>
  <si>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</si>
  <si>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</si>
  <si>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</si>
  <si>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</si>
  <si>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</si>
  <si>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</si>
  <si>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</si>
  <si>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</si>
  <si>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</si>
  <si>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</si>
  <si>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</si>
  <si>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</si>
  <si>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</si>
  <si>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</si>
  <si>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</si>
  <si>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</si>
  <si>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</si>
  <si>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</si>
  <si>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</si>
  <si>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</si>
  <si>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</si>
  <si>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</si>
  <si>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</si>
  <si>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</si>
  <si>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</si>
  <si>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</si>
  <si>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</si>
  <si>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</si>
  <si>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</si>
  <si>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</si>
  <si>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</si>
  <si>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</si>
  <si>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</si>
  <si>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</si>
  <si>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</si>
  <si>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</si>
  <si>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</si>
  <si>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</si>
  <si>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</si>
  <si>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</si>
  <si>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</si>
  <si>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</si>
  <si>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</si>
  <si>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</si>
  <si>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</si>
  <si>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</si>
  <si>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</si>
  <si>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</si>
  <si>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</si>
  <si>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</si>
  <si>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</si>
  <si>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</si>
  <si>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</si>
  <si>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</si>
  <si>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</si>
  <si>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</si>
  <si>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</si>
  <si>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</si>
  <si>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</si>
  <si>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</si>
  <si>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</si>
  <si>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</si>
  <si>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</si>
  <si>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</si>
  <si>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</si>
  <si>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</si>
  <si>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</si>
  <si>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</si>
  <si>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</si>
  <si>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</si>
  <si>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</si>
  <si>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</si>
  <si>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</si>
  <si>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</si>
  <si>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</si>
  <si>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</si>
  <si>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</si>
  <si>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</si>
  <si>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</si>
  <si>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</si>
  <si>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</si>
  <si>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</si>
  <si>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</si>
  <si>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</si>
  <si>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</si>
  <si>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</si>
  <si>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</si>
  <si>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</si>
  <si>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</si>
  <si>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</si>
  <si>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</si>
  <si>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</si>
  <si>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</si>
  <si>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</si>
  <si>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</si>
  <si>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</si>
  <si>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</si>
  <si>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</si>
  <si>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</si>
  <si>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</si>
  <si>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</si>
  <si>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</si>
  <si>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</si>
  <si>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</si>
  <si>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</si>
  <si>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</si>
  <si>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</si>
  <si>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</si>
  <si>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</si>
  <si>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</si>
  <si>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</si>
  <si>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</si>
  <si>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</si>
  <si>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</si>
  <si>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</si>
  <si>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</si>
  <si>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</si>
  <si>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</si>
  <si>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</si>
  <si>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</si>
  <si>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</si>
  <si>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</si>
  <si>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</si>
  <si>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</si>
  <si>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</si>
  <si>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</si>
  <si>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</si>
  <si>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</si>
  <si>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</si>
  <si>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</si>
  <si>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</si>
  <si>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</si>
  <si>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</si>
  <si>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</si>
  <si>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</si>
  <si>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</si>
  <si>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</si>
  <si>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</si>
  <si>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</si>
  <si>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</si>
  <si>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</si>
  <si>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</si>
  <si>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</si>
  <si>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</si>
  <si>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</si>
  <si>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</si>
  <si>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</si>
  <si>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</si>
  <si>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</si>
  <si>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</si>
  <si>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</si>
  <si>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</si>
  <si>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</si>
  <si>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</si>
  <si>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</si>
  <si>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</si>
  <si>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</si>
  <si>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</si>
  <si>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</si>
  <si>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</si>
  <si>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</si>
  <si>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</si>
  <si>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</si>
  <si>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</si>
  <si>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</si>
  <si>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</si>
  <si>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</si>
  <si>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</si>
  <si>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</si>
  <si>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</si>
  <si>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</si>
  <si>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</si>
  <si>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</si>
  <si>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</si>
  <si>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</si>
  <si>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</si>
  <si>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</si>
  <si>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</si>
  <si>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</si>
  <si>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</si>
  <si>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</si>
  <si>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</si>
  <si>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</si>
  <si>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</si>
  <si>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</si>
  <si>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</si>
  <si>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</si>
  <si>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</si>
  <si>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</si>
  <si>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</si>
  <si>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</si>
  <si>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</si>
  <si>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</si>
  <si>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</si>
  <si>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</si>
  <si>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</si>
  <si>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</si>
  <si>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</si>
  <si>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</si>
  <si>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</si>
  <si>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</si>
  <si>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</si>
  <si>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</si>
  <si>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</si>
  <si>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</si>
  <si>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</si>
  <si>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</si>
  <si>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</si>
  <si>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</si>
  <si>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</si>
  <si>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</si>
  <si>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</si>
  <si>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</si>
  <si>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</si>
  <si>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</si>
  <si>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</si>
  <si>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</si>
  <si>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</si>
  <si>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</si>
  <si>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</si>
  <si>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</si>
  <si>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</si>
  <si>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</si>
  <si>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</si>
  <si>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</si>
  <si>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</si>
  <si>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</si>
  <si>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</si>
  <si>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</si>
  <si>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</si>
  <si>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</si>
  <si>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</si>
  <si>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</si>
  <si>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</si>
  <si>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</si>
  <si>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</si>
  <si>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</si>
  <si>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</si>
  <si>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</si>
  <si>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</si>
  <si>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</si>
  <si>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</si>
  <si>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</si>
  <si>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</si>
  <si>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</si>
  <si>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</si>
  <si>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</si>
  <si>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</si>
  <si>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</si>
  <si>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</si>
  <si>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</si>
  <si>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</si>
  <si>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</si>
  <si>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</si>
  <si>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</si>
  <si>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</si>
  <si>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</si>
  <si>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</si>
  <si>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</si>
  <si>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</si>
  <si>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</si>
  <si>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</si>
  <si>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</si>
  <si>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</si>
  <si>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</si>
  <si>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</si>
  <si>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</si>
  <si>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</si>
  <si>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</si>
  <si>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</si>
  <si>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</si>
  <si>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</si>
  <si>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</si>
  <si>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</si>
  <si>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</si>
  <si>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</si>
  <si>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</si>
  <si>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</si>
  <si>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</si>
  <si>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</si>
  <si>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</si>
  <si>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</si>
  <si>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</si>
  <si>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</si>
  <si>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</si>
  <si>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</si>
  <si>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</si>
  <si>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</si>
  <si>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</si>
  <si>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</si>
  <si>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</si>
  <si>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</si>
  <si>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</si>
  <si>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</si>
  <si>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</si>
  <si>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</si>
  <si>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</si>
  <si>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</si>
  <si>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</si>
  <si>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</si>
  <si>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</si>
  <si>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</si>
  <si>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</si>
  <si>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</si>
  <si>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</si>
  <si>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</si>
  <si>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</si>
  <si>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</si>
  <si>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</si>
  <si>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</si>
  <si>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</si>
  <si>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</si>
  <si>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</si>
  <si>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</si>
  <si>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</si>
  <si>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</si>
  <si>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</si>
  <si>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</si>
  <si>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</si>
  <si>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</si>
  <si>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</si>
  <si>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</si>
  <si>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</si>
  <si>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</si>
  <si>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</si>
  <si>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</si>
  <si>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</si>
  <si>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</si>
  <si>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</si>
  <si>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</si>
  <si>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</si>
  <si>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</si>
  <si>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</si>
  <si>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</si>
  <si>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</si>
  <si>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</si>
  <si>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</si>
  <si>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</si>
  <si>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</si>
  <si>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</si>
  <si>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</si>
  <si>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</si>
  <si>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</si>
  <si>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</si>
  <si>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</si>
  <si>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</si>
  <si>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</si>
  <si>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</si>
  <si>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</si>
  <si>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</si>
  <si>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</si>
  <si>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</si>
  <si>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</si>
  <si>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</si>
  <si>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</si>
  <si>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</si>
  <si>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</si>
  <si>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</si>
  <si>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</si>
  <si>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</si>
  <si>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</si>
  <si>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</si>
  <si>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</si>
  <si>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</si>
  <si>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</si>
  <si>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</si>
  <si>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</si>
  <si>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</si>
  <si>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</si>
  <si>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</si>
  <si>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</si>
  <si>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</si>
  <si>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</si>
  <si>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</si>
  <si>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</si>
  <si>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</si>
  <si>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</si>
  <si>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</si>
  <si>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</si>
  <si>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</si>
  <si>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</si>
  <si>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</si>
  <si>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</si>
  <si>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</si>
  <si>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</si>
  <si>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</si>
  <si>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</si>
  <si>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</si>
  <si>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</si>
  <si>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</si>
  <si>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</si>
  <si>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</si>
  <si>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</si>
  <si>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</si>
  <si>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</si>
  <si>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</si>
  <si>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</si>
  <si>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</si>
  <si>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</si>
  <si>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</si>
  <si>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</si>
  <si>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</si>
  <si>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</si>
  <si>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</si>
  <si>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</si>
  <si>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</si>
  <si>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</si>
  <si>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</si>
  <si>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</si>
  <si>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</si>
  <si>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</si>
  <si>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</si>
  <si>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</si>
  <si>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</si>
  <si>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</si>
  <si>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</si>
  <si>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</si>
  <si>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</si>
  <si>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</si>
  <si>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</si>
  <si>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</si>
  <si>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</si>
  <si>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</si>
  <si>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</si>
  <si>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</si>
  <si>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</si>
  <si>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</si>
  <si>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</si>
  <si>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</si>
  <si>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</si>
  <si>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</si>
  <si>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</si>
  <si>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</si>
  <si>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</si>
  <si>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</si>
  <si>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</si>
  <si>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</si>
  <si>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</si>
  <si>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</si>
  <si>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</si>
  <si>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</si>
  <si>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</si>
  <si>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</si>
  <si>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</si>
  <si>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</si>
  <si>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</si>
  <si>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</si>
  <si>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</si>
  <si>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</si>
  <si>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</si>
  <si>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</si>
  <si>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</si>
  <si>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</si>
  <si>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</si>
  <si>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</si>
  <si>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</si>
  <si>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</si>
  <si>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</si>
  <si>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</si>
  <si>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</si>
  <si>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</si>
  <si>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</si>
  <si>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</si>
  <si>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</si>
  <si>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</si>
  <si>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</si>
  <si>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</si>
  <si>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</si>
  <si>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</si>
  <si>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</si>
  <si>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</si>
  <si>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</si>
  <si>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</si>
  <si>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</si>
  <si>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</si>
  <si>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</si>
  <si>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</si>
  <si>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</si>
  <si>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</si>
  <si>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</si>
  <si>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</si>
  <si>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</si>
  <si>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</si>
  <si>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</si>
  <si>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</si>
  <si>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</si>
  <si>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</si>
  <si>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</si>
  <si>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</si>
  <si>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</si>
  <si>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</si>
  <si>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</si>
  <si>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</si>
  <si>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</si>
  <si>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</si>
  <si>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</si>
  <si>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</si>
  <si>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</si>
  <si>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</si>
  <si>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</si>
  <si>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</si>
  <si>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</si>
  <si>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</si>
  <si>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</si>
  <si>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</si>
  <si>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</si>
  <si>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</si>
  <si>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</si>
  <si>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</si>
  <si>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</si>
  <si>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</si>
  <si>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</si>
  <si>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</si>
  <si>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</si>
  <si>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</si>
  <si>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</si>
  <si>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</si>
  <si>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</si>
  <si>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</si>
  <si>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</si>
  <si>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</si>
  <si>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</si>
  <si>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</si>
  <si>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</si>
  <si>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</si>
  <si>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</si>
  <si>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</si>
  <si>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</si>
  <si>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</si>
  <si>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</si>
  <si>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</si>
  <si>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</si>
  <si>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</si>
  <si>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</si>
  <si>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</si>
  <si>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</si>
  <si>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</si>
  <si>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</si>
  <si>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</si>
  <si>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</si>
  <si>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</si>
  <si>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</si>
  <si>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</si>
  <si>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</si>
  <si>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</si>
  <si>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</si>
  <si>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</si>
  <si>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</si>
  <si>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</si>
  <si>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</si>
  <si>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</si>
  <si>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</si>
  <si>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</si>
  <si>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</si>
  <si>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</si>
  <si>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</si>
  <si>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</si>
  <si>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</si>
  <si>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</si>
  <si>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</si>
  <si>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</si>
  <si>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</si>
  <si>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</si>
  <si>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</si>
  <si>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</si>
  <si>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</si>
  <si>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</si>
  <si>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</si>
  <si>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</si>
  <si>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</si>
  <si>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</si>
  <si>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</si>
  <si>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</si>
  <si>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</si>
  <si>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</si>
  <si>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</si>
  <si>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</si>
  <si>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</si>
  <si>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</si>
  <si>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</si>
  <si>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</si>
  <si>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</si>
  <si>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</si>
  <si>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</si>
  <si>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</si>
  <si>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</si>
  <si>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</si>
  <si>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</si>
  <si>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</si>
  <si>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</si>
  <si>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</si>
  <si>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</si>
  <si>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</si>
  <si>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</si>
  <si>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</si>
  <si>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</si>
  <si>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</si>
  <si>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</si>
  <si>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</si>
  <si>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</si>
  <si>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</si>
  <si>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</si>
  <si>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</si>
  <si>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</si>
  <si>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</si>
  <si>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</si>
  <si>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</si>
  <si>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</si>
  <si>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</si>
  <si>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</si>
  <si>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</si>
  <si>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</si>
  <si>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</si>
  <si>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</si>
  <si>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</si>
  <si>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</si>
  <si>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</si>
  <si>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</si>
  <si>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</si>
  <si>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</si>
  <si>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</si>
  <si>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</si>
  <si>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</si>
  <si>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</si>
  <si>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</si>
  <si>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</si>
  <si>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</si>
  <si>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</si>
  <si>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</si>
  <si>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</si>
  <si>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</si>
  <si>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</si>
  <si>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</si>
  <si>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</si>
  <si>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</si>
  <si>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</si>
  <si>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</si>
  <si>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</si>
  <si>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</si>
  <si>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</si>
  <si>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</si>
  <si>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</si>
  <si>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</si>
  <si>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</si>
  <si>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</si>
  <si>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</si>
  <si>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</si>
  <si>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</si>
  <si>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</si>
  <si>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</si>
  <si>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</si>
  <si>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</si>
  <si>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</si>
  <si>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</si>
  <si>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</si>
  <si>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</si>
  <si>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</si>
  <si>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</si>
  <si>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</si>
  <si>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</si>
  <si>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</si>
  <si>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</si>
  <si>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</si>
  <si>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</si>
  <si>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</si>
  <si>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</si>
  <si>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</si>
  <si>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</si>
  <si>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</si>
  <si>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</si>
  <si>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</si>
  <si>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</si>
  <si>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</si>
  <si>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</si>
  <si>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</si>
  <si>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</si>
  <si>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</si>
  <si>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</si>
  <si>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</si>
  <si>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</si>
  <si>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</si>
  <si>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</si>
  <si>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</si>
  <si>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</si>
  <si>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</si>
  <si>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</si>
  <si>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</si>
  <si>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</si>
  <si>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</si>
  <si>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</si>
  <si>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</si>
  <si>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</si>
  <si>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</si>
  <si>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</si>
  <si>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</si>
  <si>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</si>
  <si>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</si>
  <si>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</si>
  <si>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</si>
  <si>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</si>
  <si>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</si>
  <si>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</si>
  <si>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</si>
  <si>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</si>
  <si>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</si>
  <si>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</si>
  <si>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</si>
  <si>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</si>
  <si>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</si>
  <si>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</si>
  <si>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</si>
  <si>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</si>
  <si>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</si>
  <si>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</si>
  <si>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</si>
  <si>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</si>
  <si>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</si>
  <si>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</si>
  <si>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</si>
  <si>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</si>
  <si>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</si>
  <si>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</si>
  <si>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</si>
  <si>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</si>
  <si>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</si>
  <si>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</si>
  <si>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</si>
  <si>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</si>
  <si>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</si>
  <si>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</si>
  <si>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</si>
  <si>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</si>
  <si>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</si>
  <si>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</si>
  <si>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</si>
  <si>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</si>
  <si>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</si>
  <si>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</si>
  <si>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</si>
  <si>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</si>
  <si>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</si>
  <si>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</si>
  <si>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</si>
  <si>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</si>
  <si>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</si>
  <si>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</si>
  <si>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</si>
  <si>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</si>
  <si>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</si>
  <si>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</si>
  <si>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</si>
  <si>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</si>
  <si>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</si>
  <si>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</si>
  <si>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</si>
  <si>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</si>
  <si>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</si>
  <si>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</si>
  <si>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</si>
  <si>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</si>
  <si>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</si>
  <si>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</si>
  <si>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</si>
  <si>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</si>
  <si>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</si>
  <si>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</si>
  <si>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</si>
  <si>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</si>
  <si>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</si>
  <si>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</si>
  <si>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</si>
  <si>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</si>
  <si>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</si>
  <si>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</si>
  <si>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</si>
  <si>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</si>
  <si>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</si>
  <si>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</si>
  <si>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</si>
  <si>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</si>
  <si>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</si>
  <si>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</si>
  <si>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</si>
  <si>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</si>
  <si>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</si>
  <si>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</si>
  <si>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</si>
  <si>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</si>
  <si>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</si>
  <si>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</si>
  <si>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</si>
  <si>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</si>
  <si>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</si>
  <si>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</si>
  <si>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</si>
  <si>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</si>
  <si>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</si>
  <si>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</si>
  <si>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</si>
  <si>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</si>
  <si>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</si>
  <si>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</si>
  <si>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</si>
  <si>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</si>
  <si>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</si>
  <si>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</si>
  <si>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</si>
  <si>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</si>
  <si>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</si>
  <si>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</si>
  <si>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</si>
  <si>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</si>
  <si>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</si>
  <si>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</si>
  <si>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</si>
  <si>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</si>
  <si>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</si>
  <si>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</si>
  <si>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</si>
  <si>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</si>
  <si>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</si>
  <si>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</si>
  <si>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</si>
  <si>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</si>
  <si>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</si>
  <si>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</si>
  <si>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</si>
  <si>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</si>
  <si>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</si>
  <si>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</si>
  <si>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</si>
  <si>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</si>
  <si>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</si>
  <si>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</si>
  <si>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</si>
  <si>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</si>
  <si>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</si>
  <si>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</si>
  <si>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</si>
  <si>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</si>
  <si>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</si>
  <si>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</si>
  <si>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</si>
  <si>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</si>
  <si>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</si>
  <si>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</si>
  <si>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</si>
  <si>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</si>
  <si>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</si>
  <si>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</si>
  <si>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</si>
  <si>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</si>
  <si>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</si>
  <si>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</si>
  <si>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</si>
  <si>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</si>
  <si>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</si>
  <si>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</si>
  <si>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</si>
  <si>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</si>
  <si>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</si>
  <si>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</si>
  <si>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</si>
  <si>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</si>
  <si>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</si>
  <si>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</si>
  <si>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</si>
  <si>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</si>
  <si>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</si>
  <si>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</si>
  <si>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</si>
  <si>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</si>
  <si>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</si>
  <si>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</si>
  <si>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</si>
  <si>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</si>
  <si>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</si>
  <si>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</si>
  <si>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</si>
  <si>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</si>
  <si>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</si>
  <si>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</si>
  <si>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</si>
  <si>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</si>
  <si>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</si>
  <si>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</si>
  <si>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</si>
  <si>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</si>
  <si>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</si>
  <si>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</si>
  <si>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</si>
  <si>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</si>
  <si>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</si>
  <si>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</si>
  <si>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</si>
  <si>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</si>
  <si>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</si>
  <si>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</si>
  <si>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</si>
  <si>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</si>
  <si>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</si>
  <si>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</si>
  <si>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</si>
  <si>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</si>
  <si>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</si>
  <si>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</si>
  <si>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</si>
  <si>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</si>
  <si>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</si>
  <si>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</si>
  <si>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</si>
  <si>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</si>
  <si>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</si>
  <si>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</si>
  <si>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</si>
  <si>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</si>
  <si>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</si>
  <si>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</si>
  <si>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</si>
  <si>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</si>
  <si>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</si>
  <si>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</si>
  <si>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</si>
  <si>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</si>
  <si>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</si>
  <si>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</si>
  <si>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</si>
  <si>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</si>
  <si>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</si>
  <si>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</si>
  <si>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</si>
  <si>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</si>
  <si>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</si>
  <si>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</si>
  <si>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</si>
  <si>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</si>
  <si>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</si>
  <si>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</si>
  <si>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</si>
  <si>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</si>
  <si>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</si>
  <si>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</si>
  <si>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</si>
  <si>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</si>
  <si>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</si>
  <si>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</si>
  <si>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</si>
  <si>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</si>
  <si>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</si>
  <si>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</si>
  <si>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</si>
  <si>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</si>
  <si>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</si>
  <si>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</si>
  <si>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</si>
  <si>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</si>
  <si>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</si>
  <si>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</si>
  <si>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</si>
  <si>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</si>
  <si>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</si>
  <si>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</si>
  <si>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</si>
  <si>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</si>
  <si>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</si>
  <si>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</si>
  <si>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</si>
  <si>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</si>
  <si>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</si>
  <si>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</si>
  <si>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</si>
  <si>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</si>
  <si>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</si>
  <si>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</si>
  <si>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</si>
  <si>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</si>
  <si>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</si>
  <si>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</si>
  <si>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</si>
  <si>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</si>
  <si>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</si>
  <si>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</si>
  <si>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</si>
  <si>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</si>
  <si>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</si>
  <si>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</si>
  <si>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</si>
  <si>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</si>
  <si>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</si>
  <si>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</si>
  <si>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</si>
  <si>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Data Created Conversion</t>
  </si>
  <si>
    <t>Data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</si>
  <si>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</si>
  <si>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</si>
  <si>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</si>
  <si>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</si>
  <si>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</si>
  <si>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</si>
  <si>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</si>
  <si>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</si>
  <si>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</si>
  <si>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</si>
  <si>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</si>
  <si>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</si>
  <si>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(Data Created Conversion)</t>
  </si>
  <si>
    <t>Goal</t>
  </si>
  <si>
    <t>Less then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</si>
  <si>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</si>
  <si>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</si>
  <si>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</si>
  <si>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</si>
  <si>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</si>
  <si>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</si>
  <si>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</si>
  <si>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</si>
  <si>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</si>
  <si>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</si>
  <si>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Over 50000</t>
  </si>
  <si>
    <t>Number Failed</t>
  </si>
  <si>
    <t>Number Successful</t>
  </si>
  <si>
    <t>Number Canceled</t>
  </si>
  <si>
    <t>Total Projects</t>
  </si>
  <si>
    <t>Percentage Successful</t>
  </si>
  <si>
    <t>Percentage Failed</t>
  </si>
  <si>
    <t>Percentage Canceled</t>
  </si>
  <si>
    <t>Mean</t>
  </si>
  <si>
    <t>Median</t>
  </si>
  <si>
    <t xml:space="preserve">Minimum </t>
  </si>
  <si>
    <t>Maximum</t>
  </si>
  <si>
    <t>Standard Deviation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</si>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</sst>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m/d/yy;@"/>
    <numFmt numFmtId="176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9" fontId="0" fillId="0" borderId="0" xfId="0" applyNumberFormat="1"/>
    <xf numFmtId="0" fontId="16" fillId="0" borderId="0" xfId="0" applyFont="1"/>
    <xf numFmtId="2" fontId="0" fillId="0" borderId="0" xfId="0" applyNumberFormat="1"/>
    <xf numFmtId="176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color theme="0"/>
      </font>
      <fill>
        <patternFill>
          <fgColor theme="0"/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</dxf>
    <dxf>
      <border>
        <vertical/>
        <horizontal/>
      </border>
    </dxf>
    <dxf>
      <fill>
        <patternFill>
          <bgColor theme="4"/>
        </patternFill>
      </fill>
    </dxf>
    <dxf>
      <font>
        <color theme="0"/>
      </font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</dxf>
    <dxf>
      <border>
        <vertical/>
        <horizontal/>
      </border>
    </dxf>
    <dxf>
      <fill>
        <patternFill>
          <bgColor theme="4"/>
        </patternFill>
      </fill>
    </dxf>
    <dxf>
      <font>
        <color theme="0"/>
      </font>
      <fill>
        <patternFill>
          <bgColor theme="8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theme="4"/>
        </patternFill>
      </fill>
    </dxf>
    <dxf>
      <font>
        <color theme="0"/>
      </font>
      <fill>
        <patternFill>
          <fgColor theme="0"/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</dxf>
    <dxf>
      <border>
        <vertical/>
        <horizontal/>
      </border>
    </dxf>
    <dxf>
      <fill>
        <patternFill>
          <bgColor theme="4"/>
        </patternFill>
      </fill>
    </dxf>
    <dxf>
      <font>
        <color theme="0"/>
      </font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 Excel.xlsx]pvt table by month!PivotTable4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'pvt table by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'pvt table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 table by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9-964F-9F02-C35F696031FE}"/>
            </c:ext>
          </c:extLst>
        </c:ser>
        <c:ser>
          <c:idx val="1"/>
          <c:order val="1"/>
          <c:tx>
            <c:strRef>
              <c:f>'pvt table by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'pvt table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 table by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9-964F-9F02-C35F696031FE}"/>
            </c:ext>
          </c:extLst>
        </c:ser>
        <c:ser>
          <c:idx val="2"/>
          <c:order val="2"/>
          <c:tx>
            <c:strRef>
              <c:f>'pvt table by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'pvt table by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'pvt table by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29-964F-9F02-C35F69603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209183"/>
        <c:axId val="673577023"/>
      </c:lineChart>
      <c:catAx>
        <c:axId val="35420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577023"/>
        <c:crosses val="autoZero"/>
        <c:auto val="1"/>
        <c:lblAlgn val="ctr"/>
        <c:lblOffset val="100"/>
        <c:noMultiLvlLbl val="0"/>
      </c:catAx>
      <c:valAx>
        <c:axId val="67357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20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 Excel.xlsx]pvt table category!PivotTable11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 table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table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A-A44B-B9C7-C267A61A0B68}"/>
            </c:ext>
          </c:extLst>
        </c:ser>
        <c:ser>
          <c:idx val="1"/>
          <c:order val="1"/>
          <c:tx>
            <c:strRef>
              <c:f>'pvt table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table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A-A44B-B9C7-C267A61A0B68}"/>
            </c:ext>
          </c:extLst>
        </c:ser>
        <c:ser>
          <c:idx val="2"/>
          <c:order val="2"/>
          <c:tx>
            <c:strRef>
              <c:f>'pvt table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table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1A-A44B-B9C7-C267A61A0B68}"/>
            </c:ext>
          </c:extLst>
        </c:ser>
        <c:ser>
          <c:idx val="3"/>
          <c:order val="3"/>
          <c:tx>
            <c:strRef>
              <c:f>'pvt table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'pvt table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'pvt table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1A-A44B-B9C7-C267A61A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3756752"/>
        <c:axId val="194339600"/>
      </c:barChart>
      <c:catAx>
        <c:axId val="16375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39600"/>
        <c:crosses val="autoZero"/>
        <c:auto val="1"/>
        <c:lblAlgn val="ctr"/>
        <c:lblOffset val="100"/>
        <c:noMultiLvlLbl val="0"/>
      </c:catAx>
      <c:valAx>
        <c:axId val="19433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5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Crowdfunding Excel.xlsx]pvt table subcategory!PivotTable12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'pvt table 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'pvt table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table 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CC-B744-A6CD-F81AC7273F8E}"/>
            </c:ext>
          </c:extLst>
        </c:ser>
        <c:ser>
          <c:idx val="1"/>
          <c:order val="1"/>
          <c:tx>
            <c:strRef>
              <c:f>'pvt table 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'pvt table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table 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CC-B744-A6CD-F81AC7273F8E}"/>
            </c:ext>
          </c:extLst>
        </c:ser>
        <c:ser>
          <c:idx val="2"/>
          <c:order val="2"/>
          <c:tx>
            <c:strRef>
              <c:f>'pvt table 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'pvt table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table 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CC-B744-A6CD-F81AC7273F8E}"/>
            </c:ext>
          </c:extLst>
        </c:ser>
        <c:ser>
          <c:idx val="3"/>
          <c:order val="3"/>
          <c:tx>
            <c:strRef>
              <c:f>'pvt table 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'pvt table 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'pvt table 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CC-B744-A6CD-F81AC7273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83552304"/>
        <c:axId val="583911120"/>
      </c:barChart>
      <c:catAx>
        <c:axId val="58355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911120"/>
        <c:crosses val="autoZero"/>
        <c:auto val="1"/>
        <c:lblAlgn val="ctr"/>
        <c:lblOffset val="100"/>
        <c:noMultiLvlLbl val="0"/>
      </c:catAx>
      <c:valAx>
        <c:axId val="5839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55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'% of outcome'!$F$2:$F$13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BDB-4B44-938B-1EBE823F51E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'% of outcome'!$G$2:$G$13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BDB-4B44-938B-1EBE823F51E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'% of outcome'!$H$2:$H$13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1BDB-4B44-938B-1EBE823F5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622143"/>
        <c:axId val="1811160863"/>
      </c:lineChart>
      <c:catAx>
        <c:axId val="326622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60863"/>
        <c:crosses val="autoZero"/>
        <c:auto val="1"/>
        <c:lblAlgn val="ctr"/>
        <c:lblOffset val="100"/>
        <c:noMultiLvlLbl val="0"/>
      </c:catAx>
      <c:valAx>
        <c:axId val="181116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6221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0371519"/>
        <c:axId val="1129160239"/>
      </c:lineChart>
      <c:catAx>
        <c:axId val="10403715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160239"/>
        <c:crosses val="autoZero"/>
        <c:auto val="1"/>
        <c:lblAlgn val="ctr"/>
        <c:lblOffset val="100"/>
        <c:noMultiLvlLbl val="0"/>
      </c:catAx>
      <c:valAx>
        <c:axId val="112916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037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15112841378099E-2"/>
          <c:y val="0.16163322326644652"/>
          <c:w val="0.95102235361843712"/>
          <c:h val="0.66473679197358393"/>
        </c:manualLayout>
      </c:layout>
      <c:lineChart>
        <c:grouping val="standard"/>
        <c:varyColors val="0"/>
        <c:ser>
          <c:idx val="4"/>
          <c:order val="0"/>
          <c:tx>
            <c:strRef>
              <c:f>'% of outcome'!$F$1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'% of outcome'!$A$2:$A$13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Over 50000</c:v>
                </c:pt>
              </c:strCache>
            </c:strRef>
          </c:cat>
          <c:val>
            <c:numRef>
              <c:f>'% of outcome'!$F$2:$F$13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4A-304E-8C16-92BD341DF6B0}"/>
            </c:ext>
          </c:extLst>
        </c:ser>
        <c:ser>
          <c:idx val="5"/>
          <c:order val="1"/>
          <c:tx>
            <c:strRef>
              <c:f>'% of outcome'!$G$1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of outcome'!$A$2:$A$13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Over 50000</c:v>
                </c:pt>
              </c:strCache>
            </c:strRef>
          </c:cat>
          <c:val>
            <c:numRef>
              <c:f>'% of outcome'!$G$2:$G$13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4A-304E-8C16-92BD341DF6B0}"/>
            </c:ext>
          </c:extLst>
        </c:ser>
        <c:ser>
          <c:idx val="6"/>
          <c:order val="2"/>
          <c:tx>
            <c:strRef>
              <c:f>'% of outcome'!$H$1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of outcome'!$A$2:$A$13</c:f>
              <c:strCache>
                <c:ptCount val="12"/>
                <c:pt idx="0">
                  <c:v>Less then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Over 50000</c:v>
                </c:pt>
              </c:strCache>
            </c:strRef>
          </c:cat>
          <c:val>
            <c:numRef>
              <c:f>'% of outcome'!$H$2:$H$13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4A-304E-8C16-92BD341DF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54864"/>
        <c:axId val="1811394751"/>
      </c:lineChart>
      <c:catAx>
        <c:axId val="1466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394751"/>
        <c:crosses val="autoZero"/>
        <c:auto val="1"/>
        <c:lblAlgn val="ctr"/>
        <c:lblOffset val="100"/>
        <c:noMultiLvlLbl val="0"/>
      </c:catAx>
      <c:valAx>
        <c:axId val="181139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1270000</xdr:colOff>
      <xdr:row>1</xdr:row>
      <xdr:rowOff>139700</xdr:rowOff>
    </xdr:from>
    <xdr:to>
      <xdr:col>9</xdr:col>
      <xdr:colOff>495300</xdr:colOff>
      <xdr:row>20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99D5B4-FAA0-4F7F-8029-3F150A700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673100</xdr:colOff>
      <xdr:row>1</xdr:row>
      <xdr:rowOff>50800</xdr:rowOff>
    </xdr:from>
    <xdr:to>
      <xdr:col>16</xdr:col>
      <xdr:colOff>50800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E6EBDF-E904-567A-345F-B207E750F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</xdr:row>
      <xdr:rowOff>101600</xdr:rowOff>
    </xdr:from>
    <xdr:to>
      <xdr:col>19</xdr:col>
      <xdr:colOff>228600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FC4700-A436-9D0B-3ADC-93C96F51D0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546100</xdr:colOff>
      <xdr:row>21</xdr:row>
      <xdr:rowOff>127000</xdr:rowOff>
    </xdr:from>
    <xdr:to>
      <xdr:col>13</xdr:col>
      <xdr:colOff>666750</xdr:colOff>
      <xdr:row>22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B6283A-C1C1-C8CB-43DF-153CEC1D5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21</xdr:row>
      <xdr:rowOff>0</xdr:rowOff>
    </xdr:from>
    <xdr:to>
      <xdr:col>8</xdr:col>
      <xdr:colOff>590550</xdr:colOff>
      <xdr:row>21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F0AC43-8722-767C-BA87-2B2B31C1D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685800</xdr:colOff>
      <xdr:row>14</xdr:row>
      <xdr:rowOff>25400</xdr:rowOff>
    </xdr:from>
    <xdr:to>
      <xdr:col>11</xdr:col>
      <xdr:colOff>406400</xdr:colOff>
      <xdr:row>29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CA030D-A4E5-3EA7-491A-B64BBAB6BB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Casey" refreshedDate="45562.827256597222" createdVersion="8" refreshedVersion="8" minRefreshableVersion="3" recordCount="1000" xr:uid="{FC072C1F-FF34-3D43-BA34-C0D825C03E2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ntainsBlank="1" count="10">
        <m/>
        <s v="music"/>
        <s v="technology"/>
        <s v="theater"/>
        <s v="film &amp; video"/>
        <s v="publishing"/>
        <s v="games"/>
        <s v="photography"/>
        <s v="food"/>
        <s v="journalism"/>
      </sharedItems>
    </cacheField>
    <cacheField name="Sub-Category" numFmtId="0">
      <sharedItems containsBlank="1"/>
    </cacheField>
    <cacheField name="Data Created Conversion" numFmtId="169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a Ended Conversion" numFmtId="169">
      <sharedItems containsSemiMixedTypes="0" containsNonDate="0" containsDate="1" containsString="0" minDate="2010-01-09T06:00:00" maxDate="2020-02-10T06:00:00"/>
    </cacheField>
    <cacheField name="Months (Data Created 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a Created 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a Created 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nnor Casey" refreshedDate="45567.948831365742" createdVersion="8" refreshedVersion="8" minRefreshableVersion="3" recordCount="1000" xr:uid="{3F785613-1064-FD45-BCB0-3BEF153CF8A0}">
  <cacheSource type="worksheet">
    <worksheetSource ref="D1:T1001" sheet="Crowdfunding"/>
  </cacheSource>
  <cacheFields count="17"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0">
      <sharedItems containsSemiMixedTypes="0" containsString="0" containsNumber="1" minValue="0" maxValue="2338.833333333333"/>
    </cacheField>
    <cacheField name="Average Donation" numFmtId="2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a Created Conversion" numFmtId="169">
      <sharedItems containsSemiMixedTypes="0" containsNonDate="0" containsDate="1" containsString="0" minDate="2010-01-09T06:00:00" maxDate="2020-01-27T06:00:00"/>
    </cacheField>
    <cacheField name="Data Ended Conversion" numFmtId="169">
      <sharedItems containsSemiMixedTypes="0" containsNonDate="0" containsDate="1" containsString="0" minDate="2010-01-09T06:00:00" maxDate="2020-02-10T06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m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8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8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8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8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8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8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8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8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8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8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8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8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8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8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8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8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8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8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8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9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8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8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8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9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8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8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8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8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8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8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8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9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9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8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8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8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8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8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8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8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8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8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8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8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8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8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8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8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8"/>
    <s v="food trucks"/>
    <x v="878"/>
    <d v="2016-07-06T05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"/>
    <n v="0"/>
    <x v="0"/>
    <n v="0"/>
    <x v="0"/>
    <s v="CAD"/>
    <n v="1448690400"/>
    <n v="1450159200"/>
    <b v="0"/>
    <b v="0"/>
    <s v="food/food trucks"/>
    <n v="0"/>
    <n v="0"/>
    <x v="0"/>
    <x v="0"/>
    <d v="2015-11-28T06:00:00"/>
    <d v="2015-12-15T06:00:00"/>
  </r>
  <r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  <d v="2014-08-19T05:00:00"/>
    <d v="2014-08-21T05:00:00"/>
  </r>
  <r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  <d v="2013-11-17T06:00:00"/>
    <d v="2013-11-19T06:00:00"/>
  </r>
  <r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  <d v="2019-08-11T05:00:00"/>
    <d v="2019-09-20T05:00:00"/>
  </r>
  <r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  <d v="2019-01-20T06:00:00"/>
    <d v="2019-01-24T06:00:00"/>
  </r>
  <r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  <d v="2012-08-28T05:00:00"/>
    <d v="2012-09-08T05:00:00"/>
  </r>
  <r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  <d v="2017-09-13T05:00:00"/>
    <d v="2017-09-14T05:00:00"/>
  </r>
  <r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  <d v="2015-08-13T05:00:00"/>
    <d v="2015-08-15T05:00:00"/>
  </r>
  <r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  <d v="2010-08-09T05:00:00"/>
    <d v="2010-08-11T05:00:00"/>
  </r>
  <r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  <d v="2013-09-19T05:00:00"/>
    <d v="2013-11-07T06:00:00"/>
  </r>
  <r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  <d v="2010-08-14T05:00:00"/>
    <d v="2010-10-01T05:00:00"/>
  </r>
  <r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  <d v="2010-09-21T05:00:00"/>
    <d v="2010-09-27T05:00:00"/>
  </r>
  <r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  <d v="2019-10-22T05:00:00"/>
    <d v="2019-10-30T05:00:00"/>
  </r>
  <r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  <d v="2016-06-11T05:00:00"/>
    <d v="2016-06-23T05:00:00"/>
  </r>
  <r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  <d v="2012-03-06T06:00:00"/>
    <d v="2012-04-02T05:00:00"/>
  </r>
  <r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  <d v="2019-12-10T06:00:00"/>
    <d v="2019-12-14T06:00:00"/>
  </r>
  <r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  <d v="2014-01-22T06:00:00"/>
    <d v="2014-02-13T06:00:00"/>
  </r>
  <r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  <d v="2011-01-12T06:00:00"/>
    <d v="2011-01-13T06:00:00"/>
  </r>
  <r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  <d v="2018-09-08T05:00:00"/>
    <d v="2018-09-16T05:00:00"/>
  </r>
  <r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  <d v="2019-03-04T06:00:00"/>
    <d v="2019-03-25T05:00:00"/>
  </r>
  <r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  <d v="2014-07-28T05:00:00"/>
    <d v="2014-07-28T05:00:00"/>
  </r>
  <r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  <d v="2011-08-15T05:00:00"/>
    <d v="2011-09-18T05:00:00"/>
  </r>
  <r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  <d v="2018-04-03T05:00:00"/>
    <d v="2018-04-18T05:00:00"/>
  </r>
  <r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  <d v="2019-02-14T06:00:00"/>
    <d v="2019-04-08T05:00:00"/>
  </r>
  <r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  <d v="2014-06-21T05:00:00"/>
    <d v="2014-06-23T05:00:00"/>
  </r>
  <r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  <d v="2011-05-18T05:00:00"/>
    <d v="2011-06-07T05:00:00"/>
  </r>
  <r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  <d v="2018-07-31T05:00:00"/>
    <d v="2018-08-27T05:00:00"/>
  </r>
  <r>
    <n v="2000"/>
    <n v="1599"/>
    <x v="0"/>
    <n v="15"/>
    <x v="1"/>
    <s v="USD"/>
    <n v="1443848400"/>
    <n v="1444539600"/>
    <b v="0"/>
    <b v="0"/>
    <s v="music/rock"/>
    <n v="79.95"/>
    <n v="106.6"/>
    <x v="1"/>
    <x v="1"/>
    <d v="2015-10-03T05:00:00"/>
    <d v="2015-10-11T05:00:00"/>
  </r>
  <r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  <d v="2010-02-09T06:00:00"/>
    <d v="2010-03-04T06:00:00"/>
  </r>
  <r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  <d v="2018-07-20T05:00:00"/>
    <d v="2018-08-29T05:00:00"/>
  </r>
  <r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  <d v="2019-05-24T05:00:00"/>
    <d v="2019-05-29T05:00:00"/>
  </r>
  <r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  <d v="2016-01-05T06:00:00"/>
    <d v="2016-02-02T06:00:00"/>
  </r>
  <r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  <d v="2018-01-10T06:00:00"/>
    <d v="2018-02-06T06:00:00"/>
  </r>
  <r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  <d v="2014-10-05T05:00:00"/>
    <d v="2014-11-11T06:00:00"/>
  </r>
  <r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  <d v="2017-03-23T05:00:00"/>
    <d v="2017-03-28T05:00:00"/>
  </r>
  <r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  <d v="2019-01-19T06:00:00"/>
    <d v="2019-03-02T06:00:00"/>
  </r>
  <r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  <d v="2011-02-26T06:00:00"/>
    <d v="2011-03-23T05:00:00"/>
  </r>
  <r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  <d v="2019-10-06T05:00:00"/>
    <d v="2019-11-08T06:00:00"/>
  </r>
  <r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  <d v="2010-10-18T05:00:00"/>
    <d v="2010-10-23T05:00:00"/>
  </r>
  <r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  <d v="2013-02-25T06:00:00"/>
    <d v="2013-03-11T05:00:00"/>
  </r>
  <r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  <d v="2010-06-05T05:00:00"/>
    <d v="2010-06-24T05:00:00"/>
  </r>
  <r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  <d v="2012-09-04T05:00:00"/>
    <d v="2012-09-30T05:00:00"/>
  </r>
  <r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  <d v="2011-07-04T05:00:00"/>
    <d v="2011-07-13T05:00:00"/>
  </r>
  <r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  <d v="2014-07-24T05:00:00"/>
    <d v="2014-08-09T05:00:00"/>
  </r>
  <r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  <d v="2019-03-17T05:00:00"/>
    <d v="2019-03-18T05:00:00"/>
  </r>
  <r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  <d v="2016-11-02T05:00:00"/>
    <d v="2016-11-17T06:00:00"/>
  </r>
  <r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  <d v="2010-07-08T05:00:00"/>
    <d v="2010-07-31T05:00:00"/>
  </r>
  <r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  <d v="2014-03-29T05:00:00"/>
    <d v="2014-04-28T05:00:00"/>
  </r>
  <r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  <d v="2015-06-25T05:00:00"/>
    <d v="2015-07-07T05:00:00"/>
  </r>
  <r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  <d v="2019-10-20T05:00:00"/>
    <d v="2019-12-04T06:00:00"/>
  </r>
  <r>
    <n v="100"/>
    <n v="2"/>
    <x v="0"/>
    <n v="1"/>
    <x v="6"/>
    <s v="EUR"/>
    <n v="1375333200"/>
    <n v="1377752400"/>
    <b v="0"/>
    <b v="0"/>
    <s v="music/metal"/>
    <n v="2"/>
    <n v="2"/>
    <x v="1"/>
    <x v="16"/>
    <d v="2013-08-01T05:00:00"/>
    <d v="2013-08-29T05:00:00"/>
  </r>
  <r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  <d v="2012-03-27T05:00:00"/>
    <d v="2012-04-12T05:00:00"/>
  </r>
  <r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  <d v="2010-09-15T05:00:00"/>
    <d v="2010-09-19T05:00:00"/>
  </r>
  <r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  <d v="2014-05-20T05:00:00"/>
    <d v="2014-06-28T05:00:00"/>
  </r>
  <r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  <d v="2018-03-11T06:00:00"/>
    <d v="2018-03-17T05:00:00"/>
  </r>
  <r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  <d v="2018-07-30T05:00:00"/>
    <d v="2018-08-04T05:00:00"/>
  </r>
  <r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  <d v="2015-01-10T06:00:00"/>
    <d v="2015-01-17T06:00:00"/>
  </r>
  <r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  <d v="2017-09-01T05:00:00"/>
    <d v="2017-09-13T05:00:00"/>
  </r>
  <r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  <d v="2015-09-21T05:00:00"/>
    <d v="2015-10-04T05:00:00"/>
  </r>
  <r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  <d v="2017-06-12T05:00:00"/>
    <d v="2017-06-27T05:00:00"/>
  </r>
  <r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  <d v="2012-07-17T05:00:00"/>
    <d v="2012-07-20T05:00:00"/>
  </r>
  <r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  <d v="2011-02-21T06:00:00"/>
    <d v="2011-04-02T05:00:00"/>
  </r>
  <r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  <d v="2015-06-05T05:00:00"/>
    <d v="2015-06-06T05:00:00"/>
  </r>
  <r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  <d v="2017-04-28T05:00:00"/>
    <d v="2017-05-04T05:00:00"/>
  </r>
  <r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  <d v="2018-07-02T05:00:00"/>
    <d v="2018-07-17T05:00:00"/>
  </r>
  <r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  <d v="2011-01-27T06:00:00"/>
    <d v="2011-02-03T06:00:00"/>
  </r>
  <r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  <d v="2015-04-08T05:00:00"/>
    <d v="2015-04-13T05:00:00"/>
  </r>
  <r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  <d v="2010-01-25T06:00:00"/>
    <d v="2010-01-30T06:00:00"/>
  </r>
  <r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  <d v="2017-07-27T05:00:00"/>
    <d v="2017-09-12T05:00:00"/>
  </r>
  <r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  <d v="2010-12-19T06:00:00"/>
    <d v="2011-01-22T06:00:00"/>
  </r>
  <r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  <d v="2010-11-02T05:00:00"/>
    <d v="2010-12-21T06:00:00"/>
  </r>
  <r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  <d v="2019-11-30T06:00:00"/>
    <d v="2019-12-04T06:00:00"/>
  </r>
  <r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  <d v="2015-07-01T05:00:00"/>
    <d v="2015-08-06T05:00:00"/>
  </r>
  <r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  <d v="2016-11-27T06:00:00"/>
    <d v="2016-11-30T06:00:00"/>
  </r>
  <r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  <d v="2016-03-27T05:00:00"/>
    <d v="2016-03-28T05:00:00"/>
  </r>
  <r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  <d v="2018-07-15T05:00:00"/>
    <d v="2018-07-23T05:00:00"/>
  </r>
  <r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  <d v="2015-01-23T06:00:00"/>
    <d v="2015-03-13T05:00:00"/>
  </r>
  <r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  <d v="2010-09-27T05:00:00"/>
    <d v="2010-10-11T05:00:00"/>
  </r>
  <r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  <d v="2018-04-16T05:00:00"/>
    <d v="2018-04-17T05:00:00"/>
  </r>
  <r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  <d v="2018-06-16T05:00:00"/>
    <d v="2018-06-21T05:00:00"/>
  </r>
  <r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  <d v="2017-08-29T05:00:00"/>
    <d v="2017-09-28T05:00:00"/>
  </r>
  <r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  <d v="2017-11-23T06:00:00"/>
    <d v="2017-12-18T06:00:00"/>
  </r>
  <r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  <d v="2019-01-17T06:00:00"/>
    <d v="2019-01-24T06:00:00"/>
  </r>
  <r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  <d v="2016-07-28T05:00:00"/>
    <d v="2016-08-19T05:00:00"/>
  </r>
  <r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  <d v="2012-07-28T05:00:00"/>
    <d v="2012-08-07T05:00:00"/>
  </r>
  <r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  <d v="2011-09-11T05:00:00"/>
    <d v="2011-09-19T05:00:00"/>
  </r>
  <r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  <d v="2015-05-04T05:00:00"/>
    <d v="2015-05-17T05:00:00"/>
  </r>
  <r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  <d v="2011-03-08T06:00:00"/>
    <d v="2011-03-19T05:00:00"/>
  </r>
  <r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  <d v="2015-04-16T05:00:00"/>
    <d v="2015-05-08T05:00:00"/>
  </r>
  <r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  <d v="2010-04-15T05:00:00"/>
    <d v="2010-04-17T05:00:00"/>
  </r>
  <r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  <d v="2016-02-25T06:00:00"/>
    <d v="2016-02-25T06:00:00"/>
  </r>
  <r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  <d v="2016-08-06T05:00:00"/>
    <d v="2016-09-03T05:00:00"/>
  </r>
  <r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  <d v="2010-06-23T05:00:00"/>
    <d v="2010-06-24T05:00:00"/>
  </r>
  <r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  <d v="2012-10-20T05:00:00"/>
    <d v="2012-10-24T05:00:00"/>
  </r>
  <r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  <d v="2019-04-07T05:00:00"/>
    <d v="2019-04-18T05:00:00"/>
  </r>
  <r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  <d v="2019-10-14T05:00:00"/>
    <d v="2019-10-21T05:00:00"/>
  </r>
  <r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  <d v="2011-03-10T06:00:00"/>
    <d v="2011-03-23T05:00:00"/>
  </r>
  <r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  <d v="2015-06-25T05:00:00"/>
    <d v="2015-08-18T05:00:00"/>
  </r>
  <r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  <d v="2015-07-27T05:00:00"/>
    <d v="2015-07-31T05:00:00"/>
  </r>
  <r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  <d v="2014-11-25T06:00:00"/>
    <d v="2014-12-24T06:00:00"/>
  </r>
  <r>
    <n v="100"/>
    <n v="1"/>
    <x v="0"/>
    <n v="1"/>
    <x v="1"/>
    <s v="USD"/>
    <n v="1319000400"/>
    <n v="1320555600"/>
    <b v="0"/>
    <b v="0"/>
    <s v="theater/plays"/>
    <n v="1"/>
    <n v="1"/>
    <x v="3"/>
    <x v="3"/>
    <d v="2011-10-19T05:00:00"/>
    <d v="2011-11-06T05:00:00"/>
  </r>
  <r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  <d v="2015-02-21T06:00:00"/>
    <d v="2015-02-28T06:00:00"/>
  </r>
  <r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  <d v="2018-05-14T05:00:00"/>
    <d v="2018-05-21T05:00:00"/>
  </r>
  <r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  <d v="2010-10-24T05:00:00"/>
    <d v="2010-11-02T05:00:00"/>
  </r>
  <r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  <d v="2017-05-23T05:00:00"/>
    <d v="2017-05-24T05:00:00"/>
  </r>
  <r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  <d v="2013-04-02T05:00:00"/>
    <d v="2013-04-20T05:00:00"/>
  </r>
  <r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  <d v="2019-09-08T05:00:00"/>
    <d v="2019-09-13T05:00:00"/>
  </r>
  <r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  <d v="2018-04-23T05:00:00"/>
    <d v="2018-05-10T05:00:00"/>
  </r>
  <r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  <d v="2012-04-06T05:00:00"/>
    <d v="2012-05-13T05:00:00"/>
  </r>
  <r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  <d v="2014-01-12T06:00:00"/>
    <d v="2014-01-14T06:00:00"/>
  </r>
  <r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  <d v="2018-09-11T05:00:00"/>
    <d v="2018-09-30T05:00:00"/>
  </r>
  <r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  <d v="2012-09-22T05:00:00"/>
    <d v="2012-09-28T05:00:00"/>
  </r>
  <r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  <d v="2014-08-24T05:00:00"/>
    <d v="2014-09-08T05:00:00"/>
  </r>
  <r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  <d v="2017-09-12T05:00:00"/>
    <d v="2017-09-19T05:00:00"/>
  </r>
  <r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  <d v="2019-04-09T05:00:00"/>
    <d v="2019-04-10T05:00:00"/>
  </r>
  <r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  <d v="2017-11-17T06:00:00"/>
    <d v="2017-12-22T06:00:00"/>
  </r>
  <r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  <d v="2015-09-18T05:00:00"/>
    <d v="2015-09-19T05:00:00"/>
  </r>
  <r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  <d v="2011-09-22T05:00:00"/>
    <d v="2011-09-28T05:00:00"/>
  </r>
  <r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  <d v="2014-01-26T06:00:00"/>
    <d v="2014-02-01T06:00:00"/>
  </r>
  <r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  <d v="2014-06-16T05:00:00"/>
    <d v="2014-07-03T05:00:00"/>
  </r>
  <r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  <d v="2015-04-17T05:00:00"/>
    <d v="2015-04-21T05:00:00"/>
  </r>
  <r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  <d v="2014-10-05T05:00:00"/>
    <d v="2014-10-18T05:00:00"/>
  </r>
  <r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  <d v="2014-11-27T06:00:00"/>
    <d v="2014-12-24T06:00:00"/>
  </r>
  <r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  <d v="2015-11-24T06:00:00"/>
    <d v="2015-11-27T06:00:00"/>
  </r>
  <r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  <d v="2019-05-13T05:00:00"/>
    <d v="2019-07-05T05:00:00"/>
  </r>
  <r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  <d v="2018-09-19T05:00:00"/>
    <d v="2018-09-23T05:00:00"/>
  </r>
  <r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  <d v="2016-08-14T05:00:00"/>
    <d v="2016-09-11T05:00:00"/>
  </r>
  <r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  <d v="2010-05-12T05:00:00"/>
    <d v="2010-05-15T05:00:00"/>
  </r>
  <r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  <d v="2010-08-27T05:00:00"/>
    <d v="2010-09-09T05:00:00"/>
  </r>
  <r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  <d v="2015-02-03T06:00:00"/>
    <d v="2015-02-28T06:00:00"/>
  </r>
  <r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  <d v="2011-10-26T05:00:00"/>
    <d v="2011-11-11T06:00:00"/>
  </r>
  <r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  <d v="2013-11-29T06:00:00"/>
    <d v="2013-12-12T06:00:00"/>
  </r>
  <r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  <d v="2018-01-12T06:00:00"/>
    <d v="2018-01-28T06:00:00"/>
  </r>
  <r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  <d v="2011-08-12T05:00:00"/>
    <d v="2011-09-03T05:00:00"/>
  </r>
  <r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  <d v="2011-06-19T05:00:00"/>
    <d v="2011-08-07T05:00:00"/>
  </r>
  <r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  <d v="2013-03-07T06:00:00"/>
    <d v="2013-03-12T05:00:00"/>
  </r>
  <r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  <d v="2014-06-07T05:00:00"/>
    <d v="2014-06-19T05:00:00"/>
  </r>
  <r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  <d v="2010-10-06T05:00:00"/>
    <d v="2010-10-12T05:00:00"/>
  </r>
  <r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  <d v="2012-09-28T05:00:00"/>
    <d v="2012-10-04T05:00:00"/>
  </r>
  <r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  <d v="2015-04-21T05:00:00"/>
    <d v="2015-05-07T05:00:00"/>
  </r>
  <r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  <d v="2018-02-25T06:00:00"/>
    <d v="2018-03-02T06:00:00"/>
  </r>
  <r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  <d v="2015-06-12T05:00:00"/>
    <d v="2015-06-18T05:00:00"/>
  </r>
  <r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  <d v="2012-04-06T05:00:00"/>
    <d v="2012-05-17T05:00:00"/>
  </r>
  <r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  <d v="2010-06-28T05:00:00"/>
    <d v="2010-07-18T05:00:00"/>
  </r>
  <r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  <d v="2019-06-17T05:00:00"/>
    <d v="2019-06-25T05:00:00"/>
  </r>
  <r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  <d v="2014-09-07T05:00:00"/>
    <d v="2014-09-12T05:00:00"/>
  </r>
  <r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  <d v="2011-11-08T06:00:00"/>
    <d v="2011-11-28T06:00:00"/>
  </r>
  <r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  <d v="2016-06-13T05:00:00"/>
    <d v="2016-06-19T05:00:00"/>
  </r>
  <r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  <d v="2017-07-25T05:00:00"/>
    <d v="2017-08-03T05:00:00"/>
  </r>
  <r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  <d v="2013-01-01T06:00:00"/>
    <d v="2013-02-22T06:00:00"/>
  </r>
  <r>
    <n v="100"/>
    <n v="1"/>
    <x v="0"/>
    <n v="1"/>
    <x v="1"/>
    <s v="USD"/>
    <n v="1544940000"/>
    <n v="1545026400"/>
    <b v="0"/>
    <b v="0"/>
    <s v="music/rock"/>
    <n v="1"/>
    <n v="1"/>
    <x v="1"/>
    <x v="1"/>
    <d v="2018-12-16T06:00:00"/>
    <d v="2018-12-17T06:00:00"/>
  </r>
  <r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  <d v="2014-06-09T05:00:00"/>
    <d v="2014-07-30T05:00:00"/>
  </r>
  <r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  <d v="2017-02-17T06:00:00"/>
    <d v="2017-02-24T06:00:00"/>
  </r>
  <r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  <d v="2012-10-19T05:00:00"/>
    <d v="2012-10-25T05:00:00"/>
  </r>
  <r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  <d v="2016-05-12T05:00:00"/>
    <d v="2016-06-04T05:00:00"/>
  </r>
  <r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  <d v="2010-03-25T05:00:00"/>
    <d v="2010-04-09T05:00:00"/>
  </r>
  <r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  <d v="2019-10-05T05:00:00"/>
    <d v="2019-10-29T05:00:00"/>
  </r>
  <r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  <d v="2013-12-30T06:00:00"/>
    <d v="2014-01-11T06:00:00"/>
  </r>
  <r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  <d v="2015-12-08T06:00:00"/>
    <d v="2015-12-09T06:00:00"/>
  </r>
  <r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  <d v="2019-03-27T05:00:00"/>
    <d v="2019-04-14T05:00:00"/>
  </r>
  <r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  <d v="2019-04-27T05:00:00"/>
    <d v="2019-05-13T05:00:00"/>
  </r>
  <r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  <d v="2015-09-23T05:00:00"/>
    <d v="2015-09-29T05:00:00"/>
  </r>
  <r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  <d v="2018-12-08T06:00:00"/>
    <d v="2019-01-07T06:00:00"/>
  </r>
  <r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  <d v="2017-10-20T05:00:00"/>
    <d v="2017-12-08T06:00:00"/>
  </r>
  <r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  <d v="2017-10-08T05:00:00"/>
    <d v="2017-10-09T05:00:00"/>
  </r>
  <r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  <d v="2017-08-01T05:00:00"/>
    <d v="2017-09-02T05:00:00"/>
  </r>
  <r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  <d v="2010-12-22T06:00:00"/>
    <d v="2010-12-26T06:00:00"/>
  </r>
  <r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  <d v="2013-06-10T05:00:00"/>
    <d v="2013-06-20T05:00:00"/>
  </r>
  <r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  <d v="2019-02-22T06:00:00"/>
    <d v="2019-03-17T05:00:00"/>
  </r>
  <r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  <d v="2012-06-17T05:00:00"/>
    <d v="2012-07-15T05:00:00"/>
  </r>
  <r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  <d v="2017-08-03T05:00:00"/>
    <d v="2017-08-10T05:00:00"/>
  </r>
  <r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  <d v="2014-03-20T05:00:00"/>
    <d v="2014-04-11T05:00:00"/>
  </r>
  <r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  <d v="2014-07-19T05:00:00"/>
    <d v="2014-08-03T05:00:00"/>
  </r>
  <r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  <d v="2013-05-18T05:00:00"/>
    <d v="2013-05-24T05:00:00"/>
  </r>
  <r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  <d v="2015-10-05T05:00:00"/>
    <d v="2015-10-06T05:00:00"/>
  </r>
  <r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  <d v="2016-08-31T05:00:00"/>
    <d v="2016-09-19T05:00:00"/>
  </r>
  <r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  <d v="2016-09-03T05:00:00"/>
    <d v="2016-09-12T05:00:00"/>
  </r>
  <r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  <d v="2010-11-15T06:00:00"/>
    <d v="2010-12-10T06:00:00"/>
  </r>
  <r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  <d v="2017-09-21T05:00:00"/>
    <d v="2017-09-30T05:00:00"/>
  </r>
  <r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  <d v="2013-03-17T05:00:00"/>
    <d v="2013-03-18T05:00:00"/>
  </r>
  <r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  <d v="2010-03-22T05:00:00"/>
    <d v="2010-03-27T05:00:00"/>
  </r>
  <r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  <d v="2017-10-04T05:00:00"/>
    <d v="2017-10-22T05:00:00"/>
  </r>
  <r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  <d v="2019-06-15T05:00:00"/>
    <d v="2019-07-01T05:00:00"/>
  </r>
  <r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  <d v="2010-09-09T05:00:00"/>
    <d v="2010-09-22T05:00:00"/>
  </r>
  <r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  <d v="2019-05-03T05:00:00"/>
    <d v="2019-05-04T05:00:00"/>
  </r>
  <r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  <d v="2018-05-13T05:00:00"/>
    <d v="2018-05-24T05:00:00"/>
  </r>
  <r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  <d v="2014-05-23T05:00:00"/>
    <d v="2014-06-07T05:00:00"/>
  </r>
  <r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  <d v="2013-02-23T06:00:00"/>
    <d v="2013-03-23T05:00:00"/>
  </r>
  <r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  <d v="2014-12-02T06:00:00"/>
    <d v="2014-12-03T06:00:00"/>
  </r>
  <r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  <d v="2016-03-04T06:00:00"/>
    <d v="2016-03-04T06:00:00"/>
  </r>
  <r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  <d v="2013-06-04T05:00:00"/>
    <d v="2013-06-05T05:00:00"/>
  </r>
  <r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  <d v="2019-03-12T05:00:00"/>
    <d v="2019-03-15T05:00:00"/>
  </r>
  <r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  <d v="2014-06-27T05:00:00"/>
    <d v="2014-07-01T05:00:00"/>
  </r>
  <r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  <d v="2018-04-08T05:00:00"/>
    <d v="2018-04-12T05:00:00"/>
  </r>
  <r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  <d v="2015-09-14T05:00:00"/>
    <d v="2015-09-30T05:00:00"/>
  </r>
  <r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  <d v="2018-07-29T05:00:00"/>
    <d v="2018-08-05T05:00:00"/>
  </r>
  <r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  <d v="2016-09-03T05:00:00"/>
    <d v="2016-09-22T05:00:00"/>
  </r>
  <r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  <d v="2017-06-23T05:00:00"/>
    <d v="2017-07-07T05:00:00"/>
  </r>
  <r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  <d v="2010-08-06T05:00:00"/>
    <d v="2010-09-04T05:00:00"/>
  </r>
  <r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  <d v="2015-07-07T05:00:00"/>
    <d v="2015-07-11T05:00:00"/>
  </r>
  <r>
    <n v="100"/>
    <n v="2"/>
    <x v="0"/>
    <n v="1"/>
    <x v="0"/>
    <s v="CAD"/>
    <n v="1269493200"/>
    <n v="1270443600"/>
    <b v="0"/>
    <b v="0"/>
    <s v="theater/plays"/>
    <n v="2"/>
    <n v="2"/>
    <x v="3"/>
    <x v="3"/>
    <d v="2010-03-25T05:00:00"/>
    <d v="2010-04-05T05:00:00"/>
  </r>
  <r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  <d v="2014-07-25T05:00:00"/>
    <d v="2014-08-12T05:00:00"/>
  </r>
  <r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  <d v="2011-10-02T05:00:00"/>
    <d v="2011-10-06T05:00:00"/>
  </r>
  <r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  <d v="2017-01-17T06:00:00"/>
    <d v="2017-01-19T06:00:00"/>
  </r>
  <r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  <d v="2011-04-03T05:00:00"/>
    <d v="2011-04-13T05:00:00"/>
  </r>
  <r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  <d v="2018-10-17T05:00:00"/>
    <d v="2018-10-29T05:00:00"/>
  </r>
  <r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  <d v="2010-02-27T06:00:00"/>
    <d v="2010-03-08T06:00:00"/>
  </r>
  <r>
    <n v="1000"/>
    <n v="4257"/>
    <x v="1"/>
    <n v="43"/>
    <x v="1"/>
    <s v="USD"/>
    <n v="1535432400"/>
    <n v="1537160400"/>
    <b v="0"/>
    <b v="1"/>
    <s v="music/rock"/>
    <n v="425.7"/>
    <n v="99"/>
    <x v="1"/>
    <x v="1"/>
    <d v="2018-08-28T05:00:00"/>
    <d v="2018-09-17T05:00:00"/>
  </r>
  <r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  <d v="2017-11-09T06:00:00"/>
    <d v="2017-12-03T06:00:00"/>
  </r>
  <r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  <d v="2016-05-06T05:00:00"/>
    <d v="2016-05-13T05:00:00"/>
  </r>
  <r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  <d v="2017-03-03T06:00:00"/>
    <d v="2017-03-30T05:00:00"/>
  </r>
  <r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  <d v="2013-08-27T05:00:00"/>
    <d v="2013-09-20T05:00:00"/>
  </r>
  <r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  <d v="2019-12-15T06:00:00"/>
    <d v="2020-01-30T06:00:00"/>
  </r>
  <r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  <d v="2010-11-06T05:00:00"/>
    <d v="2010-11-14T06:00:00"/>
  </r>
  <r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  <d v="2010-08-19T05:00:00"/>
    <d v="2010-08-25T05:00:00"/>
  </r>
  <r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  <d v="2019-02-13T06:00:00"/>
    <d v="2019-02-15T06:00:00"/>
  </r>
  <r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  <d v="2011-11-22T06:00:00"/>
    <d v="2011-11-24T06:00:00"/>
  </r>
  <r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  <d v="2019-04-28T05:00:00"/>
    <d v="2019-05-07T05:00:00"/>
  </r>
  <r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  <d v="2011-11-11T06:00:00"/>
    <d v="2011-12-15T06:00:00"/>
  </r>
  <r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  <d v="2012-08-16T05:00:00"/>
    <d v="2012-08-28T05:00:00"/>
  </r>
  <r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  <d v="2011-07-01T05:00:00"/>
    <d v="2011-07-19T05:00:00"/>
  </r>
  <r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  <d v="2012-06-21T05:00:00"/>
    <d v="2012-06-23T05:00:00"/>
  </r>
  <r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  <d v="2014-10-02T05:00:00"/>
    <d v="2014-10-03T05:00:00"/>
  </r>
  <r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  <d v="2016-03-16T05:00:00"/>
    <d v="2016-03-30T05:00:00"/>
  </r>
  <r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  <d v="2014-09-24T05:00:00"/>
    <d v="2014-11-08T06:00:00"/>
  </r>
  <r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  <d v="2014-05-03T05:00:00"/>
    <d v="2014-05-03T05:00:00"/>
  </r>
  <r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  <d v="2010-04-08T05:00:00"/>
    <d v="2010-05-15T05:00:00"/>
  </r>
  <r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  <d v="2015-05-15T05:00:00"/>
    <d v="2015-05-21T05:00:00"/>
  </r>
  <r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  <d v="2016-08-31T05:00:00"/>
    <d v="2016-09-25T05:00:00"/>
  </r>
  <r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  <d v="2017-06-01T05:00:00"/>
    <d v="2017-07-19T05:00:00"/>
  </r>
  <r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  <d v="2019-12-06T06:00:00"/>
    <d v="2019-12-06T06:00:00"/>
  </r>
  <r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  <d v="2013-05-21T05:00:00"/>
    <d v="2013-07-18T05:00:00"/>
  </r>
  <r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  <d v="2016-07-25T05:00:00"/>
    <d v="2016-07-26T05:00:00"/>
  </r>
  <r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  <d v="2011-06-12T05:00:00"/>
    <d v="2011-06-28T05:00:00"/>
  </r>
  <r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  <d v="2017-08-22T05:00:00"/>
    <d v="2017-08-29T05:00:00"/>
  </r>
  <r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  <d v="2017-02-13T06:00:00"/>
    <d v="2017-02-18T06:00:00"/>
  </r>
  <r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  <d v="2019-06-25T05:00:00"/>
    <d v="2019-07-02T05:00:00"/>
  </r>
  <r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  <d v="2014-04-25T05:00:00"/>
    <d v="2014-04-27T05:00:00"/>
  </r>
  <r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  <d v="2017-12-14T06:00:00"/>
    <d v="2018-01-08T06:00:00"/>
  </r>
  <r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  <d v="2015-08-29T05:00:00"/>
    <d v="2015-09-02T05:00:00"/>
  </r>
  <r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  <d v="2010-08-06T05:00:00"/>
    <d v="2010-08-07T05:00:00"/>
  </r>
  <r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  <d v="2014-04-13T05:00:00"/>
    <d v="2014-04-23T05:00:00"/>
  </r>
  <r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  <d v="2017-05-10T05:00:00"/>
    <d v="2017-05-20T05:00:00"/>
  </r>
  <r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  <d v="2018-03-04T06:00:00"/>
    <d v="2018-03-07T06:00:00"/>
  </r>
  <r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  <d v="2014-07-14T05:00:00"/>
    <d v="2014-09-04T05:00:00"/>
  </r>
  <r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  <d v="2014-04-07T05:00:00"/>
    <d v="2014-04-08T05:00:00"/>
  </r>
  <r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  <d v="2013-08-05T05:00:00"/>
    <d v="2013-08-09T05:00:00"/>
  </r>
  <r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  <d v="2016-12-22T06:00:00"/>
    <d v="2017-01-06T06:00:00"/>
  </r>
  <r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  <d v="2014-12-31T06:00:00"/>
    <d v="2015-01-05T06:00:00"/>
  </r>
  <r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  <d v="2015-01-02T06:00:00"/>
    <d v="2015-01-09T06:00:00"/>
  </r>
  <r>
    <n v="100"/>
    <n v="3"/>
    <x v="0"/>
    <n v="1"/>
    <x v="1"/>
    <s v="USD"/>
    <n v="1264399200"/>
    <n v="1267423200"/>
    <b v="0"/>
    <b v="0"/>
    <s v="music/rock"/>
    <n v="3"/>
    <n v="3"/>
    <x v="1"/>
    <x v="1"/>
    <d v="2010-01-25T06:00:00"/>
    <d v="2010-03-01T06:00:00"/>
  </r>
  <r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  <d v="2012-12-09T06:00:00"/>
    <d v="2012-12-11T06:00:00"/>
  </r>
  <r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  <d v="2013-10-25T05:00:00"/>
    <d v="2013-10-30T05:00:00"/>
  </r>
  <r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  <d v="2011-04-08T05:00:00"/>
    <d v="2011-04-20T05:00:00"/>
  </r>
  <r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  <d v="2017-02-21T06:00:00"/>
    <d v="2017-02-23T06:00:00"/>
  </r>
  <r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  <d v="2011-02-16T06:00:00"/>
    <d v="2011-02-21T06:00:00"/>
  </r>
  <r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  <d v="2016-01-24T06:00:00"/>
    <d v="2016-03-01T06:00:00"/>
  </r>
  <r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  <d v="2013-03-05T06:00:00"/>
    <d v="2013-03-19T05:00:00"/>
  </r>
  <r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  <d v="2016-12-08T06:00:00"/>
    <d v="2016-12-28T06:00:00"/>
  </r>
  <r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  <d v="2012-12-08T06:00:00"/>
    <d v="2012-12-27T06:00:00"/>
  </r>
  <r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  <d v="2012-09-28T05:00:00"/>
    <d v="2012-10-10T05:00:00"/>
  </r>
  <r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  <d v="2010-08-25T05:00:00"/>
    <d v="2010-08-29T05:00:00"/>
  </r>
  <r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  <d v="2011-04-05T05:00:00"/>
    <d v="2011-05-01T05:00:00"/>
  </r>
  <r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  <d v="2010-01-09T06:00:00"/>
    <d v="2010-01-09T06:00:00"/>
  </r>
  <r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  <d v="2013-02-12T06:00:00"/>
    <d v="2013-02-28T06:00:00"/>
  </r>
  <r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  <d v="2016-01-03T06:00:00"/>
    <d v="2016-02-16T06:00:00"/>
  </r>
  <r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  <d v="2014-11-07T06:00:00"/>
    <d v="2014-12-10T06:00:00"/>
  </r>
  <r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  <d v="2012-10-24T05:00:00"/>
    <d v="2012-11-09T06:00:00"/>
  </r>
  <r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  <d v="2012-10-04T05:00:00"/>
    <d v="2012-11-19T06:00:00"/>
  </r>
  <r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  <d v="2019-01-31T06:00:00"/>
    <d v="2019-02-21T06:00:00"/>
  </r>
  <r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  <d v="2010-12-02T06:00:00"/>
    <d v="2010-12-04T06:00:00"/>
  </r>
  <r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  <d v="2015-12-07T06:00:00"/>
    <d v="2016-01-07T06:00:00"/>
  </r>
  <r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  <d v="2019-07-10T05:00:00"/>
    <d v="2019-08-04T05:00:00"/>
  </r>
  <r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  <d v="2017-09-17T05:00:00"/>
    <d v="2017-09-20T05:00:00"/>
  </r>
  <r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  <d v="2017-11-06T06:00:00"/>
    <d v="2017-11-11T06:00:00"/>
  </r>
  <r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  <d v="2019-04-06T05:00:00"/>
    <d v="2019-04-14T05:00:00"/>
  </r>
  <r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  <d v="2012-04-19T05:00:00"/>
    <d v="2012-04-24T05:00:00"/>
  </r>
  <r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  <d v="2010-07-19T05:00:00"/>
    <d v="2010-07-21T05:00:00"/>
  </r>
  <r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  <d v="2012-11-26T06:00:00"/>
    <d v="2012-12-21T06:00:00"/>
  </r>
  <r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  <d v="2018-09-03T05:00:00"/>
    <d v="2018-09-06T05:00:00"/>
  </r>
  <r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  <d v="2017-11-21T06:00:00"/>
    <d v="2017-11-27T06:00:00"/>
  </r>
  <r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  <d v="2012-03-11T06:00:00"/>
    <d v="2012-04-01T05:00:00"/>
  </r>
  <r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  <d v="2016-11-27T06:00:00"/>
    <d v="2016-12-03T06:00:00"/>
  </r>
  <r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  <d v="2016-05-30T05:00:00"/>
    <d v="2016-06-04T05:00:00"/>
  </r>
  <r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  <d v="2012-05-01T05:00:00"/>
    <d v="2012-05-06T05:00:00"/>
  </r>
  <r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  <d v="2016-09-10T05:00:00"/>
    <d v="2016-10-18T05:00:00"/>
  </r>
  <r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  <d v="2016-11-23T06:00:00"/>
    <d v="2016-11-30T06:00:00"/>
  </r>
  <r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  <d v="2015-04-28T05:00:00"/>
    <d v="2015-04-28T05:00:00"/>
  </r>
  <r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  <d v="2012-03-14T05:00:00"/>
    <d v="2012-03-15T05:00:00"/>
  </r>
  <r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  <d v="2015-08-03T05:00:00"/>
    <d v="2015-08-06T05:00:00"/>
  </r>
  <r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  <d v="2013-05-10T05:00:00"/>
    <d v="2013-06-11T05:00:00"/>
  </r>
  <r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  <d v="2011-10-15T05:00:00"/>
    <d v="2011-10-19T05:00:00"/>
  </r>
  <r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  <d v="2012-03-16T05:00:00"/>
    <d v="2012-04-03T05:00:00"/>
  </r>
  <r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  <d v="2010-10-05T05:00:00"/>
    <d v="2010-10-14T05:00:00"/>
  </r>
  <r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  <d v="2018-10-26T05:00:00"/>
    <d v="2018-11-07T06:00:00"/>
  </r>
  <r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  <d v="2013-10-15T05:00:00"/>
    <d v="2013-11-09T06:00:00"/>
  </r>
  <r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  <d v="2019-01-28T06:00:00"/>
    <d v="2019-02-19T06:00:00"/>
  </r>
  <r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  <d v="2014-01-14T06:00:00"/>
    <d v="2014-01-23T06:00:00"/>
  </r>
  <r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  <d v="2016-02-26T06:00:00"/>
    <d v="2016-03-15T05:00:00"/>
  </r>
  <r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  <d v="2016-03-03T06:00:00"/>
    <d v="2016-04-28T05:00:00"/>
  </r>
  <r>
    <n v="100"/>
    <n v="5"/>
    <x v="0"/>
    <n v="1"/>
    <x v="3"/>
    <s v="DKK"/>
    <n v="1504069200"/>
    <n v="1504155600"/>
    <b v="0"/>
    <b v="1"/>
    <s v="publishing/nonfiction"/>
    <n v="5"/>
    <n v="5"/>
    <x v="5"/>
    <x v="9"/>
    <d v="2017-08-30T05:00:00"/>
    <d v="2017-08-31T05:00:00"/>
  </r>
  <r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  <d v="2015-02-26T06:00:00"/>
    <d v="2015-03-15T05:00:00"/>
  </r>
  <r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  <d v="2018-09-02T05:00:00"/>
    <d v="2018-09-16T05:00:00"/>
  </r>
  <r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  <d v="2016-01-07T06:00:00"/>
    <d v="2016-01-12T06:00:00"/>
  </r>
  <r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  <d v="2016-08-07T05:00:00"/>
    <d v="2016-09-17T05:00:00"/>
  </r>
  <r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  <d v="2016-03-19T05:00:00"/>
    <d v="2016-04-29T05:00:00"/>
  </r>
  <r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  <d v="2017-07-14T05:00:00"/>
    <d v="2017-07-17T05:00:00"/>
  </r>
  <r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  <d v="2012-06-06T05:00:00"/>
    <d v="2012-06-26T05:00:00"/>
  </r>
  <r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  <d v="2011-04-18T05:00:00"/>
    <d v="2011-04-19T05:00:00"/>
  </r>
  <r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  <d v="2011-09-21T05:00:00"/>
    <d v="2011-10-11T05:00:00"/>
  </r>
  <r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  <d v="2010-04-09T05:00:00"/>
    <d v="2010-04-25T05:00:00"/>
  </r>
  <r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  <d v="2011-02-16T06:00:00"/>
    <d v="2011-02-28T06:00:00"/>
  </r>
  <r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  <d v="2013-10-25T05:00:00"/>
    <d v="2013-11-01T05:00:00"/>
  </r>
  <r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  <d v="2012-02-27T06:00:00"/>
    <d v="2012-02-29T06:00:00"/>
  </r>
  <r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  <d v="2019-03-12T05:00:00"/>
    <d v="2019-03-17T05:00:00"/>
  </r>
  <r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  <d v="2014-05-24T05:00:00"/>
    <d v="2014-06-22T05:00:00"/>
  </r>
  <r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  <d v="2019-11-19T06:00:00"/>
    <d v="2019-11-20T06:00:00"/>
  </r>
  <r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  <d v="2017-05-14T05:00:00"/>
    <d v="2017-05-27T05:00:00"/>
  </r>
  <r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  <d v="2014-02-14T06:00:00"/>
    <d v="2014-02-16T06:00:00"/>
  </r>
  <r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  <d v="2010-08-12T05:00:00"/>
    <d v="2010-09-05T05:00:00"/>
  </r>
  <r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  <d v="2011-05-10T05:00:00"/>
    <d v="2011-05-19T05:00:00"/>
  </r>
  <r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  <d v="2011-04-01T05:00:00"/>
    <d v="2011-04-09T05:00:00"/>
  </r>
  <r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  <d v="2010-11-25T06:00:00"/>
    <d v="2010-12-08T06:00:00"/>
  </r>
  <r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  <d v="2014-03-27T05:00:00"/>
    <d v="2014-03-29T05:00:00"/>
  </r>
  <r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  <d v="2015-06-21T05:00:00"/>
    <d v="2015-07-03T05:00:00"/>
  </r>
  <r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  <d v="2018-06-16T05:00:00"/>
    <d v="2018-07-09T05:00:00"/>
  </r>
  <r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  <d v="2015-12-26T06:00:00"/>
    <d v="2016-01-01T06:00:00"/>
  </r>
  <r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  <d v="2019-08-28T05:00:00"/>
    <d v="2019-09-01T05:00:00"/>
  </r>
  <r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  <d v="2018-11-30T06:00:00"/>
    <d v="2018-12-11T06:00:00"/>
  </r>
  <r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  <d v="2016-12-12T06:00:00"/>
    <d v="2016-12-23T06:00:00"/>
  </r>
  <r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  <d v="2017-12-08T06:00:00"/>
    <d v="2017-12-09T06:00:00"/>
  </r>
  <r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  <d v="2011-12-19T06:00:00"/>
    <d v="2011-12-20T06:00:00"/>
  </r>
  <r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  <d v="2013-03-28T05:00:00"/>
    <d v="2013-03-29T05:00:00"/>
  </r>
  <r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  <d v="2018-11-20T06:00:00"/>
    <d v="2018-12-18T06:00:00"/>
  </r>
  <r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  <d v="2018-01-10T06:00:00"/>
    <d v="2018-01-17T06:00:00"/>
  </r>
  <r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  <d v="2019-11-15T06:00:00"/>
    <d v="2019-11-28T06:00:00"/>
  </r>
  <r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  <d v="2010-12-15T06:00:00"/>
    <d v="2010-12-16T06:00:00"/>
  </r>
  <r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  <d v="2019-11-11T06:00:00"/>
    <d v="2019-11-12T06:00:00"/>
  </r>
  <r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  <d v="2011-10-05T05:00:00"/>
    <d v="2011-11-04T05:00:00"/>
  </r>
  <r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  <d v="2017-08-02T05:00:00"/>
    <d v="2017-08-16T05:00:00"/>
  </r>
  <r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  <d v="2011-12-12T06:00:00"/>
    <d v="2011-12-13T06:00:00"/>
  </r>
  <r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  <d v="2015-08-28T05:00:00"/>
    <d v="2015-09-04T05:00:00"/>
  </r>
  <r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  <d v="2013-07-20T05:00:00"/>
    <d v="2013-08-01T05:00:00"/>
  </r>
  <r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  <d v="2013-11-19T06:00:00"/>
    <d v="2014-01-11T06:00:00"/>
  </r>
  <r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  <d v="2018-01-22T06:00:00"/>
    <d v="2018-03-03T06:00:00"/>
  </r>
  <r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  <d v="2015-07-09T05:00:00"/>
    <d v="2015-07-10T05:00:00"/>
  </r>
  <r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  <d v="2017-08-24T05:00:00"/>
    <d v="2017-10-18T05:00:00"/>
  </r>
  <r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  <d v="2015-02-11T06:00:00"/>
    <d v="2015-03-07T06:00:00"/>
  </r>
  <r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  <d v="2017-02-16T06:00:00"/>
    <d v="2017-03-01T06:00:00"/>
  </r>
  <r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  <d v="2017-07-14T05:00:00"/>
    <d v="2017-08-13T05:00:00"/>
  </r>
  <r>
    <n v="100"/>
    <n v="5"/>
    <x v="0"/>
    <n v="1"/>
    <x v="1"/>
    <s v="USD"/>
    <n v="1432098000"/>
    <n v="1433653200"/>
    <b v="0"/>
    <b v="1"/>
    <s v="music/jazz"/>
    <n v="5"/>
    <n v="5"/>
    <x v="1"/>
    <x v="17"/>
    <d v="2015-05-20T05:00:00"/>
    <d v="2015-06-07T05:00:00"/>
  </r>
  <r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  <d v="2015-08-24T05:00:00"/>
    <d v="2015-09-07T05:00:00"/>
  </r>
  <r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  <d v="2015-11-07T06:00:00"/>
    <d v="2015-11-15T06:00:00"/>
  </r>
  <r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  <d v="2019-07-05T05:00:00"/>
    <d v="2019-07-06T05:00:00"/>
  </r>
  <r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  <d v="2013-09-03T05:00:00"/>
    <d v="2013-09-10T05:00:00"/>
  </r>
  <r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  <d v="2017-01-22T06:00:00"/>
    <d v="2017-03-03T06:00:00"/>
  </r>
  <r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  <d v="2012-01-14T06:00:00"/>
    <d v="2012-01-23T06:00:00"/>
  </r>
  <r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  <d v="2015-09-03T05:00:00"/>
    <d v="2015-09-28T05:00:00"/>
  </r>
  <r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  <d v="2018-08-10T05:00:00"/>
    <d v="2018-08-13T05:00:00"/>
  </r>
  <r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  <d v="2011-08-27T05:00:00"/>
    <d v="2011-09-03T05:00:00"/>
  </r>
  <r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  <d v="2011-01-01T06:00:00"/>
    <d v="2011-01-15T06:00:00"/>
  </r>
  <r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  <d v="2017-10-07T05:00:00"/>
    <d v="2017-10-31T05:00:00"/>
  </r>
  <r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  <d v="2011-01-27T06:00:00"/>
    <d v="2011-03-06T06:00:00"/>
  </r>
  <r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  <d v="2011-12-27T06:00:00"/>
    <d v="2011-12-28T06:00:00"/>
  </r>
  <r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  <d v="2018-03-05T06:00:00"/>
    <d v="2018-04-04T05:00:00"/>
  </r>
  <r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  <d v="2016-12-29T06:00:00"/>
    <d v="2017-01-25T06:00:00"/>
  </r>
  <r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  <d v="2011-01-03T06:00:00"/>
    <d v="2011-01-04T06:00:00"/>
  </r>
  <r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  <d v="2014-10-18T05:00:00"/>
    <d v="2014-11-11T06:00:00"/>
  </r>
  <r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  <d v="2010-10-13T05:00:00"/>
    <d v="2010-11-05T05:00:00"/>
  </r>
  <r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  <d v="2013-02-03T06:00:00"/>
    <d v="2013-03-14T05:00:00"/>
  </r>
  <r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  <d v="2019-04-15T05:00:00"/>
    <d v="2019-04-21T05:00:00"/>
  </r>
  <r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  <d v="2015-02-08T06:00:00"/>
    <d v="2015-03-31T05:00:00"/>
  </r>
  <r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  <d v="2015-01-08T06:00:00"/>
    <d v="2015-01-28T06:00:00"/>
  </r>
  <r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  <d v="2017-08-17T05:00:00"/>
    <d v="2017-08-25T05:00:00"/>
  </r>
  <r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  <d v="2019-01-11T06:00:00"/>
    <d v="2019-01-16T06:00:00"/>
  </r>
  <r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  <d v="2015-10-16T05:00:00"/>
    <d v="2015-12-12T06:00:00"/>
  </r>
  <r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  <d v="2014-07-06T05:00:00"/>
    <d v="2014-07-12T05:00:00"/>
  </r>
  <r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  <d v="2019-10-22T05:00:00"/>
    <d v="2019-11-05T06:00:00"/>
  </r>
  <r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  <d v="2018-05-21T05:00:00"/>
    <d v="2018-06-28T05:00:00"/>
  </r>
  <r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  <d v="2011-10-27T05:00:00"/>
    <d v="2011-11-10T06:00:00"/>
  </r>
  <r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  <d v="2013-06-23T05:00:00"/>
    <d v="2013-06-28T05:00:00"/>
  </r>
  <r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  <d v="2015-06-08T05:00:00"/>
    <d v="2015-07-24T05:00:00"/>
  </r>
  <r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  <d v="2017-10-16T05:00:00"/>
    <d v="2017-11-04T05:00:00"/>
  </r>
  <r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  <d v="2019-02-13T06:00:00"/>
    <d v="2019-02-19T06:00:00"/>
  </r>
  <r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  <d v="2017-02-10T06:00:00"/>
    <d v="2017-03-09T06:00:00"/>
  </r>
  <r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  <d v="2019-03-29T05:00:00"/>
    <d v="2019-04-30T05:00:00"/>
  </r>
  <r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  <d v="2010-06-26T05:00:00"/>
    <d v="2010-07-08T05:00:00"/>
  </r>
  <r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  <d v="2012-06-12T05:00:00"/>
    <d v="2012-06-17T05:00:00"/>
  </r>
  <r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  <d v="2012-01-04T06:00:00"/>
    <d v="2012-01-06T06:00:00"/>
  </r>
  <r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  <d v="2010-10-28T05:00:00"/>
    <d v="2010-11-24T06:00:00"/>
  </r>
  <r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  <d v="2013-09-13T05:00:00"/>
    <d v="2013-09-28T05:00:00"/>
  </r>
  <r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  <d v="2014-01-14T06:00:00"/>
    <d v="2014-01-16T06:00:00"/>
  </r>
  <r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  <d v="2011-01-06T06:00:00"/>
    <d v="2011-01-08T06:00:00"/>
  </r>
  <r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  <d v="2017-07-17T05:00:00"/>
    <d v="2017-07-18T05:00:00"/>
  </r>
  <r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  <d v="2013-07-29T05:00:00"/>
    <d v="2013-08-08T05:00:00"/>
  </r>
  <r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  <d v="2011-12-08T06:00:00"/>
    <d v="2011-12-09T06:00:00"/>
  </r>
  <r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  <d v="2018-10-05T05:00:00"/>
    <d v="2018-10-13T05:00:00"/>
  </r>
  <r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  <d v="2013-05-23T05:00:00"/>
    <d v="2013-05-29T05:00:00"/>
  </r>
  <r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  <d v="2018-05-08T05:00:00"/>
    <d v="2018-05-10T05:00:00"/>
  </r>
  <r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  <d v="2011-02-02T06:00:00"/>
    <d v="2011-02-09T06:00:00"/>
  </r>
  <r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  <d v="2013-08-16T05:00:00"/>
    <d v="2013-09-07T05:00:00"/>
  </r>
  <r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  <d v="2019-10-27T05:00:00"/>
    <d v="2019-10-27T05:00:00"/>
  </r>
  <r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  <d v="2012-01-06T06:00:00"/>
    <d v="2012-02-22T06:00:00"/>
  </r>
  <r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  <d v="2010-05-12T05:00:00"/>
    <d v="2010-06-17T05:00:00"/>
  </r>
  <r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  <d v="2017-11-14T06:00:00"/>
    <d v="2017-11-17T06:00:00"/>
  </r>
  <r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  <d v="2018-06-04T05:00:00"/>
    <d v="2018-07-24T05:00:00"/>
  </r>
  <r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  <d v="2013-01-30T06:00:00"/>
    <d v="2013-02-11T06:00:00"/>
  </r>
  <r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  <d v="2019-10-13T05:00:00"/>
    <d v="2019-10-20T05:00:00"/>
  </r>
  <r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  <d v="2016-06-20T05:00:00"/>
    <d v="2016-07-10T05:00:00"/>
  </r>
  <r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  <d v="2017-04-18T05:00:00"/>
    <d v="2017-04-22T05:00:00"/>
  </r>
  <r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  <d v="2015-04-28T05:00:00"/>
    <d v="2015-04-28T05:00:00"/>
  </r>
  <r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  <d v="2017-05-29T05:00:00"/>
    <d v="2017-05-31T05:00:00"/>
  </r>
  <r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  <d v="2014-01-03T06:00:00"/>
    <d v="2014-01-13T06:00:00"/>
  </r>
  <r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  <d v="2018-11-27T06:00:00"/>
    <d v="2018-12-24T06:00:00"/>
  </r>
  <r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  <d v="2010-04-20T05:00:00"/>
    <d v="2010-04-28T05:00:00"/>
  </r>
  <r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  <d v="2012-01-13T06:00:00"/>
    <d v="2012-01-30T06:00:00"/>
  </r>
  <r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  <d v="2011-01-17T06:00:00"/>
    <d v="2011-01-26T06:00:00"/>
  </r>
  <r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  <d v="2018-11-03T05:00:00"/>
    <d v="2018-11-27T06:00:00"/>
  </r>
  <r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  <d v="2012-05-06T05:00:00"/>
    <d v="2012-05-07T05:00:00"/>
  </r>
  <r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  <d v="2011-12-22T06:00:00"/>
    <d v="2011-12-28T06:00:00"/>
  </r>
  <r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  <d v="2017-06-25T05:00:00"/>
    <d v="2017-07-09T05:00:00"/>
  </r>
  <r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  <d v="2017-06-29T05:00:00"/>
    <d v="2017-07-29T05:00:00"/>
  </r>
  <r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  <d v="2010-04-17T05:00:00"/>
    <d v="2010-05-07T05:00:00"/>
  </r>
  <r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  <d v="2011-09-22T05:00:00"/>
    <d v="2011-09-24T05:00:00"/>
  </r>
  <r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  <d v="2018-04-18T05:00:00"/>
    <d v="2018-04-24T05:00:00"/>
  </r>
  <r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  <d v="2015-07-28T05:00:00"/>
    <d v="2015-08-03T05:00:00"/>
  </r>
  <r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  <d v="2013-02-27T06:00:00"/>
    <d v="2013-03-06T06:00:00"/>
  </r>
  <r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  <d v="2014-09-13T05:00:00"/>
    <d v="2014-10-15T05:00:00"/>
  </r>
  <r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  <d v="2011-02-11T06:00:00"/>
    <d v="2011-02-18T06:00:00"/>
  </r>
  <r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  <d v="2014-02-10T06:00:00"/>
    <d v="2014-03-10T05:00:00"/>
  </r>
  <r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  <d v="2019-09-29T05:00:00"/>
    <d v="2019-11-02T05:00:00"/>
  </r>
  <r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  <d v="2018-06-22T05:00:00"/>
    <d v="2018-07-09T05:00:00"/>
  </r>
  <r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  <d v="2014-05-02T05:00:00"/>
    <d v="2014-05-22T05:00:00"/>
  </r>
  <r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  <d v="2013-11-25T06:00:00"/>
    <d v="2013-12-11T06:00:00"/>
  </r>
  <r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  <d v="2016-12-01T06:00:00"/>
    <d v="2016-12-15T06:00:00"/>
  </r>
  <r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  <d v="2014-12-15T06:00:00"/>
    <d v="2014-12-27T06:00:00"/>
  </r>
  <r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  <d v="2019-04-20T05:00:00"/>
    <d v="2019-04-21T05:00:00"/>
  </r>
  <r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  <d v="2015-09-13T05:00:00"/>
    <d v="2015-09-16T05:00:00"/>
  </r>
  <r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  <d v="2013-03-04T06:00:00"/>
    <d v="2013-04-03T05:00:00"/>
  </r>
  <r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  <d v="2016-11-06T05:00:00"/>
    <d v="2016-11-13T06:00:00"/>
  </r>
  <r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  <d v="2017-06-30T05:00:00"/>
    <d v="2017-07-10T05:00:00"/>
  </r>
  <r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  <d v="2012-04-26T05:00:00"/>
    <d v="2012-05-24T05:00:00"/>
  </r>
  <r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  <d v="2017-09-02T05:00:00"/>
    <d v="2017-09-18T05:00:00"/>
  </r>
  <r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  <d v="2010-09-30T05:00:00"/>
    <d v="2010-10-19T05:00:00"/>
  </r>
  <r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  <d v="2011-07-24T05:00:00"/>
    <d v="2011-07-26T05:00:00"/>
  </r>
  <r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  <d v="2010-12-03T06:00:00"/>
    <d v="2010-12-24T06:00:00"/>
  </r>
  <r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  <d v="2012-12-18T06:00:00"/>
    <d v="2012-12-20T06:00:00"/>
  </r>
  <r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  <d v="2017-12-19T06:00:00"/>
    <d v="2018-01-04T06:00:00"/>
  </r>
  <r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  <d v="2013-04-14T05:00:00"/>
    <d v="2013-04-16T05:00:00"/>
  </r>
  <r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  <d v="2019-03-06T06:00:00"/>
    <d v="2019-03-23T05:00:00"/>
  </r>
  <r>
    <n v="100"/>
    <n v="4"/>
    <x v="0"/>
    <n v="1"/>
    <x v="0"/>
    <s v="CAD"/>
    <n v="1540098000"/>
    <n v="1542088800"/>
    <b v="0"/>
    <b v="0"/>
    <s v="film &amp; video/animation"/>
    <n v="4"/>
    <n v="4"/>
    <x v="4"/>
    <x v="10"/>
    <d v="2018-10-21T05:00:00"/>
    <d v="2018-11-13T06:00:00"/>
  </r>
  <r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  <d v="2017-07-19T05:00:00"/>
    <d v="2017-08-19T05:00:00"/>
  </r>
  <r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  <d v="2010-07-06T05:00:00"/>
    <d v="2010-07-07T05:00:00"/>
  </r>
  <r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  <d v="2016-12-01T06:00:00"/>
    <d v="2017-01-11T06:00:00"/>
  </r>
  <r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  <d v="2013-10-21T05:00:00"/>
    <d v="2013-11-26T06:00:00"/>
  </r>
  <r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  <d v="2011-09-23T05:00:00"/>
    <d v="2011-10-16T05:00:00"/>
  </r>
  <r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  <d v="2018-02-10T06:00:00"/>
    <d v="2018-02-10T06:00:00"/>
  </r>
  <r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  <d v="2016-10-14T05:00:00"/>
    <d v="2016-10-16T05:00:00"/>
  </r>
  <r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  <d v="2010-03-28T05:00:00"/>
    <d v="2010-05-11T05:00:00"/>
  </r>
  <r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  <d v="2014-12-28T06:00:00"/>
    <d v="2015-01-22T06:00:00"/>
  </r>
  <r>
    <n v="2400"/>
    <n v="4119"/>
    <x v="1"/>
    <n v="50"/>
    <x v="1"/>
    <s v="USD"/>
    <n v="1281330000"/>
    <n v="1281589200"/>
    <b v="0"/>
    <b v="0"/>
    <s v="theater/plays"/>
    <n v="171.625"/>
    <n v="82.38"/>
    <x v="3"/>
    <x v="3"/>
    <d v="2010-08-09T05:00:00"/>
    <d v="2010-08-12T05:00:00"/>
  </r>
  <r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  <d v="2014-04-28T05:00:00"/>
    <d v="2014-05-18T05:00:00"/>
  </r>
  <r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  <d v="2013-01-30T06:00:00"/>
    <d v="2013-03-09T06:00:00"/>
  </r>
  <r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  <d v="2013-12-31T06:00:00"/>
    <d v="2014-01-04T06:00:00"/>
  </r>
  <r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  <d v="2018-02-11T06:00:00"/>
    <d v="2018-02-25T06:00:00"/>
  </r>
  <r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  <d v="2018-01-27T06:00:00"/>
    <d v="2018-02-05T06:00:00"/>
  </r>
  <r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  <d v="2013-05-15T05:00:00"/>
    <d v="2013-06-07T05:00:00"/>
  </r>
  <r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  <d v="2015-11-23T06:00:00"/>
    <d v="2015-11-30T06:00:00"/>
  </r>
  <r>
    <n v="4000"/>
    <n v="1620"/>
    <x v="0"/>
    <n v="16"/>
    <x v="1"/>
    <s v="USD"/>
    <n v="1555218000"/>
    <n v="1556600400"/>
    <b v="0"/>
    <b v="0"/>
    <s v="theater/plays"/>
    <n v="40.5"/>
    <n v="101.25"/>
    <x v="3"/>
    <x v="3"/>
    <d v="2019-04-14T05:00:00"/>
    <d v="2019-04-30T05:00:00"/>
  </r>
  <r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  <d v="2015-05-18T05:00:00"/>
    <d v="2015-05-20T05:00:00"/>
  </r>
  <r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  <d v="2016-12-12T06:00:00"/>
    <d v="2016-12-19T06:00:00"/>
  </r>
  <r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  <d v="2012-05-02T05:00:00"/>
    <d v="2012-05-02T05:00:00"/>
  </r>
  <r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  <d v="2019-03-11T05:00:00"/>
    <d v="2019-05-04T05:00:00"/>
  </r>
  <r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  <d v="2018-06-26T05:00:00"/>
    <d v="2018-06-27T05:00:00"/>
  </r>
  <r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  <d v="2014-12-16T06:00:00"/>
    <d v="2014-12-17T06:00:00"/>
  </r>
  <r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  <d v="2013-06-25T05:00:00"/>
    <d v="2013-06-29T05:00:00"/>
  </r>
  <r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  <d v="2018-08-10T05:00:00"/>
    <d v="2018-08-16T05:00:00"/>
  </r>
  <r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  <d v="2011-06-26T05:00:00"/>
    <d v="2011-07-23T05:00:00"/>
  </r>
  <r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  <d v="2015-03-09T05:00:00"/>
    <d v="2015-03-21T05:00:00"/>
  </r>
  <r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  <d v="2017-07-29T05:00:00"/>
    <d v="2017-07-31T05:00:00"/>
  </r>
  <r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  <d v="2010-03-11T06:00:00"/>
    <d v="2010-03-20T05:00:00"/>
  </r>
  <r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  <d v="2014-10-01T05:00:00"/>
    <d v="2014-11-12T06:00:00"/>
  </r>
  <r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  <d v="2012-02-24T06:00:00"/>
    <d v="2012-03-06T06:00:00"/>
  </r>
  <r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  <d v="2019-12-12T06:00:00"/>
    <d v="2019-12-19T06:00:00"/>
  </r>
  <r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  <d v="2014-08-04T05:00:00"/>
    <d v="2014-09-22T05:00:00"/>
  </r>
  <r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  <d v="2019-06-10T05:00:00"/>
    <d v="2019-07-21T05:00:00"/>
  </r>
  <r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  <d v="2018-03-09T06:00:00"/>
    <d v="2018-03-24T05:00:00"/>
  </r>
  <r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  <d v="2017-04-20T05:00:00"/>
    <d v="2017-05-23T05:00:00"/>
  </r>
  <r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  <d v="2016-02-03T06:00:00"/>
    <d v="2016-02-20T06:00:00"/>
  </r>
  <r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  <d v="2010-08-16T05:00:00"/>
    <d v="2010-08-21T05:00:00"/>
  </r>
  <r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  <d v="2019-11-17T06:00:00"/>
    <d v="2019-11-24T06:00:00"/>
  </r>
  <r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  <d v="2013-07-01T05:00:00"/>
    <d v="2013-07-27T05:00:00"/>
  </r>
  <r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  <d v="2010-06-07T05:00:00"/>
    <d v="2010-07-12T05:00:00"/>
  </r>
  <r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  <d v="2019-06-29T05:00:00"/>
    <d v="2019-07-12T05:00:00"/>
  </r>
  <r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  <d v="2012-03-22T05:00:00"/>
    <d v="2012-03-23T05:00:00"/>
  </r>
  <r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  <d v="2014-06-10T05:00:00"/>
    <d v="2014-06-14T05:00:00"/>
  </r>
  <r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  <d v="2017-05-21T05:00:00"/>
    <d v="2017-06-07T05:00:00"/>
  </r>
  <r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  <d v="2016-12-20T06:00:00"/>
    <d v="2016-12-20T06:00:00"/>
  </r>
  <r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  <d v="2015-01-01T06:00:00"/>
    <d v="2015-01-03T06:00:00"/>
  </r>
  <r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  <d v="2016-03-15T05:00:00"/>
    <d v="2016-03-20T05:00:00"/>
  </r>
  <r>
    <n v="100"/>
    <n v="0"/>
    <x v="0"/>
    <n v="0"/>
    <x v="1"/>
    <s v="USD"/>
    <n v="1367384400"/>
    <n v="1369803600"/>
    <b v="0"/>
    <b v="1"/>
    <s v="theater/plays"/>
    <n v="0"/>
    <e v="#DIV/0!"/>
    <x v="3"/>
    <x v="3"/>
    <d v="2013-05-01T05:00:00"/>
    <d v="2013-05-29T05:00:00"/>
  </r>
  <r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  <d v="2013-03-12T05:00:00"/>
    <d v="2013-03-14T05:00:00"/>
  </r>
  <r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  <d v="2012-07-27T05:00:00"/>
    <d v="2012-08-25T05:00:00"/>
  </r>
  <r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  <d v="2015-07-01T05:00:00"/>
    <d v="2015-07-21T05:00:00"/>
  </r>
  <r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  <d v="2015-05-18T05:00:00"/>
    <d v="2015-05-19T05:00:00"/>
  </r>
  <r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  <d v="2013-03-08T06:00:00"/>
    <d v="2013-04-19T05:00:00"/>
  </r>
  <r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  <d v="2017-11-23T06:00:00"/>
    <d v="2017-12-10T06:00:00"/>
  </r>
  <r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  <d v="2013-04-09T05:00:00"/>
    <d v="2013-05-28T05:00:00"/>
  </r>
  <r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  <d v="2018-07-29T05:00:00"/>
    <d v="2018-08-19T05:00:00"/>
  </r>
  <r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  <d v="2012-05-05T05:00:00"/>
    <d v="2012-05-15T05:00:00"/>
  </r>
  <r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  <d v="2018-05-31T05:00:00"/>
    <d v="2018-06-24T05:00:00"/>
  </r>
  <r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  <d v="2019-07-25T05:00:00"/>
    <d v="2019-08-04T05:00:00"/>
  </r>
  <r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  <d v="2014-07-05T05:00:00"/>
    <d v="2014-07-06T05:00:00"/>
  </r>
  <r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  <d v="2010-09-09T05:00:00"/>
    <d v="2010-09-11T05:00:00"/>
  </r>
  <r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  <d v="2013-12-06T06:00:00"/>
    <d v="2013-12-11T06:00:00"/>
  </r>
  <r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  <d v="2011-12-23T06:00:00"/>
    <d v="2011-12-25T06:00:00"/>
  </r>
  <r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  <d v="2010-08-06T05:00:00"/>
    <d v="2010-09-13T05:00:00"/>
  </r>
  <r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  <d v="2017-05-05T05:00:00"/>
    <d v="2017-05-10T05:00:00"/>
  </r>
  <r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  <d v="2018-02-23T06:00:00"/>
    <d v="2018-02-25T06:00:00"/>
  </r>
  <r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  <d v="2015-01-08T06:00:00"/>
    <d v="2015-01-22T06:00:00"/>
  </r>
  <r>
    <n v="800"/>
    <n v="3406"/>
    <x v="1"/>
    <n v="32"/>
    <x v="1"/>
    <s v="USD"/>
    <n v="1555650000"/>
    <n v="1555909200"/>
    <b v="0"/>
    <b v="0"/>
    <s v="theater/plays"/>
    <n v="425.75"/>
    <n v="106.4375"/>
    <x v="3"/>
    <x v="3"/>
    <d v="2019-04-19T05:00:00"/>
    <d v="2019-04-22T05:00:00"/>
  </r>
  <r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  <d v="2016-08-23T05:00:00"/>
    <d v="2016-08-29T05:00:00"/>
  </r>
  <r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  <d v="2012-07-03T05:00:00"/>
    <d v="2012-07-15T05:00:00"/>
  </r>
  <r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  <d v="2010-03-04T06:00:00"/>
    <d v="2010-03-09T06:00:00"/>
  </r>
  <r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  <d v="2010-04-26T05:00:00"/>
    <d v="2010-05-09T05:00:00"/>
  </r>
  <r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  <d v="2010-11-23T06:00:00"/>
    <d v="2010-11-27T06:00:00"/>
  </r>
  <r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  <d v="2015-12-26T06:00:00"/>
    <d v="2016-02-01T06:00:00"/>
  </r>
  <r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  <d v="2016-02-05T06:00:00"/>
    <d v="2016-03-12T06:00:00"/>
  </r>
  <r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  <d v="2013-11-23T06:00:00"/>
    <d v="2014-01-07T06:00:00"/>
  </r>
  <r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  <d v="2014-05-10T05:00:00"/>
    <d v="2014-06-07T05:00:00"/>
  </r>
  <r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  <d v="2010-08-31T05:00:00"/>
    <d v="2010-09-14T05:00:00"/>
  </r>
  <r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  <d v="2013-11-11T06:00:00"/>
    <d v="2014-01-06T06:00:00"/>
  </r>
  <r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  <d v="2018-01-25T06:00:00"/>
    <d v="2018-01-26T06:00:00"/>
  </r>
  <r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  <d v="2013-07-24T05:00:00"/>
    <d v="2013-08-29T05:00:00"/>
  </r>
  <r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  <d v="2018-08-17T05:00:00"/>
    <d v="2018-08-18T05:00:00"/>
  </r>
  <r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  <d v="2018-06-08T05:00:00"/>
    <d v="2018-06-10T05:00:00"/>
  </r>
  <r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  <d v="2010-08-24T05:00:00"/>
    <d v="2010-09-19T05:00:00"/>
  </r>
  <r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  <d v="2018-08-30T05:00:00"/>
    <d v="2018-09-22T05:00:00"/>
  </r>
  <r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  <d v="2013-09-22T05:00:00"/>
    <d v="2013-10-08T05:00:00"/>
  </r>
  <r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  <d v="2019-07-01T05:00:00"/>
    <d v="2019-07-07T05:00:00"/>
  </r>
  <r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  <d v="2018-05-05T05:00:00"/>
    <d v="2018-05-27T05:00:00"/>
  </r>
  <r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  <d v="2015-06-10T05:00:00"/>
    <d v="2015-07-06T05:00:00"/>
  </r>
  <r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  <d v="2016-01-22T06:00:00"/>
    <d v="2016-02-21T06:00:00"/>
  </r>
  <r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  <d v="2013-09-11T05:00:00"/>
    <d v="2013-09-26T05:00:00"/>
  </r>
  <r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  <d v="2016-01-08T06:00:00"/>
    <d v="2016-01-21T06:00:00"/>
  </r>
  <r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  <d v="2019-12-25T06:00:00"/>
    <d v="2020-01-14T06:00:00"/>
  </r>
  <r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  <d v="2018-09-17T05:00:00"/>
    <d v="2018-09-20T05:00:00"/>
  </r>
  <r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  <d v="2015-01-25T06:00:00"/>
    <d v="2015-02-06T06:00:00"/>
  </r>
  <r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  <d v="2016-04-01T05:00:00"/>
    <d v="2016-04-14T05:00:00"/>
  </r>
  <r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  <d v="2013-05-28T05:00:00"/>
    <d v="2013-06-06T05:00:00"/>
  </r>
  <r>
    <n v="100"/>
    <n v="4"/>
    <x v="3"/>
    <n v="1"/>
    <x v="5"/>
    <s v="CHF"/>
    <n v="1330495200"/>
    <n v="1332306000"/>
    <b v="0"/>
    <b v="0"/>
    <s v="music/indie rock"/>
    <n v="4"/>
    <n v="4"/>
    <x v="1"/>
    <x v="7"/>
    <d v="2012-02-29T06:00:00"/>
    <d v="2012-03-21T05:00:00"/>
  </r>
  <r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  <d v="2014-12-20T06:00:00"/>
    <d v="2015-01-29T06:00:00"/>
  </r>
  <r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  <d v="2016-11-26T06:00:00"/>
    <d v="2016-11-28T06:00:00"/>
  </r>
  <r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  <d v="2011-01-02T06:00:00"/>
    <d v="2011-01-03T06:00:00"/>
  </r>
  <r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  <d v="2016-12-19T06:00:00"/>
    <d v="2016-12-25T06:00:00"/>
  </r>
  <r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  <d v="2014-04-02T05:00:00"/>
    <d v="2014-05-03T05:00:00"/>
  </r>
  <r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  <d v="2011-09-06T05:00:00"/>
    <d v="2011-09-13T05:00:00"/>
  </r>
  <r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  <d v="2015-10-02T05:00:00"/>
    <d v="2015-10-05T05:00:00"/>
  </r>
  <r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  <d v="2016-02-24T06:00:00"/>
    <d v="2016-04-07T05:00:00"/>
  </r>
  <r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  <d v="2016-08-02T05:00:00"/>
    <d v="2016-08-09T05:00:00"/>
  </r>
  <r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  <d v="2011-11-18T06:00:00"/>
    <d v="2011-12-28T06:00:00"/>
  </r>
  <r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  <d v="2011-10-17T05:00:00"/>
    <d v="2011-10-19T05:00:00"/>
  </r>
  <r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  <d v="2019-03-12T05:00:00"/>
    <d v="2019-03-14T05:00:00"/>
  </r>
  <r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  <d v="2018-11-13T06:00:00"/>
    <d v="2018-12-03T06:00:00"/>
  </r>
  <r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  <d v="2015-03-15T05:00:00"/>
    <d v="2015-03-23T05:00:00"/>
  </r>
  <r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  <d v="2011-11-15T06:00:00"/>
    <d v="2011-12-05T06:00:00"/>
  </r>
  <r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  <d v="2016-02-24T06:00:00"/>
    <d v="2016-03-18T05:00:00"/>
  </r>
  <r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  <d v="2014-07-10T05:00:00"/>
    <d v="2014-07-12T05:00:00"/>
  </r>
  <r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  <d v="2010-07-15T05:00:00"/>
    <d v="2010-08-29T05:00:00"/>
  </r>
  <r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  <d v="2011-01-11T06:00:00"/>
    <d v="2011-01-23T06:00:00"/>
  </r>
  <r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  <d v="2014-12-20T06:00:00"/>
    <d v="2014-12-26T06:00:00"/>
  </r>
  <r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  <d v="2015-06-19T05:00:00"/>
    <d v="2015-08-05T05:00:00"/>
  </r>
  <r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  <d v="2015-09-28T05:00:00"/>
    <d v="2015-10-14T05:00:00"/>
  </r>
  <r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  <d v="2014-05-02T05:00:00"/>
    <d v="2014-05-04T05:00:00"/>
  </r>
  <r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  <d v="2019-12-07T06:00:00"/>
    <d v="2019-12-17T06:00:00"/>
  </r>
  <r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  <d v="2014-05-20T05:00:00"/>
    <d v="2014-05-23T05:00:00"/>
  </r>
  <r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  <d v="2017-11-01T05:00:00"/>
    <d v="2017-11-18T06:00:00"/>
  </r>
  <r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  <d v="2011-03-11T06:00:00"/>
    <d v="2011-04-06T05:00:00"/>
  </r>
  <r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  <d v="2011-12-01T06:00:00"/>
    <d v="2011-12-04T06:00:00"/>
  </r>
  <r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  <d v="2011-08-07T05:00:00"/>
    <d v="2011-08-19T05:00:00"/>
  </r>
  <r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  <d v="2014-02-26T06:00:00"/>
    <d v="2014-03-06T06:00:00"/>
  </r>
  <r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  <d v="2011-04-29T05:00:00"/>
    <d v="2011-05-14T05:00:00"/>
  </r>
  <r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  <d v="2015-06-10T05:00:00"/>
    <d v="2015-06-15T05:00:00"/>
  </r>
  <r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  <d v="2012-02-20T06:00:00"/>
    <d v="2012-03-08T06:00:00"/>
  </r>
  <r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  <d v="2012-04-25T05:00:00"/>
    <d v="2012-05-09T05:00:00"/>
  </r>
  <r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  <d v="2010-03-18T05:00:00"/>
    <d v="2010-03-28T05:00:00"/>
  </r>
  <r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  <d v="2010-11-17T06:00:00"/>
    <d v="2010-12-06T06:00:00"/>
  </r>
  <r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  <d v="2019-01-19T06:00:00"/>
    <d v="2019-03-12T05:00:00"/>
  </r>
  <r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  <d v="2010-03-25T05:00:00"/>
    <d v="2010-04-25T05:00:00"/>
  </r>
  <r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  <d v="2015-07-05T05:00:00"/>
    <d v="2015-07-12T05:00:00"/>
  </r>
  <r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  <d v="2014-12-21T06:00:00"/>
    <d v="2015-01-01T06:00:00"/>
  </r>
  <r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  <d v="2010-07-14T05:00:00"/>
    <d v="2010-07-24T05:00:00"/>
  </r>
  <r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  <d v="2014-05-30T05:00:00"/>
    <d v="2014-06-08T05:00:00"/>
  </r>
  <r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  <d v="2014-03-26T05:00:00"/>
    <d v="2014-04-08T05:00:00"/>
  </r>
  <r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  <d v="2016-06-27T05:00:00"/>
    <d v="2016-06-30T05:00:00"/>
  </r>
  <r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  <d v="2010-03-16T05:00:00"/>
    <d v="2010-04-06T05:00:00"/>
  </r>
  <r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  <d v="2016-03-05T06:00:00"/>
    <d v="2016-03-12T06:00:00"/>
  </r>
  <r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  <d v="2019-11-17T06:00:00"/>
    <d v="2019-12-05T06:00:00"/>
  </r>
  <r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  <d v="2010-06-15T05:00:00"/>
    <d v="2010-07-14T05:00:00"/>
  </r>
  <r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  <d v="2015-02-12T06:00:00"/>
    <d v="2015-02-20T06:00:00"/>
  </r>
  <r>
    <n v="100"/>
    <n v="5"/>
    <x v="0"/>
    <n v="1"/>
    <x v="4"/>
    <s v="GBP"/>
    <n v="1375160400"/>
    <n v="1376197200"/>
    <b v="0"/>
    <b v="0"/>
    <s v="food/food trucks"/>
    <n v="5"/>
    <n v="5"/>
    <x v="0"/>
    <x v="0"/>
    <d v="2013-07-30T05:00:00"/>
    <d v="2013-08-11T05:00:00"/>
  </r>
  <r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  <d v="2014-05-30T05:00:00"/>
    <d v="2014-06-16T05:00:00"/>
  </r>
  <r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  <d v="2015-06-05T05:00:00"/>
    <d v="2015-06-16T05:00:00"/>
  </r>
  <r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  <d v="2019-04-18T05:00:00"/>
    <d v="2019-05-15T05:00:00"/>
  </r>
  <r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  <d v="2011-01-22T06:00:00"/>
    <d v="2011-02-12T06:00:00"/>
  </r>
  <r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  <d v="2015-10-03T05:00:00"/>
    <d v="2015-11-13T06:00:00"/>
  </r>
  <r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  <d v="2016-03-07T06:00:00"/>
    <d v="2016-03-18T05:00:00"/>
  </r>
  <r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  <d v="2014-03-23T05:00:00"/>
    <d v="2014-03-25T05:00:00"/>
  </r>
  <r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  <d v="2019-03-06T06:00:00"/>
    <d v="2019-03-10T06:00:00"/>
  </r>
  <r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  <d v="2019-01-16T06:00:00"/>
    <d v="2019-02-02T06:00:00"/>
  </r>
  <r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  <d v="2012-12-16T06:00:00"/>
    <d v="2012-12-30T06:00:00"/>
  </r>
  <r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  <d v="2013-07-25T05:00:00"/>
    <d v="2013-08-06T05:00:00"/>
  </r>
  <r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  <d v="2010-10-23T05:00:00"/>
    <d v="2010-11-15T06:00:00"/>
  </r>
  <r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  <d v="2017-08-26T05:00:00"/>
    <d v="2017-09-04T05:00:00"/>
  </r>
  <r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  <d v="2017-01-11T06:00:00"/>
    <d v="2017-01-29T06:00:00"/>
  </r>
  <r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  <d v="2016-04-29T05:00:00"/>
    <d v="2016-05-09T05:00:00"/>
  </r>
  <r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  <d v="2013-09-20T05:00:00"/>
    <d v="2013-09-21T05:00:00"/>
  </r>
  <r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  <d v="2014-06-04T05:00:00"/>
    <d v="2014-06-14T05:00:00"/>
  </r>
  <r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  <d v="2013-05-02T05:00:00"/>
    <d v="2013-05-23T05:00:00"/>
  </r>
  <r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  <d v="2011-05-06T05:00:00"/>
    <d v="2011-05-07T05:00:00"/>
  </r>
  <r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  <d v="2016-07-08T05:00:00"/>
    <d v="2016-07-12T05:00:00"/>
  </r>
  <r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  <d v="2016-09-13T05:00:00"/>
    <d v="2016-09-18T05:00:00"/>
  </r>
  <r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  <d v="2018-04-15T05:00:00"/>
    <d v="2018-05-11T05:00:00"/>
  </r>
  <r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  <d v="2015-07-16T05:00:00"/>
    <d v="2015-07-21T05:00:00"/>
  </r>
  <r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  <d v="2015-01-25T06:00:00"/>
    <d v="2015-01-31T06:00:00"/>
  </r>
  <r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  <d v="2020-01-27T06:00:00"/>
    <d v="2020-02-10T06:00:00"/>
  </r>
  <r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  <d v="2010-09-28T05:00:00"/>
    <d v="2010-10-07T05:00:00"/>
  </r>
  <r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  <d v="2010-06-16T05:00:00"/>
    <d v="2010-07-10T05:00:00"/>
  </r>
  <r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  <d v="2010-10-04T05:00:00"/>
    <d v="2010-10-07T05:00:00"/>
  </r>
  <r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  <d v="2016-07-06T05:00:00"/>
    <d v="2016-07-08T05:00:00"/>
  </r>
  <r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  <d v="2019-05-01T05:00:00"/>
    <d v="2019-05-12T05:00:00"/>
  </r>
  <r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  <d v="2019-03-26T05:00:00"/>
    <d v="2019-03-30T05:00:00"/>
  </r>
  <r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  <d v="2014-11-02T05:00:00"/>
    <d v="2014-11-20T06:00:00"/>
  </r>
  <r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  <d v="2015-11-07T06:00:00"/>
    <d v="2015-11-11T06:00:00"/>
  </r>
  <r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  <d v="2017-03-25T05:00:00"/>
    <d v="2017-04-08T05:00:00"/>
  </r>
  <r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  <d v="2013-02-09T06:00:00"/>
    <d v="2013-03-13T05:00:00"/>
  </r>
  <r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  <d v="2012-01-18T06:00:00"/>
    <d v="2012-03-03T06:00:00"/>
  </r>
  <r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  <d v="2016-11-14T06:00:00"/>
    <d v="2016-11-22T06:00:00"/>
  </r>
  <r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  <d v="2010-07-27T05:00:00"/>
    <d v="2010-08-08T05:00:00"/>
  </r>
  <r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  <d v="2018-07-28T05:00:00"/>
    <d v="2018-07-28T05:00:00"/>
  </r>
  <r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  <d v="2016-01-18T06:00:00"/>
    <d v="2016-01-21T06:00:00"/>
  </r>
  <r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  <d v="2017-02-20T06:00:00"/>
    <d v="2017-03-20T05:00:00"/>
  </r>
  <r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  <d v="2018-12-17T06:00:00"/>
    <d v="2018-12-26T06:00:00"/>
  </r>
  <r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  <d v="2017-03-01T06:00:00"/>
    <d v="2017-03-19T05:00:00"/>
  </r>
  <r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  <d v="2018-12-18T06:00:00"/>
    <d v="2019-01-03T06:00:00"/>
  </r>
  <r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  <d v="2018-09-26T05:00:00"/>
    <d v="2018-10-17T05:00:00"/>
  </r>
  <r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  <d v="2013-03-13T05:00:00"/>
    <d v="2013-03-24T05:00:00"/>
  </r>
  <r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  <d v="2018-04-09T05:00:00"/>
    <d v="2018-05-03T05:00:00"/>
  </r>
  <r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  <d v="2017-07-06T05:00:00"/>
    <d v="2017-07-24T05:00:00"/>
  </r>
  <r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  <d v="2010-10-20T05:00:00"/>
    <d v="2010-10-31T05:00:00"/>
  </r>
  <r>
    <n v="100"/>
    <n v="2"/>
    <x v="0"/>
    <n v="1"/>
    <x v="1"/>
    <s v="USD"/>
    <n v="1404795600"/>
    <n v="1407128400"/>
    <b v="0"/>
    <b v="0"/>
    <s v="music/jazz"/>
    <n v="2"/>
    <n v="2"/>
    <x v="1"/>
    <x v="17"/>
    <d v="2014-07-08T05:00:00"/>
    <d v="2014-08-04T05:00:00"/>
  </r>
  <r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  <d v="2014-02-22T06:00:00"/>
    <d v="2014-03-09T06:00:00"/>
  </r>
  <r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  <d v="2016-08-05T05:00:00"/>
    <d v="2016-09-17T05:00:00"/>
  </r>
  <r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  <d v="2016-04-08T05:00:00"/>
    <d v="2016-04-10T05:00:00"/>
  </r>
  <r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  <d v="2015-08-24T05:00:00"/>
    <d v="2015-08-29T05:00:00"/>
  </r>
  <r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  <d v="2017-03-02T06:00:00"/>
    <d v="2017-03-15T05:00:00"/>
  </r>
  <r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  <d v="2017-12-28T06:00:00"/>
    <d v="2018-01-02T06:00:00"/>
  </r>
  <r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  <d v="2017-12-27T06:00:00"/>
    <d v="2018-01-12T06:00:00"/>
  </r>
  <r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  <d v="2015-08-30T05:00:00"/>
    <d v="2015-09-22T05:00:00"/>
  </r>
  <r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  <d v="2011-01-27T06:00:00"/>
    <d v="2011-01-28T06:00:00"/>
  </r>
  <r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  <d v="2015-08-21T05:00:00"/>
    <d v="2015-08-30T05:00:00"/>
  </r>
  <r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  <d v="2012-03-28T05:00:00"/>
    <d v="2012-04-27T05:00:00"/>
  </r>
  <r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  <d v="2018-12-09T06:00:00"/>
    <d v="2018-12-13T06:00:00"/>
  </r>
  <r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  <d v="2010-10-07T05:00:00"/>
    <d v="2010-10-30T05:00:00"/>
  </r>
  <r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  <d v="2012-02-20T06:00:00"/>
    <d v="2012-03-01T06:00:00"/>
  </r>
  <r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  <d v="2011-07-09T05:00:00"/>
    <d v="2011-07-23T05:00:00"/>
  </r>
  <r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  <d v="2013-08-30T05:00:00"/>
    <d v="2013-09-05T05:00:00"/>
  </r>
  <r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  <d v="2014-09-10T05:00:00"/>
    <d v="2014-09-19T05:00:00"/>
  </r>
  <r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  <d v="2012-08-01T05:00:00"/>
    <d v="2012-08-13T05:00:00"/>
  </r>
  <r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  <d v="2017-06-26T05:00:00"/>
    <d v="2017-07-05T05:00:00"/>
  </r>
  <r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  <d v="2016-02-25T06:00:00"/>
    <d v="2016-03-08T06:00:00"/>
  </r>
  <r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  <d v="2010-07-31T05:00:00"/>
    <d v="2010-08-04T05:00:00"/>
  </r>
  <r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  <d v="2018-03-21T05:00:00"/>
    <d v="2018-03-31T05:00:00"/>
  </r>
  <r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  <d v="2016-04-15T05:00:00"/>
    <d v="2016-05-06T05:00:00"/>
  </r>
  <r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  <d v="2011-08-19T05:00:00"/>
    <d v="2011-10-05T05:00:00"/>
  </r>
  <r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  <d v="2019-09-11T05:00:00"/>
    <d v="2019-09-18T05:00:00"/>
  </r>
  <r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  <d v="2012-09-26T05:00:00"/>
    <d v="2012-10-05T05:00:00"/>
  </r>
  <r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  <d v="2016-07-10T05:00:00"/>
    <d v="2016-08-29T05:00:00"/>
  </r>
  <r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  <d v="2019-01-19T06:00:00"/>
    <d v="2019-01-21T06:00:00"/>
  </r>
  <r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  <d v="2019-10-18T05:00:00"/>
    <d v="2019-10-23T05:00:00"/>
  </r>
  <r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  <d v="2019-12-14T06:00:00"/>
    <d v="2019-12-16T06:00:00"/>
  </r>
  <r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  <d v="2011-12-21T06:00:00"/>
    <d v="2011-12-27T06:00:00"/>
  </r>
  <r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  <d v="2013-12-11T06:00:00"/>
    <d v="2013-12-20T06:00:00"/>
  </r>
  <r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  <d v="2018-09-16T05:00:00"/>
    <d v="2018-09-18T05:00:00"/>
  </r>
  <r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  <d v="2010-06-29T05:00:00"/>
    <d v="2010-07-19T05:00:00"/>
  </r>
  <r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  <d v="2015-08-23T05:00:00"/>
    <d v="2015-09-16T05:00:00"/>
  </r>
  <r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  <d v="2018-03-27T05:00:00"/>
    <d v="2018-04-07T05:00:00"/>
  </r>
  <r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  <d v="2017-03-12T06:00:00"/>
    <d v="2017-03-15T05:00:00"/>
  </r>
  <r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  <d v="2019-01-10T06:00:00"/>
    <d v="2019-01-26T06:00:00"/>
  </r>
  <r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  <d v="2013-10-29T05:00:00"/>
    <d v="2013-11-10T06:00:00"/>
  </r>
  <r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  <d v="2011-11-27T06:00:00"/>
    <d v="2011-12-03T06:00:00"/>
  </r>
  <r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  <d v="2012-10-03T05:00:00"/>
    <d v="2012-10-20T05:00:00"/>
  </r>
  <r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  <d v="2019-07-09T05:00:00"/>
    <d v="2019-07-27T05:00:00"/>
  </r>
  <r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  <d v="2017-10-17T05:00:00"/>
    <d v="2017-11-03T05:00:00"/>
  </r>
  <r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  <d v="2017-11-27T06:00:00"/>
    <d v="2018-01-03T06:00:00"/>
  </r>
  <r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  <d v="2015-11-14T06:00:00"/>
    <d v="2015-11-30T06:00:00"/>
  </r>
  <r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  <d v="2015-04-20T05:00:00"/>
    <d v="2015-04-21T05:00:00"/>
  </r>
  <r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  <d v="2018-03-31T05:00:00"/>
    <d v="2018-04-02T05:00:00"/>
  </r>
  <r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  <d v="2011-11-24T06:00:00"/>
    <d v="2011-12-08T06:00:00"/>
  </r>
  <r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  <d v="2019-06-25T05:00:00"/>
    <d v="2019-06-26T05:00:00"/>
  </r>
  <r>
    <n v="100"/>
    <n v="3"/>
    <x v="0"/>
    <n v="1"/>
    <x v="1"/>
    <s v="USD"/>
    <n v="1264399200"/>
    <n v="1265695200"/>
    <b v="0"/>
    <b v="0"/>
    <s v="technology/wearables"/>
    <n v="3"/>
    <n v="3"/>
    <x v="2"/>
    <x v="8"/>
    <d v="2010-01-25T06:00:00"/>
    <d v="2010-02-09T06:00:00"/>
  </r>
  <r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  <d v="2011-03-27T05:00:00"/>
    <d v="2011-04-03T05:00:00"/>
  </r>
  <r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  <d v="2013-07-22T05:00:00"/>
    <d v="2013-07-27T05:00:00"/>
  </r>
  <r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  <d v="2012-04-21T05:00:00"/>
    <d v="2012-05-08T05:00:00"/>
  </r>
  <r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  <d v="2016-07-04T05:00:00"/>
    <d v="2016-07-19T05:00:00"/>
  </r>
  <r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  <d v="2013-12-11T06:00:00"/>
    <d v="2013-12-15T06:00:00"/>
  </r>
  <r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  <d v="2019-01-06T06:00:00"/>
    <d v="2019-01-14T06:00:00"/>
  </r>
  <r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  <d v="2018-12-08T06:00:00"/>
    <d v="2019-01-13T06:00:00"/>
  </r>
  <r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  <d v="2017-05-22T05:00:00"/>
    <d v="2017-06-01T05:00:00"/>
  </r>
  <r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  <d v="2012-04-19T05:00:00"/>
    <d v="2012-04-26T05:00:00"/>
  </r>
  <r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  <d v="2018-07-14T05:00:00"/>
    <d v="2018-07-21T05:00:00"/>
  </r>
  <r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  <d v="2016-01-24T06:00:00"/>
    <d v="2016-01-26T06:00:00"/>
  </r>
  <r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  <d v="2016-07-08T05:00:00"/>
    <d v="2016-08-18T05:00:00"/>
  </r>
  <r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  <d v="2016-08-22T05:00:00"/>
    <d v="2016-09-03T05:00:00"/>
  </r>
  <r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  <d v="2014-08-19T05:00:00"/>
    <d v="2014-08-20T05:00:00"/>
  </r>
  <r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  <d v="2010-08-07T05:00:00"/>
    <d v="2010-08-12T05:00:00"/>
  </r>
  <r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  <d v="2013-07-10T05:00:00"/>
    <d v="2013-08-07T05:00:00"/>
  </r>
  <r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  <d v="2011-08-22T05:00:00"/>
    <d v="2011-09-12T05:00:00"/>
  </r>
  <r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  <d v="2013-06-17T05:00:00"/>
    <d v="2013-07-13T05:00:00"/>
  </r>
  <r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  <d v="2012-05-29T05:00:00"/>
    <d v="2012-06-09T05:00:00"/>
  </r>
  <r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  <d v="2018-02-21T06:00:00"/>
    <d v="2018-03-07T06:00:00"/>
  </r>
  <r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  <d v="2018-04-04T05:00:00"/>
    <d v="2018-04-10T05:00:00"/>
  </r>
  <r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  <d v="2017-11-06T06:00:00"/>
    <d v="2017-12-03T06:00:00"/>
  </r>
  <r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  <d v="2016-03-02T06:00:00"/>
    <d v="2016-03-23T05:00:00"/>
  </r>
  <r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  <d v="2014-10-22T05:00:00"/>
    <d v="2014-10-24T05:00:00"/>
  </r>
  <r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  <d v="2014-11-15T06:00:00"/>
    <d v="2014-11-17T06:00:00"/>
  </r>
  <r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  <d v="2010-10-25T05:00:00"/>
    <d v="2010-10-31T05:00:00"/>
  </r>
  <r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  <d v="2019-01-20T06:00:00"/>
    <d v="2019-03-19T05:00:00"/>
  </r>
  <r>
    <n v="4200"/>
    <n v="735"/>
    <x v="0"/>
    <n v="10"/>
    <x v="1"/>
    <s v="USD"/>
    <n v="1464152400"/>
    <n v="1465102800"/>
    <b v="0"/>
    <b v="0"/>
    <s v="theater/plays"/>
    <n v="17.5"/>
    <n v="73.5"/>
    <x v="3"/>
    <x v="3"/>
    <d v="2016-05-25T05:00:00"/>
    <d v="2016-06-05T05:00:00"/>
  </r>
  <r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  <d v="2013-02-04T06:00:00"/>
    <d v="2013-02-06T06:00:00"/>
  </r>
  <r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  <d v="2015-05-23T05:00:00"/>
    <d v="2015-05-29T05:00:00"/>
  </r>
  <r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  <d v="2017-07-23T05:00:00"/>
    <d v="2017-07-24T05:00:00"/>
  </r>
  <r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  <d v="2017-03-22T05:00:00"/>
    <d v="2017-04-14T05:00:00"/>
  </r>
  <r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  <d v="2014-07-24T05:00:00"/>
    <d v="2014-08-06T05:00:00"/>
  </r>
  <r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  <d v="2017-01-28T06:00:00"/>
    <d v="2017-02-09T06:00:00"/>
  </r>
  <r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  <d v="2016-03-30T05:00:00"/>
    <d v="2016-04-06T05:00:00"/>
  </r>
  <r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  <d v="2015-02-20T06:00:00"/>
    <d v="2015-02-24T06:00:00"/>
  </r>
  <r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  <d v="2016-11-11T06:00:00"/>
    <d v="2016-11-23T06:00:00"/>
  </r>
  <r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  <d v="2014-11-16T06:00:00"/>
    <d v="2014-12-08T06:00:00"/>
  </r>
  <r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  <d v="2012-06-29T05:00:00"/>
    <d v="2012-06-30T05:00:00"/>
  </r>
  <r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  <d v="2017-02-03T06:00:00"/>
    <d v="2017-02-06T06:00:00"/>
  </r>
  <r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  <d v="2010-05-23T05:00:00"/>
    <d v="2010-05-24T05:00:00"/>
  </r>
  <r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  <d v="2010-01-19T06:00:00"/>
    <d v="2010-03-02T06:00:00"/>
  </r>
  <r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  <d v="2015-10-21T05:00:00"/>
    <d v="2015-10-27T05:00:00"/>
  </r>
  <r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  <d v="2018-08-10T05:00:00"/>
    <d v="2018-08-12T05:00:00"/>
  </r>
  <r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  <d v="2010-05-30T05:00:00"/>
    <d v="2010-06-26T05:00:00"/>
  </r>
  <r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  <d v="2011-10-09T05:00:00"/>
    <d v="2011-10-14T05:00:00"/>
  </r>
  <r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  <d v="2010-09-02T05:00:00"/>
    <d v="2010-09-13T05:00:00"/>
  </r>
  <r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  <d v="2010-03-01T06:00:00"/>
    <d v="2010-03-26T05:00:00"/>
  </r>
  <r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  <d v="2014-10-08T05:00:00"/>
    <d v="2014-10-20T05:00:00"/>
  </r>
  <r>
    <n v="100"/>
    <n v="1"/>
    <x v="0"/>
    <n v="1"/>
    <x v="4"/>
    <s v="GBP"/>
    <n v="1277960400"/>
    <n v="1280120400"/>
    <b v="0"/>
    <b v="0"/>
    <s v="music/electric music"/>
    <n v="1"/>
    <n v="1"/>
    <x v="1"/>
    <x v="5"/>
    <d v="2010-07-01T05:00:00"/>
    <d v="2010-07-26T05:00:00"/>
  </r>
  <r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  <d v="2016-03-17T05:00:00"/>
    <d v="2016-04-01T05:00:00"/>
  </r>
  <r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  <d v="2010-08-05T05:00:00"/>
    <d v="2010-08-23T05:00:00"/>
  </r>
  <r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  <d v="2010-05-23T05:00:00"/>
    <d v="2010-06-07T05:00:00"/>
  </r>
  <r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  <d v="2012-10-28T05:00:00"/>
    <d v="2012-12-20T06:00:00"/>
  </r>
  <r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  <d v="2017-12-27T06:00:00"/>
    <d v="2018-01-08T06:00:00"/>
  </r>
  <r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  <d v="2015-01-20T06:00:00"/>
    <d v="2015-01-26T06:00:00"/>
  </r>
  <r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  <d v="2011-05-12T05:00:00"/>
    <d v="2011-05-16T05:00:00"/>
  </r>
  <r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  <d v="2014-10-24T05:00:00"/>
    <d v="2014-11-02T05:00:00"/>
  </r>
  <r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  <d v="2018-02-05T06:00:00"/>
    <d v="2018-03-07T06:00:00"/>
  </r>
  <r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  <d v="2019-08-01T05:00:00"/>
    <d v="2019-08-30T05:00:00"/>
  </r>
  <r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  <d v="2017-07-22T05:00:00"/>
    <d v="2017-07-27T05:00:00"/>
  </r>
  <r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  <d v="2012-11-28T06:00:00"/>
    <d v="2012-12-09T06:00:00"/>
  </r>
  <r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  <d v="2012-05-08T05:00:00"/>
    <d v="2012-06-12T05:00:00"/>
  </r>
  <r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  <d v="2011-05-13T05:00:00"/>
    <d v="2011-05-21T05:00:00"/>
  </r>
  <r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  <d v="2017-04-15T05:00:00"/>
    <d v="2017-05-10T05:00:00"/>
  </r>
  <r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  <d v="2018-09-19T05:00:00"/>
    <d v="2018-09-20T05:00:00"/>
  </r>
  <r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  <d v="2015-10-06T05:00:00"/>
    <d v="2015-11-20T06:00:00"/>
  </r>
  <r>
    <n v="4800"/>
    <n v="11088"/>
    <x v="1"/>
    <n v="150"/>
    <x v="1"/>
    <s v="USD"/>
    <n v="1386741600"/>
    <n v="1388037600"/>
    <b v="0"/>
    <b v="0"/>
    <s v="theater/plays"/>
    <n v="231"/>
    <n v="73.92"/>
    <x v="3"/>
    <x v="3"/>
    <d v="2013-12-11T06:00:00"/>
    <d v="2013-12-26T06:00:00"/>
  </r>
  <r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  <d v="2013-08-15T05:00:00"/>
    <d v="2013-09-10T05:00:00"/>
  </r>
  <r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  <d v="2014-04-14T05:00:00"/>
    <d v="2014-04-21T05:00:00"/>
  </r>
  <r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  <d v="2019-01-26T06:00:00"/>
    <d v="2019-02-22T06:00:00"/>
  </r>
  <r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  <d v="2019-02-09T06:00:00"/>
    <d v="2019-02-13T06:00:00"/>
  </r>
  <r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  <d v="2017-04-13T05:00:00"/>
    <d v="2017-04-23T05:00:00"/>
  </r>
  <r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  <d v="2016-05-23T05:00:00"/>
    <d v="2016-07-03T05:00:00"/>
  </r>
  <r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  <d v="2014-11-06T06:00:00"/>
    <d v="2014-11-16T06:00:00"/>
  </r>
  <r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  <d v="2019-07-04T05:00:00"/>
    <d v="2019-07-22T05:00:00"/>
  </r>
  <r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  <d v="2011-09-23T05:00:00"/>
    <d v="2011-10-22T05:00:00"/>
  </r>
  <r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  <d v="2011-08-13T05:00:00"/>
    <d v="2011-08-18T05:00:00"/>
  </r>
  <r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  <d v="2015-08-14T05:00:00"/>
    <d v="2015-08-23T05:00:00"/>
  </r>
  <r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  <d v="2016-07-22T05:00:00"/>
    <d v="2016-08-10T05:00:00"/>
  </r>
  <r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  <d v="2010-10-31T05:00:00"/>
    <d v="2010-12-21T06:00:00"/>
  </r>
  <r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  <d v="2011-03-01T06:00:00"/>
    <d v="2011-03-29T05:00:00"/>
  </r>
  <r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  <d v="2013-12-17T06:00:00"/>
    <d v="2013-12-24T06:00:00"/>
  </r>
  <r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  <d v="2016-03-06T06:00:00"/>
    <d v="2016-03-17T05:00:00"/>
  </r>
  <r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  <d v="2019-04-27T05:00:00"/>
    <d v="2019-05-31T05:00:00"/>
  </r>
  <r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  <d v="2018-03-27T05:00:00"/>
    <d v="2018-04-03T05:00:00"/>
  </r>
  <r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  <d v="2011-05-21T05:00:00"/>
    <d v="2011-05-30T05:00:00"/>
  </r>
  <r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  <d v="2012-10-20T05:00:00"/>
    <d v="2012-11-10T06:00:00"/>
  </r>
  <r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  <d v="2014-05-27T05:00:00"/>
    <d v="2014-07-03T05:00:00"/>
  </r>
  <r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  <d v="2010-02-14T06:00:00"/>
    <d v="2010-02-20T06:00:00"/>
  </r>
  <r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  <d v="2016-12-11T06:00:00"/>
    <d v="2016-12-27T06:00:00"/>
  </r>
  <r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  <d v="2013-06-26T05:00:00"/>
    <d v="2013-07-24T05:00:00"/>
  </r>
  <r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  <d v="2013-06-25T05:00:00"/>
    <d v="2013-06-29T05:00:00"/>
  </r>
  <r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  <d v="2017-12-22T06:00:00"/>
    <d v="2018-01-03T06:00:00"/>
  </r>
  <r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  <d v="2016-11-01T05:00:00"/>
    <d v="2016-11-04T05:00:00"/>
  </r>
  <r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  <d v="2014-08-08T05:00:00"/>
    <d v="2014-08-15T05:00:00"/>
  </r>
  <r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  <d v="2018-12-30T06:00:00"/>
    <d v="2019-01-22T06:00:00"/>
  </r>
  <r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  <d v="2012-05-31T05:00:00"/>
    <d v="2012-06-28T05:00:00"/>
  </r>
  <r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  <d v="2016-01-30T06:00:00"/>
    <d v="2016-02-03T06:00:00"/>
  </r>
  <r>
    <n v="100"/>
    <n v="1"/>
    <x v="0"/>
    <n v="1"/>
    <x v="5"/>
    <s v="CHF"/>
    <n v="1434085200"/>
    <n v="1434430800"/>
    <b v="0"/>
    <b v="0"/>
    <s v="music/rock"/>
    <n v="1"/>
    <n v="1"/>
    <x v="1"/>
    <x v="1"/>
    <d v="2015-06-12T05:00:00"/>
    <d v="2015-06-16T05:00:00"/>
  </r>
  <r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  <d v="2019-12-31T06:00:00"/>
    <d v="2020-01-22T06:00:00"/>
  </r>
  <r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  <d v="2019-07-04T05:00:00"/>
    <d v="2019-07-06T05:00:00"/>
  </r>
  <r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  <d v="2019-01-27T06:00:00"/>
    <d v="2019-03-02T06:00:00"/>
  </r>
  <r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  <d v="2018-01-02T06:00:00"/>
    <d v="2018-01-22T06:00:00"/>
  </r>
  <r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  <d v="2014-11-15T06:00:00"/>
    <d v="2015-01-05T06:00:00"/>
  </r>
  <r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  <d v="2012-03-05T06:00:00"/>
    <d v="2012-03-29T05:00:00"/>
  </r>
  <r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  <d v="2019-10-15T05:00:00"/>
    <d v="2019-11-28T06:00:00"/>
  </r>
  <r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  <d v="2016-05-17T05:00:00"/>
    <d v="2016-06-03T05:00:00"/>
  </r>
  <r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  <d v="2012-08-14T05:00:00"/>
    <d v="2012-08-15T05:00:00"/>
  </r>
  <r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  <d v="2017-11-28T06:00:00"/>
    <d v="2017-12-08T06:00:00"/>
  </r>
  <r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  <d v="2016-01-09T06:00:00"/>
    <d v="2016-01-11T06:00:00"/>
  </r>
  <r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  <d v="2018-04-16T05:00:00"/>
    <d v="2018-04-21T05:00:00"/>
  </r>
  <r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  <d v="2012-08-27T05:00:00"/>
    <d v="2012-09-06T05:00:00"/>
  </r>
  <r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  <d v="2016-05-27T05:00:00"/>
    <d v="2016-05-29T05:00:00"/>
  </r>
  <r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  <d v="2017-11-29T06:00:00"/>
    <d v="2017-12-25T06:00:00"/>
  </r>
  <r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  <d v="2014-02-10T06:00:00"/>
    <d v="2014-02-12T06:00:00"/>
  </r>
  <r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  <d v="2019-05-04T05:00:00"/>
    <d v="2019-06-01T05:00:00"/>
  </r>
  <r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  <d v="2019-01-21T06:00:00"/>
    <d v="2019-02-03T06:00:00"/>
  </r>
  <r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  <d v="2012-11-24T06:00:00"/>
    <d v="2012-12-09T06:00:00"/>
  </r>
  <r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  <d v="2018-07-29T05:00:00"/>
    <d v="2018-08-11T05:00:00"/>
  </r>
  <r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  <d v="2017-02-28T06:00:00"/>
    <d v="2017-03-13T05:00:00"/>
  </r>
  <r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  <d v="2014-02-28T06:00:00"/>
    <d v="2014-03-17T05:00:00"/>
  </r>
  <r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  <d v="2014-09-10T05:00:00"/>
    <d v="2014-10-05T05:00:00"/>
  </r>
  <r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  <d v="2010-06-19T05:00:00"/>
    <d v="2010-07-21T05:00:00"/>
  </r>
  <r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  <d v="2017-07-25T05:00:00"/>
    <d v="2017-08-06T05:00:00"/>
  </r>
  <r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  <d v="2010-12-13T06:00:00"/>
    <d v="2011-01-10T06:00:00"/>
  </r>
  <r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  <d v="2011-05-03T05:00:00"/>
    <d v="2011-05-15T05:00:00"/>
  </r>
  <r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  <d v="2018-08-28T05:00:00"/>
    <d v="2018-09-22T05:00:00"/>
  </r>
  <r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  <d v="2015-06-09T05:00:00"/>
    <d v="2015-06-24T05:00:00"/>
  </r>
  <r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  <d v="2018-01-03T06:00:00"/>
    <d v="2018-03-03T06:00:00"/>
  </r>
  <r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  <d v="2012-03-26T05:00:00"/>
    <d v="2012-04-29T05:00:00"/>
  </r>
  <r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  <d v="2015-10-22T05:00:00"/>
    <d v="2015-11-25T06:00:00"/>
  </r>
  <r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  <d v="2011-02-14T06:00:00"/>
    <d v="2011-02-25T06:00:00"/>
  </r>
  <r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  <d v="2013-06-23T05:00:00"/>
    <d v="2013-06-29T05:00:00"/>
  </r>
  <r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  <d v="2015-02-28T06:00:00"/>
    <d v="2015-03-06T06:00:00"/>
  </r>
  <r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  <d v="2010-02-05T06:00:00"/>
    <d v="2010-02-16T06:00:00"/>
  </r>
  <r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  <d v="2011-03-27T05:00:00"/>
    <d v="2011-05-20T05:00:00"/>
  </r>
  <r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  <d v="2018-09-27T05:00:00"/>
    <d v="2018-10-06T05:00:00"/>
  </r>
  <r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  <d v="2014-03-17T05:00:00"/>
    <d v="2014-05-01T05:00:00"/>
  </r>
  <r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  <d v="2014-07-16T05:00:00"/>
    <d v="2014-07-18T05:00:00"/>
  </r>
  <r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  <d v="2016-02-19T06:00:00"/>
    <d v="2016-03-06T06:00:00"/>
  </r>
  <r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  <d v="2018-06-15T05:00:00"/>
    <d v="2018-06-18T05:00:00"/>
  </r>
  <r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  <d v="2018-08-26T05:00:00"/>
    <d v="2018-09-01T05:00:00"/>
  </r>
  <r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  <d v="2012-01-22T06:00:00"/>
    <d v="2012-01-25T06:00:00"/>
  </r>
  <r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  <d v="2018-05-15T05:00:00"/>
    <d v="2018-06-21T05:00:00"/>
  </r>
  <r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  <d v="2018-07-21T05:00:00"/>
    <d v="2018-08-26T05:00:00"/>
  </r>
  <r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  <d v="2018-01-07T06:00:00"/>
    <d v="2018-01-10T06:00:00"/>
  </r>
  <r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  <d v="2010-06-12T05:00:00"/>
    <d v="2010-06-21T05:00:00"/>
  </r>
  <r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  <d v="2012-02-09T06:00:00"/>
    <d v="2012-02-12T06:00:00"/>
  </r>
  <r>
    <n v="100"/>
    <n v="1"/>
    <x v="0"/>
    <n v="1"/>
    <x v="1"/>
    <s v="USD"/>
    <n v="1321682400"/>
    <n v="1322978400"/>
    <b v="1"/>
    <b v="0"/>
    <s v="music/rock"/>
    <n v="1"/>
    <n v="1"/>
    <x v="1"/>
    <x v="1"/>
    <d v="2011-11-19T06:00:00"/>
    <d v="2011-12-04T06:00:00"/>
  </r>
  <r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  <d v="2012-05-02T05:00:00"/>
    <d v="2012-06-04T05:00:00"/>
  </r>
  <r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  <d v="2011-07-16T05:00:00"/>
    <d v="2011-07-26T05:00:00"/>
  </r>
  <r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  <d v="2011-06-20T05:00:00"/>
    <d v="2011-06-25T05:00:00"/>
  </r>
  <r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  <d v="2019-11-18T06:00:00"/>
    <d v="2019-12-15T06:00:00"/>
  </r>
  <r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  <d v="2011-06-18T05:00:00"/>
    <d v="2011-07-19T05:00:00"/>
  </r>
  <r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  <d v="2012-04-24T05:00:00"/>
    <d v="2012-05-11T05:00:00"/>
  </r>
  <r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  <d v="2012-02-05T06:00:00"/>
    <d v="2012-02-28T06:00:00"/>
  </r>
  <r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  <d v="2018-04-21T05:00:00"/>
    <d v="2018-04-28T05:00:00"/>
  </r>
  <r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  <d v="2013-03-01T06:00:00"/>
    <d v="2013-03-19T05:00:00"/>
  </r>
  <r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  <d v="2019-02-19T06:00:00"/>
    <d v="2019-03-01T06:00:00"/>
  </r>
  <r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  <d v="2010-03-21T05:00:00"/>
    <d v="2010-03-29T05:00:00"/>
  </r>
  <r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  <d v="2011-08-01T05:00:00"/>
    <d v="2011-08-05T05:00:00"/>
  </r>
  <r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  <d v="2015-06-17T05:00:00"/>
    <d v="2015-07-10T05:00:00"/>
  </r>
  <r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  <d v="2016-08-19T05:00:00"/>
    <d v="2016-08-24T05:00:00"/>
  </r>
  <r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  <d v="2014-09-15T05:00:00"/>
    <d v="2014-09-24T05:00:00"/>
  </r>
  <r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  <d v="2011-05-08T05:00:00"/>
    <d v="2011-05-09T05:00:00"/>
  </r>
  <r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  <d v="2018-10-09T05:00:00"/>
    <d v="2018-10-15T05:00:00"/>
  </r>
  <r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  <d v="2013-10-12T05:00:00"/>
    <d v="2013-10-23T05:00:00"/>
  </r>
  <r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  <d v="2010-06-21T05:00:00"/>
    <d v="2010-07-05T05:00:00"/>
  </r>
  <r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  <d v="2015-08-24T05:00:00"/>
    <d v="2015-09-18T05:00:00"/>
  </r>
  <r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  <d v="2017-11-01T05:00:00"/>
    <d v="2017-11-19T06:00:00"/>
  </r>
  <r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  <d v="2018-09-03T05:00:00"/>
    <d v="2018-09-08T05:00:00"/>
  </r>
  <r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  <d v="2014-01-08T06:00:00"/>
    <d v="2014-01-13T06:00:00"/>
  </r>
  <r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  <d v="2010-04-23T05:00:00"/>
    <d v="2010-05-31T05:00:00"/>
  </r>
  <r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  <d v="2011-01-13T06:00:00"/>
    <d v="2011-01-14T06:00:00"/>
  </r>
  <r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  <d v="2019-06-08T05:00:00"/>
    <d v="2019-07-02T05:00:00"/>
  </r>
  <r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  <d v="2016-07-26T05:00:00"/>
    <d v="2016-07-27T05:00:00"/>
  </r>
  <r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  <d v="2020-01-15T06:00:00"/>
    <d v="2020-02-08T06:00:00"/>
  </r>
  <r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  <d v="2017-02-22T06:00:00"/>
    <d v="2017-03-03T06:00:00"/>
  </r>
  <r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  <d v="2019-07-21T05:00:00"/>
    <d v="2019-07-23T05:00:00"/>
  </r>
  <r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  <d v="2015-07-09T05:00:00"/>
    <d v="2015-08-07T05:00:00"/>
  </r>
  <r>
    <n v="800"/>
    <n v="2960"/>
    <x v="1"/>
    <n v="80"/>
    <x v="1"/>
    <s v="USD"/>
    <n v="1421820000"/>
    <n v="1422165600"/>
    <b v="0"/>
    <b v="0"/>
    <s v="theater/plays"/>
    <n v="370"/>
    <n v="37"/>
    <x v="3"/>
    <x v="3"/>
    <d v="2015-01-21T06:00:00"/>
    <d v="2015-01-25T06:00:00"/>
  </r>
  <r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  <d v="2010-05-25T05:00:00"/>
    <d v="2010-06-30T05:00:00"/>
  </r>
  <r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  <d v="2014-05-04T05:00:00"/>
    <d v="2014-05-06T05:00:00"/>
  </r>
  <r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  <d v="2010-06-06T05:00:00"/>
    <d v="2010-07-14T05:00:00"/>
  </r>
  <r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  <d v="2010-08-26T05:00:00"/>
    <d v="2010-09-13T05:00:00"/>
  </r>
  <r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  <d v="2015-07-17T05:00:00"/>
    <d v="2015-09-02T05:00:00"/>
  </r>
  <r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  <d v="2017-04-11T05:00:00"/>
    <d v="2017-04-30T05:00:00"/>
  </r>
  <r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  <d v="2014-03-12T05:00:00"/>
    <d v="2014-03-19T05:00:00"/>
  </r>
  <r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  <d v="2019-06-24T05:00:00"/>
    <d v="2019-06-25T05:00:00"/>
  </r>
  <r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  <d v="2011-12-03T06:00:00"/>
    <d v="2012-01-16T06:00:00"/>
  </r>
  <r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  <d v="2010-05-21T05:00:00"/>
    <d v="2010-07-01T05:00:00"/>
  </r>
  <r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  <d v="2015-06-15T05:00:00"/>
    <d v="2015-06-19T05:00:00"/>
  </r>
  <r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  <d v="2013-07-11T05:00:00"/>
    <d v="2013-08-10T05:00:00"/>
  </r>
  <r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  <d v="2018-02-03T06:00:00"/>
    <d v="2018-02-12T06:00:00"/>
  </r>
  <r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  <d v="2011-07-14T05:00:00"/>
    <d v="2011-07-17T05:00:00"/>
  </r>
  <r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  <d v="2019-04-28T05:00:00"/>
    <d v="2019-04-30T05:00:00"/>
  </r>
  <r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  <d v="2019-12-16T06:00:00"/>
    <d v="2019-12-22T06:00:00"/>
  </r>
  <r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  <d v="2013-10-07T05:00:00"/>
    <d v="2013-10-25T05:00:00"/>
  </r>
  <r>
    <n v="100"/>
    <n v="2"/>
    <x v="0"/>
    <n v="1"/>
    <x v="1"/>
    <s v="USD"/>
    <n v="1411102800"/>
    <n v="1411189200"/>
    <b v="0"/>
    <b v="1"/>
    <s v="technology/web"/>
    <n v="2"/>
    <n v="2"/>
    <x v="2"/>
    <x v="2"/>
    <d v="2014-09-19T05:00:00"/>
    <d v="2014-09-20T05:00:00"/>
  </r>
  <r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  <d v="2018-07-17T05:00:00"/>
    <d v="2018-08-19T05:00:00"/>
  </r>
  <r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  <d v="2016-01-30T06:00:00"/>
    <d v="2016-03-12T06:00:00"/>
  </r>
  <r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  <d v="2012-05-05T05:00:00"/>
    <d v="2012-05-20T05:00:00"/>
  </r>
  <r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  <d v="2012-10-04T05:00:00"/>
    <d v="2012-10-08T05:00:00"/>
  </r>
  <r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  <d v="2013-09-19T05:00:00"/>
    <d v="2013-09-22T05:00:00"/>
  </r>
  <r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  <d v="2017-05-13T05:00:00"/>
    <d v="2017-06-18T05:00:00"/>
  </r>
  <r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  <d v="2011-04-27T05:00:00"/>
    <d v="2011-05-04T05:00:00"/>
  </r>
  <r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  <d v="2012-05-02T05:00:00"/>
    <d v="2012-05-13T05:00:00"/>
  </r>
  <r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  <d v="2018-06-04T05:00:00"/>
    <d v="2018-07-01T05:00:00"/>
  </r>
  <r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  <d v="2015-01-22T06:00:00"/>
    <d v="2015-01-23T06:00:00"/>
  </r>
  <r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  <d v="2019-09-09T05:00:00"/>
    <d v="2019-09-11T05:00:00"/>
  </r>
  <r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  <d v="2012-09-05T05:00:00"/>
    <d v="2012-09-18T05:00:00"/>
  </r>
  <r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  <d v="2019-05-12T05:00:00"/>
    <d v="2019-05-25T05:00:00"/>
  </r>
  <r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  <d v="2013-08-04T05:00:00"/>
    <d v="2013-08-16T05:00:00"/>
  </r>
  <r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  <d v="2017-08-29T05:00:00"/>
    <d v="2017-09-07T05:00:00"/>
  </r>
  <r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  <d v="2014-12-18T06:00:00"/>
    <d v="2014-12-27T06:00:00"/>
  </r>
  <r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  <d v="2011-06-28T05:00:00"/>
    <d v="2011-07-22T05:00:00"/>
  </r>
  <r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  <d v="2012-07-27T05:00:00"/>
    <d v="2012-08-07T05:00:00"/>
  </r>
  <r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  <d v="2017-10-14T05:00:00"/>
    <d v="2017-11-15T06:00:00"/>
  </r>
  <r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  <d v="2019-02-07T06:00:00"/>
    <d v="2019-02-27T06:00:00"/>
  </r>
  <r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  <d v="2012-02-12T06:00:00"/>
    <d v="2012-02-26T06:00:00"/>
  </r>
  <r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  <d v="2018-12-09T06:00:00"/>
    <d v="2018-12-18T06:00:00"/>
  </r>
  <r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  <d v="2010-07-14T05:00:00"/>
    <d v="2010-07-15T05:00:00"/>
  </r>
  <r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  <d v="2019-10-31T05:00:00"/>
    <d v="2019-11-11T06:00:00"/>
  </r>
  <r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  <d v="2017-09-22T05:00:00"/>
    <d v="2017-10-04T05:00:00"/>
  </r>
  <r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  <d v="2016-05-12T05:00:00"/>
    <d v="2016-05-16T05:00:00"/>
  </r>
  <r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  <d v="2012-07-12T05:00:00"/>
    <d v="2012-08-10T05:00:00"/>
  </r>
  <r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  <d v="2013-12-29T06:00:00"/>
    <d v="2014-01-07T06:00:00"/>
  </r>
  <r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  <d v="2017-05-03T05:00:00"/>
    <d v="2017-05-17T05:00:00"/>
  </r>
  <r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  <d v="2015-02-25T06:00:00"/>
    <d v="2015-03-04T06:00:00"/>
  </r>
  <r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  <d v="2014-06-28T05:00:00"/>
    <d v="2014-06-30T05:00:00"/>
  </r>
  <r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  <d v="2014-03-11T05:00:00"/>
    <d v="2014-03-14T05:00:00"/>
  </r>
  <r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  <d v="2013-04-08T05:00:00"/>
    <d v="2013-04-21T05:00:00"/>
  </r>
  <r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  <d v="2016-02-22T06:00:00"/>
    <d v="2016-02-28T06:00:00"/>
  </r>
  <r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  <d v="2015-07-24T05:00:00"/>
    <d v="2015-07-31T05:00:00"/>
  </r>
  <r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  <d v="2019-07-22T05:00:00"/>
    <d v="2019-07-25T05:00:00"/>
  </r>
  <r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  <d v="2015-11-26T06:00:00"/>
    <d v="2015-12-05T06:00:00"/>
  </r>
  <r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  <d v="2018-06-12T05:00:00"/>
    <d v="2018-07-18T05:00:00"/>
  </r>
  <r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  <d v="2011-05-07T05:00:00"/>
    <d v="2011-05-24T05:00:00"/>
  </r>
  <r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  <d v="2012-12-01T06:00:00"/>
    <d v="2012-12-23T06:00:00"/>
  </r>
  <r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  <d v="2011-01-09T06:00:00"/>
    <d v="2011-02-13T06:00:00"/>
  </r>
  <r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  <d v="2011-01-25T06:00:00"/>
    <d v="2011-01-28T06:00:00"/>
  </r>
  <r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  <d v="2014-09-24T05:00:00"/>
    <d v="2014-10-29T05:00:00"/>
  </r>
  <r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  <d v="2017-02-10T06:00:00"/>
    <d v="2017-03-01T06:00:00"/>
  </r>
  <r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  <d v="2012-04-05T05:00:00"/>
    <d v="2012-04-20T05:00:00"/>
  </r>
  <r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  <d v="2011-06-16T05:00:00"/>
    <d v="2011-06-18T05:00:00"/>
  </r>
  <r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  <d v="2014-09-26T05:00:00"/>
    <d v="2014-10-03T05:00:00"/>
  </r>
  <r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  <d v="2014-12-12T06:00:00"/>
    <d v="2014-12-22T06:00:00"/>
  </r>
  <r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  <d v="2015-04-18T05:00:00"/>
    <d v="2015-05-07T05:00:00"/>
  </r>
  <r>
    <n v="100"/>
    <n v="5"/>
    <x v="0"/>
    <n v="1"/>
    <x v="1"/>
    <s v="USD"/>
    <n v="1555390800"/>
    <n v="1555822800"/>
    <b v="0"/>
    <b v="1"/>
    <s v="theater/plays"/>
    <n v="5"/>
    <n v="5"/>
    <x v="3"/>
    <x v="3"/>
    <d v="2019-04-16T05:00:00"/>
    <d v="2019-04-21T05:00:00"/>
  </r>
  <r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  <d v="2016-12-26T06:00:00"/>
    <d v="2016-12-27T06:00:00"/>
  </r>
  <r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  <d v="2016-08-09T05:00:00"/>
    <d v="2016-08-23T05:00:00"/>
  </r>
  <r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  <d v="2015-12-20T06:00:00"/>
    <d v="2016-01-25T06:00:00"/>
  </r>
  <r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  <d v="2012-09-22T05:00:00"/>
    <d v="2012-10-16T05:00:00"/>
  </r>
  <r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  <d v="2012-11-25T06:00:00"/>
    <d v="2012-11-27T06:00:00"/>
  </r>
  <r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  <d v="2015-12-22T06:00:00"/>
    <d v="2015-12-26T06:00:00"/>
  </r>
  <r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  <d v="2012-02-16T06:00:00"/>
    <d v="2012-02-19T06:00:00"/>
  </r>
  <r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  <d v="2010-06-21T05:00:00"/>
    <d v="2010-07-13T05:00:00"/>
  </r>
  <r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  <d v="2010-06-28T05:00:00"/>
    <d v="2010-07-26T05:00:00"/>
  </r>
  <r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  <d v="2016-02-08T06:00:00"/>
    <d v="2016-03-16T05:00:00"/>
  </r>
  <r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  <d v="2011-02-17T06:00:00"/>
    <d v="2011-02-21T06:00:00"/>
  </r>
  <r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  <d v="2013-11-14T06:00:00"/>
    <d v="2013-12-05T06:00:00"/>
  </r>
  <r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  <d v="2011-03-05T06:00:00"/>
    <d v="2011-03-11T06:00:00"/>
  </r>
  <r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  <d v="2015-05-11T05:00:00"/>
    <d v="2015-05-16T05:00:00"/>
  </r>
  <r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  <d v="2010-01-25T06:00:00"/>
    <d v="2010-03-06T06:00:00"/>
  </r>
  <r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  <d v="2017-06-15T05:00:00"/>
    <d v="2017-06-17T05:00:00"/>
  </r>
  <r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  <d v="2012-04-06T05:00:00"/>
    <d v="2012-05-13T05:00:00"/>
  </r>
  <r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  <d v="2011-01-01T06:00:00"/>
    <d v="2011-01-16T06:00:00"/>
  </r>
  <r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  <d v="2019-12-22T06:00:00"/>
    <d v="2019-12-29T06:00:00"/>
  </r>
  <r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  <d v="2011-05-09T05:00:00"/>
    <d v="2011-05-10T05:00:00"/>
  </r>
  <r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  <d v="2013-10-08T05:00:00"/>
    <d v="2013-10-14T05:00:00"/>
  </r>
  <r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  <d v="2014-06-02T05:00:00"/>
    <d v="2014-06-11T05:00:00"/>
  </r>
  <r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  <d v="2010-12-10T06:00:00"/>
    <d v="2010-12-12T06:00:00"/>
  </r>
  <r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  <d v="2013-05-18T05:00:00"/>
    <d v="2013-05-19T05:00:00"/>
  </r>
  <r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  <d v="2015-11-29T06:00:00"/>
    <d v="2016-01-07T06:00:00"/>
  </r>
  <r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  <d v="2011-01-28T06:00:00"/>
    <d v="2011-02-03T06:00:00"/>
  </r>
  <r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  <d v="2018-02-07T06:00:00"/>
    <d v="2018-03-11T06:00:00"/>
  </r>
  <r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  <d v="2016-11-12T06:00:00"/>
    <d v="2016-12-04T06:00:00"/>
  </r>
  <r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  <d v="2015-03-15T05:00:00"/>
    <d v="2015-03-21T05:00:00"/>
  </r>
  <r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  <d v="2015-10-30T05:00:00"/>
    <d v="2015-11-04T06:00:00"/>
  </r>
  <r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  <d v="2017-12-25T06:00:00"/>
    <d v="2018-01-27T06:00:00"/>
  </r>
  <r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  <d v="2011-07-19T05:00:00"/>
    <d v="2011-07-21T05:00:00"/>
  </r>
  <r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  <d v="2019-08-04T05:00:00"/>
    <d v="2019-08-19T05:00:00"/>
  </r>
  <r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  <d v="2019-09-08T05:00:00"/>
    <d v="2019-10-04T05:00:00"/>
  </r>
  <r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  <d v="2013-12-06T06:00:00"/>
    <d v="2014-01-01T06:00:00"/>
  </r>
  <r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  <d v="2011-04-05T05:00:00"/>
    <d v="2011-04-19T05:00:00"/>
  </r>
  <r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  <d v="2017-04-27T05:00:00"/>
    <d v="2017-05-11T05:00:00"/>
  </r>
  <r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  <d v="2016-11-12T06:00:00"/>
    <d v="2016-12-03T06:00:00"/>
  </r>
  <r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  <d v="2019-04-16T05:00:00"/>
    <d v="2019-04-21T05:00:00"/>
  </r>
  <r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  <d v="2016-03-03T06:00:00"/>
    <d v="2016-03-25T05:00:00"/>
  </r>
  <r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  <d v="2014-09-25T05:00:00"/>
    <d v="2014-09-29T05:00:00"/>
  </r>
  <r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  <d v="2018-05-07T05:00:00"/>
    <d v="2018-05-21T05:00:00"/>
  </r>
  <r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  <d v="2015-12-24T06:00:00"/>
    <d v="2016-01-10T06:00:00"/>
  </r>
  <r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  <d v="2014-10-17T05:00:00"/>
    <d v="2014-10-23T05:00:00"/>
  </r>
  <r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  <d v="2018-11-04T05:00:00"/>
    <d v="2018-12-03T06:00:00"/>
  </r>
  <r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  <d v="2013-01-02T06:00:00"/>
    <d v="2013-02-01T06:00:00"/>
  </r>
  <r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  <d v="2014-01-20T06:00:00"/>
    <d v="2014-01-25T06:00:00"/>
  </r>
  <r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  <d v="2010-02-11T06:00:00"/>
    <d v="2010-02-25T06:00:00"/>
  </r>
  <r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  <d v="2016-06-29T05:00:00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9A51F3-8ED5-0F45-A968-4167BE5CB548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8"/>
        <item x="6"/>
        <item x="9"/>
        <item x="1"/>
        <item x="7"/>
        <item x="5"/>
        <item x="2"/>
        <item x="3"/>
        <item x="0"/>
        <item t="default"/>
      </items>
    </pivotField>
    <pivotField showAll="0"/>
    <pivotField numFmtId="169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9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F9EC4B-2B2B-C443-852B-72C3C10BF588}" name="PivotTable11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7"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9" showAll="0"/>
    <pivotField numFmtId="169"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4" hier="-1"/>
  </pageFields>
  <dataFields count="1">
    <dataField name="Count of outcom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B2A735-277B-F04C-A2A4-683D55AA3054}" name="PivotTable12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7"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69" showAll="0"/>
    <pivotField numFmtId="169" showAll="0"/>
  </pivotFields>
  <rowFields count="1">
    <field x="1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4" hier="-1"/>
    <pageField fld="13" hier="-1"/>
  </pageFields>
  <dataFields count="1">
    <dataField name="Count of outcome" fld="2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D217-2A17-0748-97CC-4BC2CB22710F}">
  <sheetPr codeName="Sheet3"/>
  <dimension ref="A1:E18"/>
  <sheetViews>
    <sheetView workbookViewId="0">
      <selection activeCell="B9" sqref="B9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12" width="28" bestFit="1" customWidth="1"/>
    <col min="13" max="13" width="10.83203125" bestFit="1" customWidth="1"/>
    <col min="14" max="879" width="15.5" bestFit="1" customWidth="1"/>
  </cols>
  <sheetData>
    <row r="1" spans="1:5" x14ac:dyDescent="0.2">
      <c r="A1" s="4" t="s">
        <v>2031</v>
      </c>
      <c r="B1" t="s">
        <v>2046</v>
      </c>
    </row>
    <row r="2" spans="1:5" x14ac:dyDescent="0.2">
      <c r="A2" s="4" t="s">
        <v>2085</v>
      </c>
      <c r="B2" t="s">
        <v>2046</v>
      </c>
    </row>
    <row r="4" spans="1:5" x14ac:dyDescent="0.2">
      <c r="A4" s="4" t="s">
        <v>2044</v>
      </c>
      <c r="B4" s="4" t="s">
        <v>2045</v>
      </c>
    </row>
    <row r="5" spans="1:5" x14ac:dyDescent="0.2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2">
      <c r="A6" s="5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">
      <c r="A7" s="5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">
      <c r="A8" s="5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">
      <c r="A9" s="5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">
      <c r="A10" s="5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">
      <c r="A11" s="5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2">
      <c r="A12" s="5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2">
      <c r="A13" s="5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2">
      <c r="A14" s="5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2">
      <c r="A15" s="5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2">
      <c r="A16" s="5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2">
      <c r="A17" s="5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2">
      <c r="A18" s="5" t="s">
        <v>2034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8E4F-73A7-024A-B888-625CC77B22D6}">
  <dimension ref="A1:F14"/>
  <sheetViews>
    <sheetView workbookViewId="0">
      <selection activeCell="S11" sqref="S1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3" spans="1:6" x14ac:dyDescent="0.2">
      <c r="A3" s="4" t="s">
        <v>2044</v>
      </c>
      <c r="B3" s="4" t="s">
        <v>2045</v>
      </c>
    </row>
    <row r="4" spans="1:6" x14ac:dyDescent="0.2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5" t="s">
        <v>2035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2">
      <c r="A6" s="5" t="s">
        <v>2036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2">
      <c r="A7" s="5" t="s">
        <v>2037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2">
      <c r="A8" s="5" t="s">
        <v>2038</v>
      </c>
      <c r="B8" s="6"/>
      <c r="C8" s="6"/>
      <c r="D8" s="6"/>
      <c r="E8" s="6">
        <v>4</v>
      </c>
      <c r="F8" s="6">
        <v>4</v>
      </c>
    </row>
    <row r="9" spans="1:6" x14ac:dyDescent="0.2">
      <c r="A9" s="5" t="s">
        <v>2039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2">
      <c r="A10" s="5" t="s">
        <v>2040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2">
      <c r="A11" s="5" t="s">
        <v>2041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2">
      <c r="A12" s="5" t="s">
        <v>2042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2">
      <c r="A13" s="5" t="s">
        <v>2043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2">
      <c r="A14" s="5" t="s">
        <v>2034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2B7C-9713-A249-A383-C3BFAE47088F}">
  <dimension ref="A1:F30"/>
  <sheetViews>
    <sheetView workbookViewId="0">
      <selection activeCell="A4" sqref="A4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2044</v>
      </c>
      <c r="B4" s="4" t="s">
        <v>2045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5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">
      <c r="A7" s="5" t="s">
        <v>2048</v>
      </c>
      <c r="B7" s="6"/>
      <c r="C7" s="6"/>
      <c r="D7" s="6"/>
      <c r="E7" s="6">
        <v>4</v>
      </c>
      <c r="F7" s="6">
        <v>4</v>
      </c>
    </row>
    <row r="8" spans="1:6" x14ac:dyDescent="0.2">
      <c r="A8" s="5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">
      <c r="A9" s="5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">
      <c r="A10" s="5" t="s">
        <v>2051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">
      <c r="A12" s="5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">
      <c r="A13" s="5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">
      <c r="A14" s="5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">
      <c r="A15" s="5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">
      <c r="A16" s="5" t="s">
        <v>2057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">
      <c r="A17" s="5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">
      <c r="A18" s="5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">
      <c r="A19" s="5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">
      <c r="A20" s="5" t="s">
        <v>2061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">
      <c r="A21" s="5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">
      <c r="A22" s="5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">
      <c r="A23" s="5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">
      <c r="A24" s="5" t="s">
        <v>2065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">
      <c r="A25" s="5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">
      <c r="A26" s="5" t="s">
        <v>2067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">
      <c r="A27" s="5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">
      <c r="A28" s="5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">
      <c r="A29" s="5" t="s">
        <v>2070</v>
      </c>
      <c r="B29" s="6"/>
      <c r="C29" s="6"/>
      <c r="D29" s="6"/>
      <c r="E29" s="6">
        <v>3</v>
      </c>
      <c r="F29" s="6">
        <v>3</v>
      </c>
    </row>
    <row r="30" spans="1:6" x14ac:dyDescent="0.2">
      <c r="A30" s="5" t="s">
        <v>2034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XFD1001"/>
  <sheetViews>
    <sheetView topLeftCell="D1" workbookViewId="0">
      <selection activeCell="D2" sqref="D2:T1001"/>
    </sheetView>
  </sheetViews>
  <sheetFormatPr baseColWidth="10" defaultColWidth="0" defaultRowHeight="16" zeroHeight="1" x14ac:dyDescent="0.2"/>
  <cols>
    <col min="1" max="1" width="4.1640625" bestFit="1" customWidth="1"/>
    <col min="2" max="2" width="30.6640625" bestFit="1" customWidth="1"/>
    <col min="3" max="3" width="33.5" style="3" customWidth="1"/>
    <col min="4" max="6" width="10.83203125" customWidth="1"/>
    <col min="7" max="7" width="15.1640625" customWidth="1"/>
    <col min="8" max="9" width="10.83203125" customWidth="1"/>
    <col min="10" max="11" width="11.1640625" bestFit="1" customWidth="1"/>
    <col min="12" max="13" width="10.83203125" customWidth="1"/>
    <col min="14" max="14" width="28" bestFit="1" customWidth="1"/>
    <col min="15" max="15" width="18" customWidth="1"/>
    <col min="16" max="16" width="15.6640625" customWidth="1"/>
    <col min="17" max="17" width="15.5" customWidth="1"/>
    <col min="18" max="18" width="13.1640625" customWidth="1"/>
    <col min="19" max="19" width="21.6640625" customWidth="1"/>
    <col min="20" max="20" width="13.6640625" customWidth="1"/>
    <col min="21" max="16383" width="10.83203125" hidden="1"/>
    <col min="16384" max="16384" width="0.1640625" hidden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>
        <f>(E2/D2) *100</f>
        <v>0</v>
      </c>
      <c r="P2" s="9">
        <v>0</v>
      </c>
      <c r="Q2" t="str" cm="1">
        <f t="array" ref="Q2:R2">_xlfn.TEXTSPLIT(N2,"/")</f>
        <v>food</v>
      </c>
      <c r="R2" t="str">
        <v>food trucks</v>
      </c>
      <c r="S2" s="7">
        <f>(((J2/60)/60)/24)+DATE(1970,1,1)</f>
        <v>42336.25</v>
      </c>
      <c r="T2" s="7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>
        <f t="shared" ref="O3:O66" si="0">(E3/D3) *100</f>
        <v>1040</v>
      </c>
      <c r="P3" s="9">
        <f t="shared" ref="P3:P66" si="1">(E3/G3)</f>
        <v>92.151898734177209</v>
      </c>
      <c r="Q3" t="str" cm="1">
        <f t="array" ref="Q3:R3">_xlfn.TEXTSPLIT(N3,"/")</f>
        <v>music</v>
      </c>
      <c r="R3" t="str">
        <v>rock</v>
      </c>
      <c r="S3" s="7">
        <f t="shared" ref="S3:S66" si="2">(((J3/60)/60)/24)+DATE(1970,1,1)</f>
        <v>41870.208333333336</v>
      </c>
      <c r="T3" s="7">
        <f t="shared" ref="T3:T66" si="3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>
        <f t="shared" si="0"/>
        <v>131.4787822878229</v>
      </c>
      <c r="P4" s="9">
        <f t="shared" si="1"/>
        <v>100.01614035087719</v>
      </c>
      <c r="Q4" t="str" cm="1">
        <f t="array" ref="Q4:R4">_xlfn.TEXTSPLIT(N4,"/")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>
        <f t="shared" si="0"/>
        <v>58.976190476190467</v>
      </c>
      <c r="P5" s="9">
        <f t="shared" si="1"/>
        <v>103.20833333333333</v>
      </c>
      <c r="Q5" t="str" cm="1">
        <f t="array" ref="Q5:R5">_xlfn.TEXTSPLIT(N5,"/")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>
        <f t="shared" si="0"/>
        <v>69.276315789473685</v>
      </c>
      <c r="P6" s="9">
        <f t="shared" si="1"/>
        <v>99.339622641509436</v>
      </c>
      <c r="Q6" t="str" cm="1">
        <f t="array" ref="Q6:R6">_xlfn.TEXTSPLIT(N6,"/")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>
        <f t="shared" si="0"/>
        <v>173.61842105263159</v>
      </c>
      <c r="P7" s="9">
        <f t="shared" si="1"/>
        <v>75.833333333333329</v>
      </c>
      <c r="Q7" t="str" cm="1">
        <f t="array" ref="Q7:R7">_xlfn.TEXTSPLIT(N7,"/")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>
        <f t="shared" si="0"/>
        <v>20.961538461538463</v>
      </c>
      <c r="P8" s="9">
        <f t="shared" si="1"/>
        <v>60.555555555555557</v>
      </c>
      <c r="Q8" t="str" cm="1">
        <f t="array" ref="Q8:R8">_xlfn.TEXTSPLIT(N8,"/")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>
        <f t="shared" si="0"/>
        <v>327.57777777777778</v>
      </c>
      <c r="P9" s="9">
        <f t="shared" si="1"/>
        <v>64.93832599118943</v>
      </c>
      <c r="Q9" t="str" cm="1">
        <f t="array" ref="Q9:R9">_xlfn.TEXTSPLIT(N9,"/")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>
        <f t="shared" si="0"/>
        <v>19.932788374205266</v>
      </c>
      <c r="P10" s="9">
        <f t="shared" si="1"/>
        <v>30.997175141242938</v>
      </c>
      <c r="Q10" t="str" cm="1">
        <f t="array" ref="Q10:R10">_xlfn.TEXTSPLIT(N10,"/")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>
        <f t="shared" si="0"/>
        <v>51.741935483870968</v>
      </c>
      <c r="P11" s="9">
        <f t="shared" si="1"/>
        <v>72.909090909090907</v>
      </c>
      <c r="Q11" t="str" cm="1">
        <f t="array" ref="Q11:R11">_xlfn.TEXTSPLIT(N11,"/")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>
        <f t="shared" si="0"/>
        <v>266.11538461538464</v>
      </c>
      <c r="P12" s="9">
        <f t="shared" si="1"/>
        <v>62.9</v>
      </c>
      <c r="Q12" t="str" cm="1">
        <f t="array" ref="Q12:R12">_xlfn.TEXTSPLIT(N12,"/")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>
        <f t="shared" si="0"/>
        <v>48.095238095238095</v>
      </c>
      <c r="P13" s="9">
        <f t="shared" si="1"/>
        <v>112.22222222222223</v>
      </c>
      <c r="Q13" t="str" cm="1">
        <f t="array" ref="Q13:R13">_xlfn.TEXTSPLIT(N13,"/")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>
        <f t="shared" si="0"/>
        <v>89.349206349206341</v>
      </c>
      <c r="P14" s="9">
        <f t="shared" si="1"/>
        <v>102.34545454545454</v>
      </c>
      <c r="Q14" t="str" cm="1">
        <f t="array" ref="Q14:R14">_xlfn.TEXTSPLIT(N14,"/")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>
        <f t="shared" si="0"/>
        <v>245.11904761904765</v>
      </c>
      <c r="P15" s="9">
        <f t="shared" si="1"/>
        <v>105.05102040816327</v>
      </c>
      <c r="Q15" t="str" cm="1">
        <f t="array" ref="Q15:R15">_xlfn.TEXTSPLIT(N15,"/")</f>
        <v>music</v>
      </c>
      <c r="R15" t="str">
        <v>indie rock</v>
      </c>
      <c r="S15" s="7">
        <f>(((J15/60)/60)/24)+DATE(1970,1,1)</f>
        <v>42532.208333333328</v>
      </c>
      <c r="T15" s="7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>
        <f t="shared" si="0"/>
        <v>66.769503546099301</v>
      </c>
      <c r="P16" s="9">
        <f t="shared" si="1"/>
        <v>94.144999999999996</v>
      </c>
      <c r="Q16" t="str" cm="1">
        <f t="array" ref="Q16:R16">_xlfn.TEXTSPLIT(N16,"/")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>
        <f t="shared" si="0"/>
        <v>47.307881773399011</v>
      </c>
      <c r="P17" s="9">
        <f t="shared" si="1"/>
        <v>84.986725663716811</v>
      </c>
      <c r="Q17" t="str" cm="1">
        <f t="array" ref="Q17:R17">_xlfn.TEXTSPLIT(N17,"/")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>
        <f t="shared" si="0"/>
        <v>649.47058823529414</v>
      </c>
      <c r="P18" s="9">
        <f t="shared" si="1"/>
        <v>110.41</v>
      </c>
      <c r="Q18" t="str" cm="1">
        <f t="array" ref="Q18:R18">_xlfn.TEXTSPLIT(N18,"/")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>
        <f t="shared" si="0"/>
        <v>159.39125295508273</v>
      </c>
      <c r="P19" s="9">
        <f t="shared" si="1"/>
        <v>107.96236989591674</v>
      </c>
      <c r="Q19" t="str" cm="1">
        <f t="array" ref="Q19:R19">_xlfn.TEXTSPLIT(N19,"/")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>
        <f t="shared" si="0"/>
        <v>66.912087912087912</v>
      </c>
      <c r="P20" s="9">
        <f t="shared" si="1"/>
        <v>45.103703703703701</v>
      </c>
      <c r="Q20" t="str" cm="1">
        <f t="array" ref="Q20:R20">_xlfn.TEXTSPLIT(N20,"/")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>
        <f t="shared" si="0"/>
        <v>48.529600000000002</v>
      </c>
      <c r="P21" s="9">
        <f t="shared" si="1"/>
        <v>45.001483679525222</v>
      </c>
      <c r="Q21" t="str" cm="1">
        <f t="array" ref="Q21:R21">_xlfn.TEXTSPLIT(N21,"/")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>
        <f t="shared" si="0"/>
        <v>112.24279210925646</v>
      </c>
      <c r="P22" s="9">
        <f t="shared" si="1"/>
        <v>105.97134670487107</v>
      </c>
      <c r="Q22" t="str" cm="1">
        <f t="array" ref="Q22:R22">_xlfn.TEXTSPLIT(N22,"/")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>
        <f t="shared" si="0"/>
        <v>40.992553191489364</v>
      </c>
      <c r="P23" s="9">
        <f t="shared" si="1"/>
        <v>69.055555555555557</v>
      </c>
      <c r="Q23" t="str" cm="1">
        <f t="array" ref="Q23:R23">_xlfn.TEXTSPLIT(N23,"/")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>
        <f t="shared" si="0"/>
        <v>128.07106598984771</v>
      </c>
      <c r="P24" s="9">
        <f t="shared" si="1"/>
        <v>85.044943820224717</v>
      </c>
      <c r="Q24" t="str" cm="1">
        <f t="array" ref="Q24:R24">_xlfn.TEXTSPLIT(N24,"/")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>
        <f t="shared" si="0"/>
        <v>332.04444444444448</v>
      </c>
      <c r="P25" s="9">
        <f t="shared" si="1"/>
        <v>105.22535211267606</v>
      </c>
      <c r="Q25" t="str" cm="1">
        <f t="array" ref="Q25:R25">_xlfn.TEXTSPLIT(N25,"/")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>
        <f t="shared" si="0"/>
        <v>112.83225108225108</v>
      </c>
      <c r="P26" s="9">
        <f t="shared" si="1"/>
        <v>39.003741114852225</v>
      </c>
      <c r="Q26" t="str" cm="1">
        <f t="array" ref="Q26:R26">_xlfn.TEXTSPLIT(N26,"/")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>
        <f t="shared" si="0"/>
        <v>216.43636363636364</v>
      </c>
      <c r="P27" s="9">
        <f t="shared" si="1"/>
        <v>73.030674846625772</v>
      </c>
      <c r="Q27" t="str" cm="1">
        <f t="array" ref="Q27:R27">_xlfn.TEXTSPLIT(N27,"/")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>
        <f t="shared" si="0"/>
        <v>48.199069767441863</v>
      </c>
      <c r="P28" s="9">
        <f t="shared" si="1"/>
        <v>35.009459459459457</v>
      </c>
      <c r="Q28" t="str" cm="1">
        <f t="array" ref="Q28:R28">_xlfn.TEXTSPLIT(N28,"/")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>
        <f t="shared" si="0"/>
        <v>79.95</v>
      </c>
      <c r="P29" s="9">
        <f t="shared" si="1"/>
        <v>106.6</v>
      </c>
      <c r="Q29" t="str" cm="1">
        <f t="array" ref="Q29:R29">_xlfn.TEXTSPLIT(N29,"/")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>
        <f t="shared" si="0"/>
        <v>105.22553516819573</v>
      </c>
      <c r="P30" s="9">
        <f t="shared" si="1"/>
        <v>61.997747747747745</v>
      </c>
      <c r="Q30" t="str" cm="1">
        <f t="array" ref="Q30:R30">_xlfn.TEXTSPLIT(N30,"/")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>
        <f t="shared" si="0"/>
        <v>328.89978213507629</v>
      </c>
      <c r="P31" s="9">
        <f t="shared" si="1"/>
        <v>94.000622665006233</v>
      </c>
      <c r="Q31" t="str" cm="1">
        <f t="array" ref="Q31:R31">_xlfn.TEXTSPLIT(N31,"/")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>
        <f t="shared" si="0"/>
        <v>160.61111111111111</v>
      </c>
      <c r="P32" s="9">
        <f t="shared" si="1"/>
        <v>112.05426356589147</v>
      </c>
      <c r="Q32" t="str" cm="1">
        <f t="array" ref="Q32:R32">_xlfn.TEXTSPLIT(N32,"/")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>
        <f t="shared" si="0"/>
        <v>310</v>
      </c>
      <c r="P33" s="9">
        <f t="shared" si="1"/>
        <v>48.008849557522126</v>
      </c>
      <c r="Q33" t="str" cm="1">
        <f t="array" ref="Q33:R33">_xlfn.TEXTSPLIT(N33,"/")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>
        <f t="shared" si="0"/>
        <v>86.807920792079202</v>
      </c>
      <c r="P34" s="9">
        <f t="shared" si="1"/>
        <v>38.004334633723452</v>
      </c>
      <c r="Q34" t="str" cm="1">
        <f t="array" ref="Q34:R34">_xlfn.TEXTSPLIT(N34,"/")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>
        <f t="shared" si="0"/>
        <v>377.82071713147411</v>
      </c>
      <c r="P35" s="9">
        <f t="shared" si="1"/>
        <v>35.000184535892231</v>
      </c>
      <c r="Q35" t="str" cm="1">
        <f t="array" ref="Q35:R35">_xlfn.TEXTSPLIT(N35,"/")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>
        <f t="shared" si="0"/>
        <v>150.80645161290323</v>
      </c>
      <c r="P36" s="9">
        <f t="shared" si="1"/>
        <v>85</v>
      </c>
      <c r="Q36" t="str" cm="1">
        <f t="array" ref="Q36:R36">_xlfn.TEXTSPLIT(N36,"/")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>
        <f t="shared" si="0"/>
        <v>150.30119521912351</v>
      </c>
      <c r="P37" s="9">
        <f t="shared" si="1"/>
        <v>95.993893129770996</v>
      </c>
      <c r="Q37" t="str" cm="1">
        <f t="array" ref="Q37:R37">_xlfn.TEXTSPLIT(N37,"/")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>
        <f t="shared" si="0"/>
        <v>157.28571428571431</v>
      </c>
      <c r="P38" s="9">
        <f t="shared" si="1"/>
        <v>68.8125</v>
      </c>
      <c r="Q38" t="str" cm="1">
        <f t="array" ref="Q38:R38">_xlfn.TEXTSPLIT(N38,"/")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>
        <f t="shared" si="0"/>
        <v>139.98765432098764</v>
      </c>
      <c r="P39" s="9">
        <f t="shared" si="1"/>
        <v>105.97196261682242</v>
      </c>
      <c r="Q39" t="str" cm="1">
        <f t="array" ref="Q39:R39">_xlfn.TEXTSPLIT(N39,"/")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>
        <f t="shared" si="0"/>
        <v>325.32258064516128</v>
      </c>
      <c r="P40" s="9">
        <f t="shared" si="1"/>
        <v>75.261194029850742</v>
      </c>
      <c r="Q40" t="str" cm="1">
        <f t="array" ref="Q40:R40">_xlfn.TEXTSPLIT(N40,"/")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>
        <f t="shared" si="0"/>
        <v>50.777777777777779</v>
      </c>
      <c r="P41" s="9">
        <f t="shared" si="1"/>
        <v>57.125</v>
      </c>
      <c r="Q41" t="str" cm="1">
        <f t="array" ref="Q41:R41">_xlfn.TEXTSPLIT(N41,"/")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>
        <f t="shared" si="0"/>
        <v>169.06818181818181</v>
      </c>
      <c r="P42" s="9">
        <f t="shared" si="1"/>
        <v>75.141414141414145</v>
      </c>
      <c r="Q42" t="str" cm="1">
        <f t="array" ref="Q42:R42">_xlfn.TEXTSPLIT(N42,"/")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>
        <f t="shared" si="0"/>
        <v>212.92857142857144</v>
      </c>
      <c r="P43" s="9">
        <f t="shared" si="1"/>
        <v>107.42342342342343</v>
      </c>
      <c r="Q43" t="str" cm="1">
        <f t="array" ref="Q43:R43">_xlfn.TEXTSPLIT(N43,"/")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>
        <f t="shared" si="0"/>
        <v>443.94444444444446</v>
      </c>
      <c r="P44" s="9">
        <f t="shared" si="1"/>
        <v>35.995495495495497</v>
      </c>
      <c r="Q44" t="str" cm="1">
        <f t="array" ref="Q44:R44">_xlfn.TEXTSPLIT(N44,"/")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>
        <f t="shared" si="0"/>
        <v>185.9390243902439</v>
      </c>
      <c r="P45" s="9">
        <f t="shared" si="1"/>
        <v>26.998873148744366</v>
      </c>
      <c r="Q45" t="str" cm="1">
        <f t="array" ref="Q45:R45">_xlfn.TEXTSPLIT(N45,"/")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>
        <f t="shared" si="0"/>
        <v>658.8125</v>
      </c>
      <c r="P46" s="9">
        <f t="shared" si="1"/>
        <v>107.56122448979592</v>
      </c>
      <c r="Q46" t="str" cm="1">
        <f t="array" ref="Q46:R46">_xlfn.TEXTSPLIT(N46,"/")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>
        <f t="shared" si="0"/>
        <v>47.684210526315788</v>
      </c>
      <c r="P47" s="9">
        <f t="shared" si="1"/>
        <v>94.375</v>
      </c>
      <c r="Q47" t="str" cm="1">
        <f t="array" ref="Q47:R47">_xlfn.TEXTSPLIT(N47,"/")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>
        <f t="shared" si="0"/>
        <v>114.78378378378378</v>
      </c>
      <c r="P48" s="9">
        <f t="shared" si="1"/>
        <v>46.163043478260867</v>
      </c>
      <c r="Q48" t="str" cm="1">
        <f t="array" ref="Q48:R48">_xlfn.TEXTSPLIT(N48,"/")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>
        <f t="shared" si="0"/>
        <v>475.26666666666665</v>
      </c>
      <c r="P49" s="9">
        <f t="shared" si="1"/>
        <v>47.845637583892618</v>
      </c>
      <c r="Q49" t="str" cm="1">
        <f t="array" ref="Q49:R49">_xlfn.TEXTSPLIT(N49,"/")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>
        <f t="shared" si="0"/>
        <v>386.97297297297297</v>
      </c>
      <c r="P50" s="9">
        <f t="shared" si="1"/>
        <v>53.007815713698065</v>
      </c>
      <c r="Q50" t="str" cm="1">
        <f t="array" ref="Q50:R50">_xlfn.TEXTSPLIT(N50,"/")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>
        <f t="shared" si="0"/>
        <v>189.625</v>
      </c>
      <c r="P51" s="9">
        <f t="shared" si="1"/>
        <v>45.059405940594061</v>
      </c>
      <c r="Q51" t="str" cm="1">
        <f t="array" ref="Q51:R51">_xlfn.TEXTSPLIT(N51,"/")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>
        <f t="shared" si="0"/>
        <v>2</v>
      </c>
      <c r="P52" s="9">
        <f t="shared" si="1"/>
        <v>2</v>
      </c>
      <c r="Q52" t="str" cm="1">
        <f t="array" ref="Q52:R52">_xlfn.TEXTSPLIT(N52,"/")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>
        <f t="shared" si="0"/>
        <v>91.867805186590772</v>
      </c>
      <c r="P53" s="9">
        <f t="shared" si="1"/>
        <v>99.006816632583508</v>
      </c>
      <c r="Q53" t="str" cm="1">
        <f t="array" ref="Q53:R53">_xlfn.TEXTSPLIT(N53,"/")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>
        <f t="shared" si="0"/>
        <v>34.152777777777779</v>
      </c>
      <c r="P54" s="9">
        <f t="shared" si="1"/>
        <v>32.786666666666669</v>
      </c>
      <c r="Q54" t="str" cm="1">
        <f t="array" ref="Q54:R54">_xlfn.TEXTSPLIT(N54,"/")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>
        <f t="shared" si="0"/>
        <v>140.40909090909091</v>
      </c>
      <c r="P55" s="9">
        <f t="shared" si="1"/>
        <v>59.119617224880386</v>
      </c>
      <c r="Q55" t="str" cm="1">
        <f t="array" ref="Q55:R55">_xlfn.TEXTSPLIT(N55,"/")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>
        <f t="shared" si="0"/>
        <v>89.86666666666666</v>
      </c>
      <c r="P56" s="9">
        <f t="shared" si="1"/>
        <v>44.93333333333333</v>
      </c>
      <c r="Q56" t="str" cm="1">
        <f t="array" ref="Q56:R56">_xlfn.TEXTSPLIT(N56,"/")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>
        <f t="shared" si="0"/>
        <v>177.96969696969697</v>
      </c>
      <c r="P57" s="9">
        <f t="shared" si="1"/>
        <v>89.664122137404576</v>
      </c>
      <c r="Q57" t="str" cm="1">
        <f t="array" ref="Q57:R57">_xlfn.TEXTSPLIT(N57,"/")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>
        <f t="shared" si="0"/>
        <v>143.66249999999999</v>
      </c>
      <c r="P58" s="9">
        <f t="shared" si="1"/>
        <v>70.079268292682926</v>
      </c>
      <c r="Q58" t="str" cm="1">
        <f t="array" ref="Q58:R58">_xlfn.TEXTSPLIT(N58,"/")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>
        <f t="shared" si="0"/>
        <v>215.27586206896552</v>
      </c>
      <c r="P59" s="9">
        <f t="shared" si="1"/>
        <v>31.059701492537314</v>
      </c>
      <c r="Q59" t="str" cm="1">
        <f t="array" ref="Q59:R59">_xlfn.TEXTSPLIT(N59,"/")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>
        <f t="shared" si="0"/>
        <v>227.11111111111114</v>
      </c>
      <c r="P60" s="9">
        <f t="shared" si="1"/>
        <v>29.061611374407583</v>
      </c>
      <c r="Q60" t="str" cm="1">
        <f t="array" ref="Q60:R60">_xlfn.TEXTSPLIT(N60,"/")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>
        <f t="shared" si="0"/>
        <v>275.07142857142861</v>
      </c>
      <c r="P61" s="9">
        <f t="shared" si="1"/>
        <v>30.0859375</v>
      </c>
      <c r="Q61" t="str" cm="1">
        <f t="array" ref="Q61:R61">_xlfn.TEXTSPLIT(N61,"/")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>
        <f t="shared" si="0"/>
        <v>144.37048832271762</v>
      </c>
      <c r="P62" s="9">
        <f t="shared" si="1"/>
        <v>84.998125000000002</v>
      </c>
      <c r="Q62" t="str" cm="1">
        <f t="array" ref="Q62:R62">_xlfn.TEXTSPLIT(N62,"/")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>
        <f t="shared" si="0"/>
        <v>92.74598393574297</v>
      </c>
      <c r="P63" s="9">
        <f t="shared" si="1"/>
        <v>82.001775410563695</v>
      </c>
      <c r="Q63" t="str" cm="1">
        <f t="array" ref="Q63:R63">_xlfn.TEXTSPLIT(N63,"/")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>
        <f t="shared" si="0"/>
        <v>722.6</v>
      </c>
      <c r="P64" s="9">
        <f t="shared" si="1"/>
        <v>58.040160642570278</v>
      </c>
      <c r="Q64" t="str" cm="1">
        <f t="array" ref="Q64:R64">_xlfn.TEXTSPLIT(N64,"/")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>
        <f t="shared" si="0"/>
        <v>11.851063829787234</v>
      </c>
      <c r="P65" s="9">
        <f t="shared" si="1"/>
        <v>111.4</v>
      </c>
      <c r="Q65" t="str" cm="1">
        <f t="array" ref="Q65:R65">_xlfn.TEXTSPLIT(N65,"/")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>
        <f t="shared" si="0"/>
        <v>97.642857142857139</v>
      </c>
      <c r="P66" s="9">
        <f t="shared" si="1"/>
        <v>71.94736842105263</v>
      </c>
      <c r="Q66" t="str" cm="1">
        <f t="array" ref="Q66:R66">_xlfn.TEXTSPLIT(N66,"/")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>
        <f t="shared" ref="O67:O130" si="4">(E67/D67) *100</f>
        <v>236.14754098360655</v>
      </c>
      <c r="P67" s="9">
        <f t="shared" ref="P67:P130" si="5">(E67/G67)</f>
        <v>61.038135593220339</v>
      </c>
      <c r="Q67" t="str" cm="1">
        <f t="array" ref="Q67:R67">_xlfn.TEXTSPLIT(N67,"/")</f>
        <v>theater</v>
      </c>
      <c r="R67" t="str">
        <v>plays</v>
      </c>
      <c r="S67" s="7">
        <f t="shared" ref="S67:S130" si="6">(((J67/60)/60)/24)+DATE(1970,1,1)</f>
        <v>40570.25</v>
      </c>
      <c r="T67" s="7">
        <f t="shared" ref="T67:T130" si="7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>
        <f t="shared" si="4"/>
        <v>45.068965517241381</v>
      </c>
      <c r="P68" s="9">
        <f t="shared" si="5"/>
        <v>108.91666666666667</v>
      </c>
      <c r="Q68" t="str" cm="1">
        <f t="array" ref="Q68:R68">_xlfn.TEXTSPLIT(N68,"/")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>
        <f t="shared" si="4"/>
        <v>162.38567493112947</v>
      </c>
      <c r="P69" s="9">
        <f t="shared" si="5"/>
        <v>29.001722017220171</v>
      </c>
      <c r="Q69" t="str" cm="1">
        <f t="array" ref="Q69:R69">_xlfn.TEXTSPLIT(N69,"/")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>
        <f t="shared" si="4"/>
        <v>254.52631578947367</v>
      </c>
      <c r="P70" s="9">
        <f t="shared" si="5"/>
        <v>58.975609756097562</v>
      </c>
      <c r="Q70" t="str" cm="1">
        <f t="array" ref="Q70:R70">_xlfn.TEXTSPLIT(N70,"/")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>
        <f t="shared" si="4"/>
        <v>24.063291139240505</v>
      </c>
      <c r="P71" s="9">
        <f t="shared" si="5"/>
        <v>111.82352941176471</v>
      </c>
      <c r="Q71" t="str" cm="1">
        <f t="array" ref="Q71:R71">_xlfn.TEXTSPLIT(N71,"/")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>
        <f t="shared" si="4"/>
        <v>123.74140625000001</v>
      </c>
      <c r="P72" s="9">
        <f t="shared" si="5"/>
        <v>63.995555555555555</v>
      </c>
      <c r="Q72" t="str" cm="1">
        <f t="array" ref="Q72:R72">_xlfn.TEXTSPLIT(N72,"/")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>
        <f t="shared" si="4"/>
        <v>108.06666666666666</v>
      </c>
      <c r="P73" s="9">
        <f t="shared" si="5"/>
        <v>85.315789473684205</v>
      </c>
      <c r="Q73" t="str" cm="1">
        <f t="array" ref="Q73:R73">_xlfn.TEXTSPLIT(N73,"/")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>
        <f t="shared" si="4"/>
        <v>670.33333333333326</v>
      </c>
      <c r="P74" s="9">
        <f t="shared" si="5"/>
        <v>74.481481481481481</v>
      </c>
      <c r="Q74" t="str" cm="1">
        <f t="array" ref="Q74:R74">_xlfn.TEXTSPLIT(N74,"/")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>
        <f t="shared" si="4"/>
        <v>660.92857142857144</v>
      </c>
      <c r="P75" s="9">
        <f t="shared" si="5"/>
        <v>105.14772727272727</v>
      </c>
      <c r="Q75" t="str" cm="1">
        <f t="array" ref="Q75:R75">_xlfn.TEXTSPLIT(N75,"/")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>
        <f t="shared" si="4"/>
        <v>122.46153846153847</v>
      </c>
      <c r="P76" s="9">
        <f t="shared" si="5"/>
        <v>56.188235294117646</v>
      </c>
      <c r="Q76" t="str" cm="1">
        <f t="array" ref="Q76:R76">_xlfn.TEXTSPLIT(N76,"/")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>
        <f t="shared" si="4"/>
        <v>150.57731958762886</v>
      </c>
      <c r="P77" s="9">
        <f t="shared" si="5"/>
        <v>85.917647058823533</v>
      </c>
      <c r="Q77" t="str" cm="1">
        <f t="array" ref="Q77:R77">_xlfn.TEXTSPLIT(N77,"/")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>
        <f t="shared" si="4"/>
        <v>78.106590724165997</v>
      </c>
      <c r="P78" s="9">
        <f t="shared" si="5"/>
        <v>57.00296912114014</v>
      </c>
      <c r="Q78" t="str" cm="1">
        <f t="array" ref="Q78:R78">_xlfn.TEXTSPLIT(N78,"/")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>
        <f t="shared" si="4"/>
        <v>46.94736842105263</v>
      </c>
      <c r="P79" s="9">
        <f t="shared" si="5"/>
        <v>79.642857142857139</v>
      </c>
      <c r="Q79" t="str" cm="1">
        <f t="array" ref="Q79:R79">_xlfn.TEXTSPLIT(N79,"/")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>
        <f t="shared" si="4"/>
        <v>300.8</v>
      </c>
      <c r="P80" s="9">
        <f t="shared" si="5"/>
        <v>41.018181818181816</v>
      </c>
      <c r="Q80" t="str" cm="1">
        <f t="array" ref="Q80:R80">_xlfn.TEXTSPLIT(N80,"/")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>
        <f t="shared" si="4"/>
        <v>69.598615916955026</v>
      </c>
      <c r="P81" s="9">
        <f t="shared" si="5"/>
        <v>48.004773269689736</v>
      </c>
      <c r="Q81" t="str" cm="1">
        <f t="array" ref="Q81:R81">_xlfn.TEXTSPLIT(N81,"/")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>
        <f t="shared" si="4"/>
        <v>637.4545454545455</v>
      </c>
      <c r="P82" s="9">
        <f t="shared" si="5"/>
        <v>55.212598425196852</v>
      </c>
      <c r="Q82" t="str" cm="1">
        <f t="array" ref="Q82:R82">_xlfn.TEXTSPLIT(N82,"/")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>
        <f t="shared" si="4"/>
        <v>225.33928571428569</v>
      </c>
      <c r="P83" s="9">
        <f t="shared" si="5"/>
        <v>92.109489051094897</v>
      </c>
      <c r="Q83" t="str" cm="1">
        <f t="array" ref="Q83:R83">_xlfn.TEXTSPLIT(N83,"/")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>
        <f t="shared" si="4"/>
        <v>1497.3000000000002</v>
      </c>
      <c r="P84" s="9">
        <f t="shared" si="5"/>
        <v>83.183333333333337</v>
      </c>
      <c r="Q84" t="str" cm="1">
        <f t="array" ref="Q84:R84">_xlfn.TEXTSPLIT(N84,"/")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>
        <f t="shared" si="4"/>
        <v>37.590225563909776</v>
      </c>
      <c r="P85" s="9">
        <f t="shared" si="5"/>
        <v>39.996000000000002</v>
      </c>
      <c r="Q85" t="str" cm="1">
        <f t="array" ref="Q85:R85">_xlfn.TEXTSPLIT(N85,"/")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>
        <f t="shared" si="4"/>
        <v>132.36942675159236</v>
      </c>
      <c r="P86" s="9">
        <f t="shared" si="5"/>
        <v>111.1336898395722</v>
      </c>
      <c r="Q86" t="str" cm="1">
        <f t="array" ref="Q86:R86">_xlfn.TEXTSPLIT(N86,"/")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>
        <f t="shared" si="4"/>
        <v>131.22448979591837</v>
      </c>
      <c r="P87" s="9">
        <f t="shared" si="5"/>
        <v>90.563380281690144</v>
      </c>
      <c r="Q87" t="str" cm="1">
        <f t="array" ref="Q87:R87">_xlfn.TEXTSPLIT(N87,"/")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>
        <f t="shared" si="4"/>
        <v>167.63513513513513</v>
      </c>
      <c r="P88" s="9">
        <f t="shared" si="5"/>
        <v>61.108374384236456</v>
      </c>
      <c r="Q88" t="str" cm="1">
        <f t="array" ref="Q88:R88">_xlfn.TEXTSPLIT(N88,"/")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>
        <f t="shared" si="4"/>
        <v>61.984886649874063</v>
      </c>
      <c r="P89" s="9">
        <f t="shared" si="5"/>
        <v>83.022941970310384</v>
      </c>
      <c r="Q89" t="str" cm="1">
        <f t="array" ref="Q89:R89">_xlfn.TEXTSPLIT(N89,"/")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>
        <f t="shared" si="4"/>
        <v>260.75</v>
      </c>
      <c r="P90" s="9">
        <f t="shared" si="5"/>
        <v>110.76106194690266</v>
      </c>
      <c r="Q90" t="str" cm="1">
        <f t="array" ref="Q90:R90">_xlfn.TEXTSPLIT(N90,"/")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>
        <f t="shared" si="4"/>
        <v>252.58823529411765</v>
      </c>
      <c r="P91" s="9">
        <f t="shared" si="5"/>
        <v>89.458333333333329</v>
      </c>
      <c r="Q91" t="str" cm="1">
        <f t="array" ref="Q91:R91">_xlfn.TEXTSPLIT(N91,"/")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>
        <f t="shared" si="4"/>
        <v>78.615384615384613</v>
      </c>
      <c r="P92" s="9">
        <f t="shared" si="5"/>
        <v>57.849056603773583</v>
      </c>
      <c r="Q92" t="str" cm="1">
        <f t="array" ref="Q92:R92">_xlfn.TEXTSPLIT(N92,"/")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>
        <f t="shared" si="4"/>
        <v>48.404406999351913</v>
      </c>
      <c r="P93" s="9">
        <f t="shared" si="5"/>
        <v>109.99705449189985</v>
      </c>
      <c r="Q93" t="str" cm="1">
        <f t="array" ref="Q93:R93">_xlfn.TEXTSPLIT(N93,"/")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>
        <f t="shared" si="4"/>
        <v>258.875</v>
      </c>
      <c r="P94" s="9">
        <f t="shared" si="5"/>
        <v>103.96586345381526</v>
      </c>
      <c r="Q94" t="str" cm="1">
        <f t="array" ref="Q94:R94">_xlfn.TEXTSPLIT(N94,"/")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>
        <f t="shared" si="4"/>
        <v>60.548713235294116</v>
      </c>
      <c r="P95" s="9">
        <f t="shared" si="5"/>
        <v>107.99508196721311</v>
      </c>
      <c r="Q95" t="str" cm="1">
        <f t="array" ref="Q95:R95">_xlfn.TEXTSPLIT(N95,"/")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>
        <f t="shared" si="4"/>
        <v>303.68965517241378</v>
      </c>
      <c r="P96" s="9">
        <f t="shared" si="5"/>
        <v>48.927777777777777</v>
      </c>
      <c r="Q96" t="str" cm="1">
        <f t="array" ref="Q96:R96">_xlfn.TEXTSPLIT(N96,"/")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>
        <f t="shared" si="4"/>
        <v>112.99999999999999</v>
      </c>
      <c r="P97" s="9">
        <f t="shared" si="5"/>
        <v>37.666666666666664</v>
      </c>
      <c r="Q97" t="str" cm="1">
        <f t="array" ref="Q97:R97">_xlfn.TEXTSPLIT(N97,"/")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>
        <f t="shared" si="4"/>
        <v>217.37876614060258</v>
      </c>
      <c r="P98" s="9">
        <f t="shared" si="5"/>
        <v>64.999141999141997</v>
      </c>
      <c r="Q98" t="str" cm="1">
        <f t="array" ref="Q98:R98">_xlfn.TEXTSPLIT(N98,"/")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>
        <f t="shared" si="4"/>
        <v>926.69230769230762</v>
      </c>
      <c r="P99" s="9">
        <f t="shared" si="5"/>
        <v>106.61061946902655</v>
      </c>
      <c r="Q99" t="str" cm="1">
        <f t="array" ref="Q99:R99">_xlfn.TEXTSPLIT(N99,"/")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>
        <f t="shared" si="4"/>
        <v>33.692229038854805</v>
      </c>
      <c r="P100" s="9">
        <f t="shared" si="5"/>
        <v>27.009016393442622</v>
      </c>
      <c r="Q100" t="str" cm="1">
        <f t="array" ref="Q100:R100">_xlfn.TEXTSPLIT(N100,"/")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>
        <f t="shared" si="4"/>
        <v>196.7236842105263</v>
      </c>
      <c r="P101" s="9">
        <f t="shared" si="5"/>
        <v>91.16463414634147</v>
      </c>
      <c r="Q101" t="str" cm="1">
        <f t="array" ref="Q101:R101">_xlfn.TEXTSPLIT(N101,"/")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>
        <f t="shared" si="4"/>
        <v>1</v>
      </c>
      <c r="P102" s="9">
        <f t="shared" si="5"/>
        <v>1</v>
      </c>
      <c r="Q102" t="str" cm="1">
        <f t="array" ref="Q102:R102">_xlfn.TEXTSPLIT(N102,"/")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>
        <f t="shared" si="4"/>
        <v>1021.4444444444445</v>
      </c>
      <c r="P103" s="9">
        <f t="shared" si="5"/>
        <v>56.054878048780488</v>
      </c>
      <c r="Q103" t="str" cm="1">
        <f t="array" ref="Q103:R103">_xlfn.TEXTSPLIT(N103,"/")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>
        <f t="shared" si="4"/>
        <v>281.67567567567568</v>
      </c>
      <c r="P104" s="9">
        <f t="shared" si="5"/>
        <v>31.017857142857142</v>
      </c>
      <c r="Q104" t="str" cm="1">
        <f t="array" ref="Q104:R104">_xlfn.TEXTSPLIT(N104,"/")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>
        <f t="shared" si="4"/>
        <v>24.610000000000003</v>
      </c>
      <c r="P105" s="9">
        <f t="shared" si="5"/>
        <v>66.513513513513516</v>
      </c>
      <c r="Q105" t="str" cm="1">
        <f t="array" ref="Q105:R105">_xlfn.TEXTSPLIT(N105,"/")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>
        <f t="shared" si="4"/>
        <v>143.14010067114094</v>
      </c>
      <c r="P106" s="9">
        <f t="shared" si="5"/>
        <v>89.005216484089729</v>
      </c>
      <c r="Q106" t="str" cm="1">
        <f t="array" ref="Q106:R106">_xlfn.TEXTSPLIT(N106,"/")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>
        <f t="shared" si="4"/>
        <v>144.54411764705884</v>
      </c>
      <c r="P107" s="9">
        <f t="shared" si="5"/>
        <v>103.46315789473684</v>
      </c>
      <c r="Q107" t="str" cm="1">
        <f t="array" ref="Q107:R107">_xlfn.TEXTSPLIT(N107,"/")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>
        <f t="shared" si="4"/>
        <v>359.12820512820514</v>
      </c>
      <c r="P108" s="9">
        <f t="shared" si="5"/>
        <v>95.278911564625844</v>
      </c>
      <c r="Q108" t="str" cm="1">
        <f t="array" ref="Q108:R108">_xlfn.TEXTSPLIT(N108,"/")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>
        <f t="shared" si="4"/>
        <v>186.48571428571427</v>
      </c>
      <c r="P109" s="9">
        <f t="shared" si="5"/>
        <v>75.895348837209298</v>
      </c>
      <c r="Q109" t="str" cm="1">
        <f t="array" ref="Q109:R109">_xlfn.TEXTSPLIT(N109,"/")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>
        <f t="shared" si="4"/>
        <v>595.26666666666665</v>
      </c>
      <c r="P110" s="9">
        <f t="shared" si="5"/>
        <v>107.57831325301204</v>
      </c>
      <c r="Q110" t="str" cm="1">
        <f t="array" ref="Q110:R110">_xlfn.TEXTSPLIT(N110,"/")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>
        <f t="shared" si="4"/>
        <v>59.21153846153846</v>
      </c>
      <c r="P111" s="9">
        <f t="shared" si="5"/>
        <v>51.31666666666667</v>
      </c>
      <c r="Q111" t="str" cm="1">
        <f t="array" ref="Q111:R111">_xlfn.TEXTSPLIT(N111,"/")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>
        <f t="shared" si="4"/>
        <v>14.962780898876405</v>
      </c>
      <c r="P112" s="9">
        <f t="shared" si="5"/>
        <v>71.983108108108112</v>
      </c>
      <c r="Q112" t="str" cm="1">
        <f t="array" ref="Q112:R112">_xlfn.TEXTSPLIT(N112,"/")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>
        <f t="shared" si="4"/>
        <v>119.95602605863192</v>
      </c>
      <c r="P113" s="9">
        <f t="shared" si="5"/>
        <v>108.95414201183432</v>
      </c>
      <c r="Q113" t="str" cm="1">
        <f t="array" ref="Q113:R113">_xlfn.TEXTSPLIT(N113,"/")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>
        <f t="shared" si="4"/>
        <v>268.82978723404256</v>
      </c>
      <c r="P114" s="9">
        <f t="shared" si="5"/>
        <v>35</v>
      </c>
      <c r="Q114" t="str" cm="1">
        <f t="array" ref="Q114:R114">_xlfn.TEXTSPLIT(N114,"/")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>
        <f t="shared" si="4"/>
        <v>376.87878787878788</v>
      </c>
      <c r="P115" s="9">
        <f t="shared" si="5"/>
        <v>94.938931297709928</v>
      </c>
      <c r="Q115" t="str" cm="1">
        <f t="array" ref="Q115:R115">_xlfn.TEXTSPLIT(N115,"/")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>
        <f t="shared" si="4"/>
        <v>727.15789473684208</v>
      </c>
      <c r="P116" s="9">
        <f t="shared" si="5"/>
        <v>109.65079365079364</v>
      </c>
      <c r="Q116" t="str" cm="1">
        <f t="array" ref="Q116:R116">_xlfn.TEXTSPLIT(N116,"/")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>
        <f t="shared" si="4"/>
        <v>87.211757648470297</v>
      </c>
      <c r="P117" s="9">
        <f t="shared" si="5"/>
        <v>44.001815980629537</v>
      </c>
      <c r="Q117" t="str" cm="1">
        <f t="array" ref="Q117:R117">_xlfn.TEXTSPLIT(N117,"/")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>
        <f t="shared" si="4"/>
        <v>88</v>
      </c>
      <c r="P118" s="9">
        <f t="shared" si="5"/>
        <v>86.794520547945211</v>
      </c>
      <c r="Q118" t="str" cm="1">
        <f t="array" ref="Q118:R118">_xlfn.TEXTSPLIT(N118,"/")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>
        <f t="shared" si="4"/>
        <v>173.9387755102041</v>
      </c>
      <c r="P119" s="9">
        <f t="shared" si="5"/>
        <v>30.992727272727272</v>
      </c>
      <c r="Q119" t="str" cm="1">
        <f t="array" ref="Q119:R119">_xlfn.TEXTSPLIT(N119,"/")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>
        <f t="shared" si="4"/>
        <v>117.61111111111111</v>
      </c>
      <c r="P120" s="9">
        <f t="shared" si="5"/>
        <v>94.791044776119406</v>
      </c>
      <c r="Q120" t="str" cm="1">
        <f t="array" ref="Q120:R120">_xlfn.TEXTSPLIT(N120,"/")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>
        <f t="shared" si="4"/>
        <v>214.96</v>
      </c>
      <c r="P121" s="9">
        <f t="shared" si="5"/>
        <v>69.79220779220779</v>
      </c>
      <c r="Q121" t="str" cm="1">
        <f t="array" ref="Q121:R121">_xlfn.TEXTSPLIT(N121,"/")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>
        <f t="shared" si="4"/>
        <v>149.49667110519306</v>
      </c>
      <c r="P122" s="9">
        <f t="shared" si="5"/>
        <v>63.003367003367003</v>
      </c>
      <c r="Q122" t="str" cm="1">
        <f t="array" ref="Q122:R122">_xlfn.TEXTSPLIT(N122,"/")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>
        <f t="shared" si="4"/>
        <v>219.33995584988963</v>
      </c>
      <c r="P123" s="9">
        <f t="shared" si="5"/>
        <v>110.0343300110742</v>
      </c>
      <c r="Q123" t="str" cm="1">
        <f t="array" ref="Q123:R123">_xlfn.TEXTSPLIT(N123,"/")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>
        <f t="shared" si="4"/>
        <v>64.367690058479525</v>
      </c>
      <c r="P124" s="9">
        <f t="shared" si="5"/>
        <v>25.997933274284026</v>
      </c>
      <c r="Q124" t="str" cm="1">
        <f t="array" ref="Q124:R124">_xlfn.TEXTSPLIT(N124,"/")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>
        <f t="shared" si="4"/>
        <v>18.622397298818232</v>
      </c>
      <c r="P125" s="9">
        <f t="shared" si="5"/>
        <v>49.987915407854985</v>
      </c>
      <c r="Q125" t="str" cm="1">
        <f t="array" ref="Q125:R125">_xlfn.TEXTSPLIT(N125,"/")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>
        <f t="shared" si="4"/>
        <v>367.76923076923077</v>
      </c>
      <c r="P126" s="9">
        <f t="shared" si="5"/>
        <v>101.72340425531915</v>
      </c>
      <c r="Q126" t="str" cm="1">
        <f t="array" ref="Q126:R126">_xlfn.TEXTSPLIT(N126,"/")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>
        <f t="shared" si="4"/>
        <v>159.90566037735849</v>
      </c>
      <c r="P127" s="9">
        <f t="shared" si="5"/>
        <v>47.083333333333336</v>
      </c>
      <c r="Q127" t="str" cm="1">
        <f t="array" ref="Q127:R127">_xlfn.TEXTSPLIT(N127,"/")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>
        <f t="shared" si="4"/>
        <v>38.633185349611544</v>
      </c>
      <c r="P128" s="9">
        <f t="shared" si="5"/>
        <v>89.944444444444443</v>
      </c>
      <c r="Q128" t="str" cm="1">
        <f t="array" ref="Q128:R128">_xlfn.TEXTSPLIT(N128,"/")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>
        <f t="shared" si="4"/>
        <v>51.42151162790698</v>
      </c>
      <c r="P129" s="9">
        <f t="shared" si="5"/>
        <v>78.96875</v>
      </c>
      <c r="Q129" t="str" cm="1">
        <f t="array" ref="Q129:R129">_xlfn.TEXTSPLIT(N129,"/")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>
        <f t="shared" si="4"/>
        <v>60.334277620396605</v>
      </c>
      <c r="P130" s="9">
        <f t="shared" si="5"/>
        <v>80.067669172932327</v>
      </c>
      <c r="Q130" t="str" cm="1">
        <f t="array" ref="Q130:R130">_xlfn.TEXTSPLIT(N130,"/")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>
        <f t="shared" ref="O131:O194" si="8">(E131/D131) *100</f>
        <v>3.202693602693603</v>
      </c>
      <c r="P131" s="9">
        <f t="shared" ref="P131:P194" si="9">(E131/G131)</f>
        <v>86.472727272727269</v>
      </c>
      <c r="Q131" t="str" cm="1">
        <f t="array" ref="Q131:R131">_xlfn.TEXTSPLIT(N131,"/")</f>
        <v>food</v>
      </c>
      <c r="R131" t="str">
        <v>food trucks</v>
      </c>
      <c r="S131" s="7">
        <f t="shared" ref="S131:S194" si="10">(((J131/60)/60)/24)+DATE(1970,1,1)</f>
        <v>42038.25</v>
      </c>
      <c r="T131" s="7">
        <f t="shared" ref="T131:T194" si="11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>
        <f t="shared" si="8"/>
        <v>155.46875</v>
      </c>
      <c r="P132" s="9">
        <f t="shared" si="9"/>
        <v>28.001876172607879</v>
      </c>
      <c r="Q132" t="str" cm="1">
        <f t="array" ref="Q132:R132">_xlfn.TEXTSPLIT(N132,"/")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>
        <f t="shared" si="8"/>
        <v>100.85974499089254</v>
      </c>
      <c r="P133" s="9">
        <f t="shared" si="9"/>
        <v>67.996725337699544</v>
      </c>
      <c r="Q133" t="str" cm="1">
        <f t="array" ref="Q133:R133">_xlfn.TEXTSPLIT(N133,"/")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>
        <f t="shared" si="8"/>
        <v>116.18181818181819</v>
      </c>
      <c r="P134" s="9">
        <f t="shared" si="9"/>
        <v>43.078651685393261</v>
      </c>
      <c r="Q134" t="str" cm="1">
        <f t="array" ref="Q134:R134">_xlfn.TEXTSPLIT(N134,"/")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>
        <f t="shared" si="8"/>
        <v>310.77777777777777</v>
      </c>
      <c r="P135" s="9">
        <f t="shared" si="9"/>
        <v>87.95597484276729</v>
      </c>
      <c r="Q135" t="str" cm="1">
        <f t="array" ref="Q135:R135">_xlfn.TEXTSPLIT(N135,"/")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>
        <f t="shared" si="8"/>
        <v>89.73668341708543</v>
      </c>
      <c r="P136" s="9">
        <f t="shared" si="9"/>
        <v>94.987234042553197</v>
      </c>
      <c r="Q136" t="str" cm="1">
        <f t="array" ref="Q136:R136">_xlfn.TEXTSPLIT(N136,"/")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>
        <f t="shared" si="8"/>
        <v>71.27272727272728</v>
      </c>
      <c r="P137" s="9">
        <f t="shared" si="9"/>
        <v>46.905982905982903</v>
      </c>
      <c r="Q137" t="str" cm="1">
        <f t="array" ref="Q137:R137">_xlfn.TEXTSPLIT(N137,"/")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>
        <f t="shared" si="8"/>
        <v>3.2862318840579712</v>
      </c>
      <c r="P138" s="9">
        <f t="shared" si="9"/>
        <v>46.913793103448278</v>
      </c>
      <c r="Q138" t="str" cm="1">
        <f t="array" ref="Q138:R138">_xlfn.TEXTSPLIT(N138,"/")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>
        <f t="shared" si="8"/>
        <v>261.77777777777777</v>
      </c>
      <c r="P139" s="9">
        <f t="shared" si="9"/>
        <v>94.24</v>
      </c>
      <c r="Q139" t="str" cm="1">
        <f t="array" ref="Q139:R139">_xlfn.TEXTSPLIT(N139,"/")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>
        <f t="shared" si="8"/>
        <v>96</v>
      </c>
      <c r="P140" s="9">
        <f t="shared" si="9"/>
        <v>80.139130434782615</v>
      </c>
      <c r="Q140" t="str" cm="1">
        <f t="array" ref="Q140:R140">_xlfn.TEXTSPLIT(N140,"/")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>
        <f t="shared" si="8"/>
        <v>20.896851248642779</v>
      </c>
      <c r="P141" s="9">
        <f t="shared" si="9"/>
        <v>59.036809815950917</v>
      </c>
      <c r="Q141" t="str" cm="1">
        <f t="array" ref="Q141:R141">_xlfn.TEXTSPLIT(N141,"/")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>
        <f t="shared" si="8"/>
        <v>223.16363636363636</v>
      </c>
      <c r="P142" s="9">
        <f t="shared" si="9"/>
        <v>65.989247311827953</v>
      </c>
      <c r="Q142" t="str" cm="1">
        <f t="array" ref="Q142:R142">_xlfn.TEXTSPLIT(N142,"/")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>
        <f t="shared" si="8"/>
        <v>101.59097978227061</v>
      </c>
      <c r="P143" s="9">
        <f t="shared" si="9"/>
        <v>60.992530345471522</v>
      </c>
      <c r="Q143" t="str" cm="1">
        <f t="array" ref="Q143:R143">_xlfn.TEXTSPLIT(N143,"/")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>
        <f t="shared" si="8"/>
        <v>230.03999999999996</v>
      </c>
      <c r="P144" s="9">
        <f t="shared" si="9"/>
        <v>98.307692307692307</v>
      </c>
      <c r="Q144" t="str" cm="1">
        <f t="array" ref="Q144:R144">_xlfn.TEXTSPLIT(N144,"/")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>
        <f t="shared" si="8"/>
        <v>135.59259259259261</v>
      </c>
      <c r="P145" s="9">
        <f t="shared" si="9"/>
        <v>104.6</v>
      </c>
      <c r="Q145" t="str" cm="1">
        <f t="array" ref="Q145:R145">_xlfn.TEXTSPLIT(N145,"/")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>
        <f t="shared" si="8"/>
        <v>129.1</v>
      </c>
      <c r="P146" s="9">
        <f t="shared" si="9"/>
        <v>86.066666666666663</v>
      </c>
      <c r="Q146" t="str" cm="1">
        <f t="array" ref="Q146:R146">_xlfn.TEXTSPLIT(N146,"/")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>
        <f t="shared" si="8"/>
        <v>236.512</v>
      </c>
      <c r="P147" s="9">
        <f t="shared" si="9"/>
        <v>76.989583333333329</v>
      </c>
      <c r="Q147" t="str" cm="1">
        <f t="array" ref="Q147:R147">_xlfn.TEXTSPLIT(N147,"/")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>
        <f t="shared" si="8"/>
        <v>17.25</v>
      </c>
      <c r="P148" s="9">
        <f t="shared" si="9"/>
        <v>29.764705882352942</v>
      </c>
      <c r="Q148" t="str" cm="1">
        <f t="array" ref="Q148:R148">_xlfn.TEXTSPLIT(N148,"/")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>
        <f t="shared" si="8"/>
        <v>112.49397590361446</v>
      </c>
      <c r="P149" s="9">
        <f t="shared" si="9"/>
        <v>46.91959798994975</v>
      </c>
      <c r="Q149" t="str" cm="1">
        <f t="array" ref="Q149:R149">_xlfn.TEXTSPLIT(N149,"/")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>
        <f t="shared" si="8"/>
        <v>121.02150537634408</v>
      </c>
      <c r="P150" s="9">
        <f t="shared" si="9"/>
        <v>105.18691588785046</v>
      </c>
      <c r="Q150" t="str" cm="1">
        <f t="array" ref="Q150:R150">_xlfn.TEXTSPLIT(N150,"/")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>
        <f t="shared" si="8"/>
        <v>219.87096774193549</v>
      </c>
      <c r="P151" s="9">
        <f t="shared" si="9"/>
        <v>69.907692307692301</v>
      </c>
      <c r="Q151" t="str" cm="1">
        <f t="array" ref="Q151:R151">_xlfn.TEXTSPLIT(N151,"/")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>
        <f t="shared" si="8"/>
        <v>1</v>
      </c>
      <c r="P152" s="9">
        <f t="shared" si="9"/>
        <v>1</v>
      </c>
      <c r="Q152" t="str" cm="1">
        <f t="array" ref="Q152:R152">_xlfn.TEXTSPLIT(N152,"/")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>
        <f t="shared" si="8"/>
        <v>64.166909620991248</v>
      </c>
      <c r="P153" s="9">
        <f t="shared" si="9"/>
        <v>60.011588275391958</v>
      </c>
      <c r="Q153" t="str" cm="1">
        <f t="array" ref="Q153:R153">_xlfn.TEXTSPLIT(N153,"/")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>
        <f t="shared" si="8"/>
        <v>423.06746987951806</v>
      </c>
      <c r="P154" s="9">
        <f t="shared" si="9"/>
        <v>52.006220379146917</v>
      </c>
      <c r="Q154" t="str" cm="1">
        <f t="array" ref="Q154:R154">_xlfn.TEXTSPLIT(N154,"/")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>
        <f t="shared" si="8"/>
        <v>92.984160506863773</v>
      </c>
      <c r="P155" s="9">
        <f t="shared" si="9"/>
        <v>31.000176025347649</v>
      </c>
      <c r="Q155" t="str" cm="1">
        <f t="array" ref="Q155:R155">_xlfn.TEXTSPLIT(N155,"/")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>
        <f t="shared" si="8"/>
        <v>58.756567425569173</v>
      </c>
      <c r="P156" s="9">
        <f t="shared" si="9"/>
        <v>95.042492917847028</v>
      </c>
      <c r="Q156" t="str" cm="1">
        <f t="array" ref="Q156:R156">_xlfn.TEXTSPLIT(N156,"/")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>
        <f t="shared" si="8"/>
        <v>65.022222222222226</v>
      </c>
      <c r="P157" s="9">
        <f t="shared" si="9"/>
        <v>75.968174204355108</v>
      </c>
      <c r="Q157" t="str" cm="1">
        <f t="array" ref="Q157:R157">_xlfn.TEXTSPLIT(N157,"/")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>
        <f t="shared" si="8"/>
        <v>73.939560439560438</v>
      </c>
      <c r="P158" s="9">
        <f t="shared" si="9"/>
        <v>71.013192612137203</v>
      </c>
      <c r="Q158" t="str" cm="1">
        <f t="array" ref="Q158:R158">_xlfn.TEXTSPLIT(N158,"/")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>
        <f t="shared" si="8"/>
        <v>52.666666666666664</v>
      </c>
      <c r="P159" s="9">
        <f t="shared" si="9"/>
        <v>73.733333333333334</v>
      </c>
      <c r="Q159" t="str" cm="1">
        <f t="array" ref="Q159:R159">_xlfn.TEXTSPLIT(N159,"/")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>
        <f t="shared" si="8"/>
        <v>220.95238095238096</v>
      </c>
      <c r="P160" s="9">
        <f t="shared" si="9"/>
        <v>113.17073170731707</v>
      </c>
      <c r="Q160" t="str" cm="1">
        <f t="array" ref="Q160:R160">_xlfn.TEXTSPLIT(N160,"/")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>
        <f t="shared" si="8"/>
        <v>100.01150627615063</v>
      </c>
      <c r="P161" s="9">
        <f t="shared" si="9"/>
        <v>105.00933552992861</v>
      </c>
      <c r="Q161" t="str" cm="1">
        <f t="array" ref="Q161:R161">_xlfn.TEXTSPLIT(N161,"/")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>
        <f t="shared" si="8"/>
        <v>162.3125</v>
      </c>
      <c r="P162" s="9">
        <f t="shared" si="9"/>
        <v>79.176829268292678</v>
      </c>
      <c r="Q162" t="str" cm="1">
        <f t="array" ref="Q162:R162">_xlfn.TEXTSPLIT(N162,"/")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>
        <f t="shared" si="8"/>
        <v>78.181818181818187</v>
      </c>
      <c r="P163" s="9">
        <f t="shared" si="9"/>
        <v>57.333333333333336</v>
      </c>
      <c r="Q163" t="str" cm="1">
        <f t="array" ref="Q163:R163">_xlfn.TEXTSPLIT(N163,"/")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>
        <f t="shared" si="8"/>
        <v>149.73770491803279</v>
      </c>
      <c r="P164" s="9">
        <f t="shared" si="9"/>
        <v>58.178343949044589</v>
      </c>
      <c r="Q164" t="str" cm="1">
        <f t="array" ref="Q164:R164">_xlfn.TEXTSPLIT(N164,"/")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>
        <f t="shared" si="8"/>
        <v>253.25714285714284</v>
      </c>
      <c r="P165" s="9">
        <f t="shared" si="9"/>
        <v>36.032520325203251</v>
      </c>
      <c r="Q165" t="str" cm="1">
        <f t="array" ref="Q165:R165">_xlfn.TEXTSPLIT(N165,"/")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>
        <f t="shared" si="8"/>
        <v>100.16943521594683</v>
      </c>
      <c r="P166" s="9">
        <f t="shared" si="9"/>
        <v>107.99068767908309</v>
      </c>
      <c r="Q166" t="str" cm="1">
        <f t="array" ref="Q166:R166">_xlfn.TEXTSPLIT(N166,"/")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>
        <f t="shared" si="8"/>
        <v>121.99004424778761</v>
      </c>
      <c r="P167" s="9">
        <f t="shared" si="9"/>
        <v>44.005985634477256</v>
      </c>
      <c r="Q167" t="str" cm="1">
        <f t="array" ref="Q167:R167">_xlfn.TEXTSPLIT(N167,"/")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>
        <f t="shared" si="8"/>
        <v>137.13265306122449</v>
      </c>
      <c r="P168" s="9">
        <f t="shared" si="9"/>
        <v>55.077868852459019</v>
      </c>
      <c r="Q168" t="str" cm="1">
        <f t="array" ref="Q168:R168">_xlfn.TEXTSPLIT(N168,"/")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>
        <f t="shared" si="8"/>
        <v>415.53846153846149</v>
      </c>
      <c r="P169" s="9">
        <f t="shared" si="9"/>
        <v>74</v>
      </c>
      <c r="Q169" t="str" cm="1">
        <f t="array" ref="Q169:R169">_xlfn.TEXTSPLIT(N169,"/")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>
        <f t="shared" si="8"/>
        <v>31.30913348946136</v>
      </c>
      <c r="P170" s="9">
        <f t="shared" si="9"/>
        <v>41.996858638743454</v>
      </c>
      <c r="Q170" t="str" cm="1">
        <f t="array" ref="Q170:R170">_xlfn.TEXTSPLIT(N170,"/")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>
        <f t="shared" si="8"/>
        <v>424.08154506437768</v>
      </c>
      <c r="P171" s="9">
        <f t="shared" si="9"/>
        <v>77.988161010260455</v>
      </c>
      <c r="Q171" t="str" cm="1">
        <f t="array" ref="Q171:R171">_xlfn.TEXTSPLIT(N171,"/")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>
        <f t="shared" si="8"/>
        <v>2.93886230728336</v>
      </c>
      <c r="P172" s="9">
        <f t="shared" si="9"/>
        <v>82.507462686567166</v>
      </c>
      <c r="Q172" t="str" cm="1">
        <f t="array" ref="Q172:R172">_xlfn.TEXTSPLIT(N172,"/")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>
        <f t="shared" si="8"/>
        <v>10.63265306122449</v>
      </c>
      <c r="P173" s="9">
        <f t="shared" si="9"/>
        <v>104.2</v>
      </c>
      <c r="Q173" t="str" cm="1">
        <f t="array" ref="Q173:R173">_xlfn.TEXTSPLIT(N173,"/")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>
        <f t="shared" si="8"/>
        <v>82.875</v>
      </c>
      <c r="P174" s="9">
        <f t="shared" si="9"/>
        <v>25.5</v>
      </c>
      <c r="Q174" t="str" cm="1">
        <f t="array" ref="Q174:R174">_xlfn.TEXTSPLIT(N174,"/")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>
        <f t="shared" si="8"/>
        <v>163.01447776628748</v>
      </c>
      <c r="P175" s="9">
        <f t="shared" si="9"/>
        <v>100.98334401024984</v>
      </c>
      <c r="Q175" t="str" cm="1">
        <f t="array" ref="Q175:R175">_xlfn.TEXTSPLIT(N175,"/")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>
        <f t="shared" si="8"/>
        <v>894.66666666666674</v>
      </c>
      <c r="P176" s="9">
        <f t="shared" si="9"/>
        <v>111.83333333333333</v>
      </c>
      <c r="Q176" t="str" cm="1">
        <f t="array" ref="Q176:R176">_xlfn.TEXTSPLIT(N176,"/")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>
        <f t="shared" si="8"/>
        <v>26.191501103752756</v>
      </c>
      <c r="P177" s="9">
        <f t="shared" si="9"/>
        <v>41.999115044247787</v>
      </c>
      <c r="Q177" t="str" cm="1">
        <f t="array" ref="Q177:R177">_xlfn.TEXTSPLIT(N177,"/")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>
        <f t="shared" si="8"/>
        <v>74.834782608695647</v>
      </c>
      <c r="P178" s="9">
        <f t="shared" si="9"/>
        <v>110.05115089514067</v>
      </c>
      <c r="Q178" t="str" cm="1">
        <f t="array" ref="Q178:R178">_xlfn.TEXTSPLIT(N178,"/")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>
        <f t="shared" si="8"/>
        <v>416.47680412371136</v>
      </c>
      <c r="P179" s="9">
        <f t="shared" si="9"/>
        <v>58.997079225994888</v>
      </c>
      <c r="Q179" t="str" cm="1">
        <f t="array" ref="Q179:R179">_xlfn.TEXTSPLIT(N179,"/")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>
        <f t="shared" si="8"/>
        <v>96.208333333333329</v>
      </c>
      <c r="P180" s="9">
        <f t="shared" si="9"/>
        <v>32.985714285714288</v>
      </c>
      <c r="Q180" t="str" cm="1">
        <f t="array" ref="Q180:R180">_xlfn.TEXTSPLIT(N180,"/")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>
        <f t="shared" si="8"/>
        <v>357.71910112359546</v>
      </c>
      <c r="P181" s="9">
        <f t="shared" si="9"/>
        <v>45.005654509471306</v>
      </c>
      <c r="Q181" t="str" cm="1">
        <f t="array" ref="Q181:R181">_xlfn.TEXTSPLIT(N181,"/")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>
        <f t="shared" si="8"/>
        <v>308.45714285714286</v>
      </c>
      <c r="P182" s="9">
        <f t="shared" si="9"/>
        <v>81.98196487897485</v>
      </c>
      <c r="Q182" t="str" cm="1">
        <f t="array" ref="Q182:R182">_xlfn.TEXTSPLIT(N182,"/")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>
        <f t="shared" si="8"/>
        <v>61.802325581395344</v>
      </c>
      <c r="P183" s="9">
        <f t="shared" si="9"/>
        <v>39.080882352941174</v>
      </c>
      <c r="Q183" t="str" cm="1">
        <f t="array" ref="Q183:R183">_xlfn.TEXTSPLIT(N183,"/")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>
        <f t="shared" si="8"/>
        <v>722.32472324723244</v>
      </c>
      <c r="P184" s="9">
        <f t="shared" si="9"/>
        <v>58.996383363471971</v>
      </c>
      <c r="Q184" t="str" cm="1">
        <f t="array" ref="Q184:R184">_xlfn.TEXTSPLIT(N184,"/")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>
        <f t="shared" si="8"/>
        <v>69.117647058823522</v>
      </c>
      <c r="P185" s="9">
        <f t="shared" si="9"/>
        <v>40.988372093023258</v>
      </c>
      <c r="Q185" t="str" cm="1">
        <f t="array" ref="Q185:R185">_xlfn.TEXTSPLIT(N185,"/")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>
        <f t="shared" si="8"/>
        <v>293.05555555555554</v>
      </c>
      <c r="P186" s="9">
        <f t="shared" si="9"/>
        <v>31.029411764705884</v>
      </c>
      <c r="Q186" t="str" cm="1">
        <f t="array" ref="Q186:R186">_xlfn.TEXTSPLIT(N186,"/")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>
        <f t="shared" si="8"/>
        <v>71.8</v>
      </c>
      <c r="P187" s="9">
        <f t="shared" si="9"/>
        <v>37.789473684210527</v>
      </c>
      <c r="Q187" t="str" cm="1">
        <f t="array" ref="Q187:R187">_xlfn.TEXTSPLIT(N187,"/")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>
        <f t="shared" si="8"/>
        <v>31.934684684684683</v>
      </c>
      <c r="P188" s="9">
        <f t="shared" si="9"/>
        <v>32.006772009029348</v>
      </c>
      <c r="Q188" t="str" cm="1">
        <f t="array" ref="Q188:R188">_xlfn.TEXTSPLIT(N188,"/")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>
        <f t="shared" si="8"/>
        <v>229.87375415282392</v>
      </c>
      <c r="P189" s="9">
        <f t="shared" si="9"/>
        <v>95.966712898751737</v>
      </c>
      <c r="Q189" t="str" cm="1">
        <f t="array" ref="Q189:R189">_xlfn.TEXTSPLIT(N189,"/")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>
        <f t="shared" si="8"/>
        <v>32.012195121951223</v>
      </c>
      <c r="P190" s="9">
        <f t="shared" si="9"/>
        <v>75</v>
      </c>
      <c r="Q190" t="str" cm="1">
        <f t="array" ref="Q190:R190">_xlfn.TEXTSPLIT(N190,"/")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>
        <f t="shared" si="8"/>
        <v>23.525352848928385</v>
      </c>
      <c r="P191" s="9">
        <f t="shared" si="9"/>
        <v>102.0498866213152</v>
      </c>
      <c r="Q191" t="str" cm="1">
        <f t="array" ref="Q191:R191">_xlfn.TEXTSPLIT(N191,"/")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>
        <f t="shared" si="8"/>
        <v>68.594594594594597</v>
      </c>
      <c r="P192" s="9">
        <f t="shared" si="9"/>
        <v>105.75</v>
      </c>
      <c r="Q192" t="str" cm="1">
        <f t="array" ref="Q192:R192">_xlfn.TEXTSPLIT(N192,"/")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>
        <f t="shared" si="8"/>
        <v>37.952380952380956</v>
      </c>
      <c r="P193" s="9">
        <f t="shared" si="9"/>
        <v>37.069767441860463</v>
      </c>
      <c r="Q193" t="str" cm="1">
        <f t="array" ref="Q193:R193">_xlfn.TEXTSPLIT(N193,"/")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>
        <f t="shared" si="8"/>
        <v>19.992957746478872</v>
      </c>
      <c r="P194" s="9">
        <f t="shared" si="9"/>
        <v>35.049382716049379</v>
      </c>
      <c r="Q194" t="str" cm="1">
        <f t="array" ref="Q194:R194">_xlfn.TEXTSPLIT(N194,"/")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>
        <f t="shared" ref="O195:O258" si="12">(E195/D195) *100</f>
        <v>45.636363636363633</v>
      </c>
      <c r="P195" s="9">
        <f t="shared" ref="P195:P258" si="13">(E195/G195)</f>
        <v>46.338461538461537</v>
      </c>
      <c r="Q195" t="str" cm="1">
        <f t="array" ref="Q195:R195">_xlfn.TEXTSPLIT(N195,"/")</f>
        <v>music</v>
      </c>
      <c r="R195" t="str">
        <v>indie rock</v>
      </c>
      <c r="S195" s="7">
        <f t="shared" ref="S195:S258" si="14">(((J195/60)/60)/24)+DATE(1970,1,1)</f>
        <v>43198.208333333328</v>
      </c>
      <c r="T195" s="7">
        <f t="shared" ref="T195:T258" si="15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>
        <f t="shared" si="12"/>
        <v>122.7605633802817</v>
      </c>
      <c r="P196" s="9">
        <f t="shared" si="13"/>
        <v>69.174603174603178</v>
      </c>
      <c r="Q196" t="str" cm="1">
        <f t="array" ref="Q196:R196">_xlfn.TEXTSPLIT(N196,"/")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>
        <f t="shared" si="12"/>
        <v>361.75316455696202</v>
      </c>
      <c r="P197" s="9">
        <f t="shared" si="13"/>
        <v>109.07824427480917</v>
      </c>
      <c r="Q197" t="str" cm="1">
        <f t="array" ref="Q197:R197">_xlfn.TEXTSPLIT(N197,"/")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>
        <f t="shared" si="12"/>
        <v>63.146341463414636</v>
      </c>
      <c r="P198" s="9">
        <f t="shared" si="13"/>
        <v>51.78</v>
      </c>
      <c r="Q198" t="str" cm="1">
        <f t="array" ref="Q198:R198">_xlfn.TEXTSPLIT(N198,"/")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>
        <f t="shared" si="12"/>
        <v>298.20475319926874</v>
      </c>
      <c r="P199" s="9">
        <f t="shared" si="13"/>
        <v>82.010055304172951</v>
      </c>
      <c r="Q199" t="str" cm="1">
        <f t="array" ref="Q199:R199">_xlfn.TEXTSPLIT(N199,"/")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>
        <f t="shared" si="12"/>
        <v>9.5585443037974684</v>
      </c>
      <c r="P200" s="9">
        <f t="shared" si="13"/>
        <v>35.958333333333336</v>
      </c>
      <c r="Q200" t="str" cm="1">
        <f t="array" ref="Q200:R200">_xlfn.TEXTSPLIT(N200,"/")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>
        <f t="shared" si="12"/>
        <v>53.777777777777779</v>
      </c>
      <c r="P201" s="9">
        <f t="shared" si="13"/>
        <v>74.461538461538467</v>
      </c>
      <c r="Q201" t="str" cm="1">
        <f t="array" ref="Q201:R201">_xlfn.TEXTSPLIT(N201,"/")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>
        <f t="shared" si="12"/>
        <v>2</v>
      </c>
      <c r="P202" s="9">
        <f t="shared" si="13"/>
        <v>2</v>
      </c>
      <c r="Q202" t="str" cm="1">
        <f t="array" ref="Q202:R202">_xlfn.TEXTSPLIT(N202,"/")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>
        <f t="shared" si="12"/>
        <v>681.19047619047615</v>
      </c>
      <c r="P203" s="9">
        <f t="shared" si="13"/>
        <v>91.114649681528661</v>
      </c>
      <c r="Q203" t="str" cm="1">
        <f t="array" ref="Q203:R203">_xlfn.TEXTSPLIT(N203,"/")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>
        <f t="shared" si="12"/>
        <v>78.831325301204828</v>
      </c>
      <c r="P204" s="9">
        <f t="shared" si="13"/>
        <v>79.792682926829272</v>
      </c>
      <c r="Q204" t="str" cm="1">
        <f t="array" ref="Q204:R204">_xlfn.TEXTSPLIT(N204,"/")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>
        <f t="shared" si="12"/>
        <v>134.40792216817235</v>
      </c>
      <c r="P205" s="9">
        <f t="shared" si="13"/>
        <v>42.999777678968428</v>
      </c>
      <c r="Q205" t="str" cm="1">
        <f t="array" ref="Q205:R205">_xlfn.TEXTSPLIT(N205,"/")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>
        <f t="shared" si="12"/>
        <v>3.3719999999999999</v>
      </c>
      <c r="P206" s="9">
        <f t="shared" si="13"/>
        <v>63.225000000000001</v>
      </c>
      <c r="Q206" t="str" cm="1">
        <f t="array" ref="Q206:R206">_xlfn.TEXTSPLIT(N206,"/")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>
        <f t="shared" si="12"/>
        <v>431.84615384615387</v>
      </c>
      <c r="P207" s="9">
        <f t="shared" si="13"/>
        <v>70.174999999999997</v>
      </c>
      <c r="Q207" t="str" cm="1">
        <f t="array" ref="Q207:R207">_xlfn.TEXTSPLIT(N207,"/")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>
        <f t="shared" si="12"/>
        <v>38.844444444444441</v>
      </c>
      <c r="P208" s="9">
        <f t="shared" si="13"/>
        <v>61.333333333333336</v>
      </c>
      <c r="Q208" t="str" cm="1">
        <f t="array" ref="Q208:R208">_xlfn.TEXTSPLIT(N208,"/")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>
        <f t="shared" si="12"/>
        <v>425.7</v>
      </c>
      <c r="P209" s="9">
        <f t="shared" si="13"/>
        <v>99</v>
      </c>
      <c r="Q209" t="str" cm="1">
        <f t="array" ref="Q209:R209">_xlfn.TEXTSPLIT(N209,"/")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>
        <f t="shared" si="12"/>
        <v>101.12239715591672</v>
      </c>
      <c r="P210" s="9">
        <f t="shared" si="13"/>
        <v>96.984900146127615</v>
      </c>
      <c r="Q210" t="str" cm="1">
        <f t="array" ref="Q210:R210">_xlfn.TEXTSPLIT(N210,"/")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>
        <f t="shared" si="12"/>
        <v>21.188688946015425</v>
      </c>
      <c r="P211" s="9">
        <f t="shared" si="13"/>
        <v>51.004950495049506</v>
      </c>
      <c r="Q211" t="str" cm="1">
        <f t="array" ref="Q211:R211">_xlfn.TEXTSPLIT(N211,"/")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>
        <f t="shared" si="12"/>
        <v>67.425531914893625</v>
      </c>
      <c r="P212" s="9">
        <f t="shared" si="13"/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>
        <f t="shared" si="12"/>
        <v>94.923371647509583</v>
      </c>
      <c r="P213" s="9">
        <f t="shared" si="13"/>
        <v>60.984615384615381</v>
      </c>
      <c r="Q213" t="str" cm="1">
        <f t="array" ref="Q213:R213">_xlfn.TEXTSPLIT(N213,"/")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>
        <f t="shared" si="12"/>
        <v>151.85185185185185</v>
      </c>
      <c r="P214" s="9">
        <f t="shared" si="13"/>
        <v>73.214285714285708</v>
      </c>
      <c r="Q214" t="str" cm="1">
        <f t="array" ref="Q214:R214">_xlfn.TEXTSPLIT(N214,"/")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>
        <f t="shared" si="12"/>
        <v>195.16382252559728</v>
      </c>
      <c r="P215" s="9">
        <f t="shared" si="13"/>
        <v>39.997435299603637</v>
      </c>
      <c r="Q215" t="str" cm="1">
        <f t="array" ref="Q215:R215">_xlfn.TEXTSPLIT(N215,"/")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>
        <f t="shared" si="12"/>
        <v>1023.1428571428571</v>
      </c>
      <c r="P216" s="9">
        <f t="shared" si="13"/>
        <v>86.812121212121212</v>
      </c>
      <c r="Q216" t="str" cm="1">
        <f t="array" ref="Q216:R216">_xlfn.TEXTSPLIT(N216,"/")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>
        <f t="shared" si="12"/>
        <v>3.841836734693878</v>
      </c>
      <c r="P217" s="9">
        <f t="shared" si="13"/>
        <v>42.125874125874127</v>
      </c>
      <c r="Q217" t="str" cm="1">
        <f t="array" ref="Q217:R217">_xlfn.TEXTSPLIT(N217,"/")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>
        <f t="shared" si="12"/>
        <v>155.07066557107643</v>
      </c>
      <c r="P218" s="9">
        <f t="shared" si="13"/>
        <v>103.97851239669421</v>
      </c>
      <c r="Q218" t="str" cm="1">
        <f t="array" ref="Q218:R218">_xlfn.TEXTSPLIT(N218,"/")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>
        <f t="shared" si="12"/>
        <v>44.753477588871718</v>
      </c>
      <c r="P219" s="9">
        <f t="shared" si="13"/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>
        <f t="shared" si="12"/>
        <v>215.94736842105263</v>
      </c>
      <c r="P220" s="9">
        <f t="shared" si="13"/>
        <v>31.005037783375315</v>
      </c>
      <c r="Q220" t="str" cm="1">
        <f t="array" ref="Q220:R220">_xlfn.TEXTSPLIT(N220,"/")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>
        <f t="shared" si="12"/>
        <v>332.12709832134288</v>
      </c>
      <c r="P221" s="9">
        <f t="shared" si="13"/>
        <v>89.991552956465242</v>
      </c>
      <c r="Q221" t="str" cm="1">
        <f t="array" ref="Q221:R221">_xlfn.TEXTSPLIT(N221,"/")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>
        <f t="shared" si="12"/>
        <v>8.4430379746835449</v>
      </c>
      <c r="P222" s="9">
        <f t="shared" si="13"/>
        <v>39.235294117647058</v>
      </c>
      <c r="Q222" t="str" cm="1">
        <f t="array" ref="Q222:R222">_xlfn.TEXTSPLIT(N222,"/")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>
        <f t="shared" si="12"/>
        <v>98.625514403292186</v>
      </c>
      <c r="P223" s="9">
        <f t="shared" si="13"/>
        <v>54.993116108306566</v>
      </c>
      <c r="Q223" t="str" cm="1">
        <f t="array" ref="Q223:R223">_xlfn.TEXTSPLIT(N223,"/")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>
        <f t="shared" si="12"/>
        <v>137.97916666666669</v>
      </c>
      <c r="P224" s="9">
        <f t="shared" si="13"/>
        <v>47.992753623188406</v>
      </c>
      <c r="Q224" t="str" cm="1">
        <f t="array" ref="Q224:R224">_xlfn.TEXTSPLIT(N224,"/")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>
        <f t="shared" si="12"/>
        <v>93.81099656357388</v>
      </c>
      <c r="P225" s="9">
        <f t="shared" si="13"/>
        <v>87.966702470461868</v>
      </c>
      <c r="Q225" t="str" cm="1">
        <f t="array" ref="Q225:R225">_xlfn.TEXTSPLIT(N225,"/")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>
        <f t="shared" si="12"/>
        <v>403.63930885529157</v>
      </c>
      <c r="P226" s="9">
        <f t="shared" si="13"/>
        <v>51.999165275459099</v>
      </c>
      <c r="Q226" t="str" cm="1">
        <f t="array" ref="Q226:R226">_xlfn.TEXTSPLIT(N226,"/")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>
        <f t="shared" si="12"/>
        <v>260.1740412979351</v>
      </c>
      <c r="P227" s="9">
        <f t="shared" si="13"/>
        <v>29.999659863945578</v>
      </c>
      <c r="Q227" t="str" cm="1">
        <f t="array" ref="Q227:R227">_xlfn.TEXTSPLIT(N227,"/")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>
        <f t="shared" si="12"/>
        <v>366.63333333333333</v>
      </c>
      <c r="P228" s="9">
        <f t="shared" si="13"/>
        <v>98.205357142857139</v>
      </c>
      <c r="Q228" t="str" cm="1">
        <f t="array" ref="Q228:R228">_xlfn.TEXTSPLIT(N228,"/")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>
        <f t="shared" si="12"/>
        <v>168.72085385878489</v>
      </c>
      <c r="P229" s="9">
        <f t="shared" si="13"/>
        <v>108.96182396606575</v>
      </c>
      <c r="Q229" t="str" cm="1">
        <f t="array" ref="Q229:R229">_xlfn.TEXTSPLIT(N229,"/")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>
        <f t="shared" si="12"/>
        <v>119.90717911530093</v>
      </c>
      <c r="P230" s="9">
        <f t="shared" si="13"/>
        <v>66.998379254457049</v>
      </c>
      <c r="Q230" t="str" cm="1">
        <f t="array" ref="Q230:R230">_xlfn.TEXTSPLIT(N230,"/")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>
        <f t="shared" si="12"/>
        <v>193.68925233644859</v>
      </c>
      <c r="P231" s="9">
        <f t="shared" si="13"/>
        <v>64.99333594668758</v>
      </c>
      <c r="Q231" t="str" cm="1">
        <f t="array" ref="Q231:R231">_xlfn.TEXTSPLIT(N231,"/")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>
        <f t="shared" si="12"/>
        <v>420.16666666666669</v>
      </c>
      <c r="P232" s="9">
        <f t="shared" si="13"/>
        <v>99.841584158415841</v>
      </c>
      <c r="Q232" t="str" cm="1">
        <f t="array" ref="Q232:R232">_xlfn.TEXTSPLIT(N232,"/")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>
        <f t="shared" si="12"/>
        <v>76.708333333333329</v>
      </c>
      <c r="P233" s="9">
        <f t="shared" si="13"/>
        <v>82.432835820895519</v>
      </c>
      <c r="Q233" t="str" cm="1">
        <f t="array" ref="Q233:R233">_xlfn.TEXTSPLIT(N233,"/")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>
        <f t="shared" si="12"/>
        <v>171.26470588235293</v>
      </c>
      <c r="P234" s="9">
        <f t="shared" si="13"/>
        <v>63.293478260869563</v>
      </c>
      <c r="Q234" t="str" cm="1">
        <f t="array" ref="Q234:R234">_xlfn.TEXTSPLIT(N234,"/")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>
        <f t="shared" si="12"/>
        <v>157.89473684210526</v>
      </c>
      <c r="P235" s="9">
        <f t="shared" si="13"/>
        <v>96.774193548387103</v>
      </c>
      <c r="Q235" t="str" cm="1">
        <f t="array" ref="Q235:R235">_xlfn.TEXTSPLIT(N235,"/")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>
        <f t="shared" si="12"/>
        <v>109.08</v>
      </c>
      <c r="P236" s="9">
        <f t="shared" si="13"/>
        <v>54.906040268456373</v>
      </c>
      <c r="Q236" t="str" cm="1">
        <f t="array" ref="Q236:R236">_xlfn.TEXTSPLIT(N236,"/")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>
        <f t="shared" si="12"/>
        <v>41.732558139534881</v>
      </c>
      <c r="P237" s="9">
        <f t="shared" si="13"/>
        <v>39.010869565217391</v>
      </c>
      <c r="Q237" t="str" cm="1">
        <f t="array" ref="Q237:R237">_xlfn.TEXTSPLIT(N237,"/")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>
        <f t="shared" si="12"/>
        <v>10.944303797468354</v>
      </c>
      <c r="P238" s="9">
        <f t="shared" si="13"/>
        <v>75.84210526315789</v>
      </c>
      <c r="Q238" t="str" cm="1">
        <f t="array" ref="Q238:R238">_xlfn.TEXTSPLIT(N238,"/")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>
        <f t="shared" si="12"/>
        <v>159.3763440860215</v>
      </c>
      <c r="P239" s="9">
        <f t="shared" si="13"/>
        <v>45.051671732522799</v>
      </c>
      <c r="Q239" t="str" cm="1">
        <f t="array" ref="Q239:R239">_xlfn.TEXTSPLIT(N239,"/")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>
        <f t="shared" si="12"/>
        <v>422.41666666666669</v>
      </c>
      <c r="P240" s="9">
        <f t="shared" si="13"/>
        <v>104.51546391752578</v>
      </c>
      <c r="Q240" t="str" cm="1">
        <f t="array" ref="Q240:R240">_xlfn.TEXTSPLIT(N240,"/")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>
        <f t="shared" si="12"/>
        <v>97.71875</v>
      </c>
      <c r="P241" s="9">
        <f t="shared" si="13"/>
        <v>76.268292682926827</v>
      </c>
      <c r="Q241" t="str" cm="1">
        <f t="array" ref="Q241:R241">_xlfn.TEXTSPLIT(N241,"/")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>
        <f t="shared" si="12"/>
        <v>418.78911564625849</v>
      </c>
      <c r="P242" s="9">
        <f t="shared" si="13"/>
        <v>69.015695067264573</v>
      </c>
      <c r="Q242" t="str" cm="1">
        <f t="array" ref="Q242:R242">_xlfn.TEXTSPLIT(N242,"/")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>
        <f t="shared" si="12"/>
        <v>101.91632047477745</v>
      </c>
      <c r="P243" s="9">
        <f t="shared" si="13"/>
        <v>101.97684085510689</v>
      </c>
      <c r="Q243" t="str" cm="1">
        <f t="array" ref="Q243:R243">_xlfn.TEXTSPLIT(N243,"/")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>
        <f t="shared" si="12"/>
        <v>127.72619047619047</v>
      </c>
      <c r="P244" s="9">
        <f t="shared" si="13"/>
        <v>42.915999999999997</v>
      </c>
      <c r="Q244" t="str" cm="1">
        <f t="array" ref="Q244:R244">_xlfn.TEXTSPLIT(N244,"/")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>
        <f t="shared" si="12"/>
        <v>445.21739130434781</v>
      </c>
      <c r="P245" s="9">
        <f t="shared" si="13"/>
        <v>43.025210084033617</v>
      </c>
      <c r="Q245" t="str" cm="1">
        <f t="array" ref="Q245:R245">_xlfn.TEXTSPLIT(N245,"/")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>
        <f t="shared" si="12"/>
        <v>569.71428571428578</v>
      </c>
      <c r="P246" s="9">
        <f t="shared" si="13"/>
        <v>75.245283018867923</v>
      </c>
      <c r="Q246" t="str" cm="1">
        <f t="array" ref="Q246:R246">_xlfn.TEXTSPLIT(N246,"/")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>
        <f t="shared" si="12"/>
        <v>509.34482758620686</v>
      </c>
      <c r="P247" s="9">
        <f t="shared" si="13"/>
        <v>69.023364485981304</v>
      </c>
      <c r="Q247" t="str" cm="1">
        <f t="array" ref="Q247:R247">_xlfn.TEXTSPLIT(N247,"/")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>
        <f t="shared" si="12"/>
        <v>325.5333333333333</v>
      </c>
      <c r="P248" s="9">
        <f t="shared" si="13"/>
        <v>65.986486486486484</v>
      </c>
      <c r="Q248" t="str" cm="1">
        <f t="array" ref="Q248:R248">_xlfn.TEXTSPLIT(N248,"/")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>
        <f t="shared" si="12"/>
        <v>932.61616161616166</v>
      </c>
      <c r="P249" s="9">
        <f t="shared" si="13"/>
        <v>98.013800424628457</v>
      </c>
      <c r="Q249" t="str" cm="1">
        <f t="array" ref="Q249:R249">_xlfn.TEXTSPLIT(N249,"/")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>
        <f t="shared" si="12"/>
        <v>211.33870967741933</v>
      </c>
      <c r="P250" s="9">
        <f t="shared" si="13"/>
        <v>60.105504587155963</v>
      </c>
      <c r="Q250" t="str" cm="1">
        <f t="array" ref="Q250:R250">_xlfn.TEXTSPLIT(N250,"/")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>
        <f t="shared" si="12"/>
        <v>273.32520325203251</v>
      </c>
      <c r="P251" s="9">
        <f t="shared" si="13"/>
        <v>26.000773395204948</v>
      </c>
      <c r="Q251" t="str" cm="1">
        <f t="array" ref="Q251:R251">_xlfn.TEXTSPLIT(N251,"/")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>
        <f t="shared" si="12"/>
        <v>3</v>
      </c>
      <c r="P252" s="9">
        <f t="shared" si="13"/>
        <v>3</v>
      </c>
      <c r="Q252" t="str" cm="1">
        <f t="array" ref="Q252:R252">_xlfn.TEXTSPLIT(N252,"/")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>
        <f t="shared" si="12"/>
        <v>54.084507042253513</v>
      </c>
      <c r="P253" s="9">
        <f t="shared" si="13"/>
        <v>38.019801980198018</v>
      </c>
      <c r="Q253" t="str" cm="1">
        <f t="array" ref="Q253:R253">_xlfn.TEXTSPLIT(N253,"/")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>
        <f t="shared" si="12"/>
        <v>626.29999999999995</v>
      </c>
      <c r="P254" s="9">
        <f t="shared" si="13"/>
        <v>106.15254237288136</v>
      </c>
      <c r="Q254" t="str" cm="1">
        <f t="array" ref="Q254:R254">_xlfn.TEXTSPLIT(N254,"/")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>
        <f t="shared" si="12"/>
        <v>89.021399176954731</v>
      </c>
      <c r="P255" s="9">
        <f t="shared" si="13"/>
        <v>81.019475655430711</v>
      </c>
      <c r="Q255" t="str" cm="1">
        <f t="array" ref="Q255:R255">_xlfn.TEXTSPLIT(N255,"/")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>
        <f t="shared" si="12"/>
        <v>184.89130434782609</v>
      </c>
      <c r="P256" s="9">
        <f t="shared" si="13"/>
        <v>96.647727272727266</v>
      </c>
      <c r="Q256" t="str" cm="1">
        <f t="array" ref="Q256:R256">_xlfn.TEXTSPLIT(N256,"/")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>
        <f t="shared" si="12"/>
        <v>120.16770186335404</v>
      </c>
      <c r="P257" s="9">
        <f t="shared" si="13"/>
        <v>57.003535651149086</v>
      </c>
      <c r="Q257" t="str" cm="1">
        <f t="array" ref="Q257:R257">_xlfn.TEXTSPLIT(N257,"/")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>
        <f t="shared" si="12"/>
        <v>23.390243902439025</v>
      </c>
      <c r="P258" s="9">
        <f t="shared" si="13"/>
        <v>63.93333333333333</v>
      </c>
      <c r="Q258" t="str" cm="1">
        <f t="array" ref="Q258:R258">_xlfn.TEXTSPLIT(N258,"/")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>
        <f t="shared" ref="O259:O322" si="16">(E259/D259) *100</f>
        <v>146</v>
      </c>
      <c r="P259" s="9">
        <f t="shared" ref="P259:P322" si="17">(E259/G259)</f>
        <v>90.456521739130437</v>
      </c>
      <c r="Q259" t="str" cm="1">
        <f t="array" ref="Q259:R259">_xlfn.TEXTSPLIT(N259,"/")</f>
        <v>theater</v>
      </c>
      <c r="R259" t="str">
        <v>plays</v>
      </c>
      <c r="S259" s="7">
        <f t="shared" ref="S259:S322" si="18">(((J259/60)/60)/24)+DATE(1970,1,1)</f>
        <v>41338.25</v>
      </c>
      <c r="T259" s="7">
        <f t="shared" ref="T259:T322" si="1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>
        <f t="shared" si="16"/>
        <v>268.48</v>
      </c>
      <c r="P260" s="9">
        <f t="shared" si="17"/>
        <v>72.172043010752688</v>
      </c>
      <c r="Q260" t="str" cm="1">
        <f t="array" ref="Q260:R260">_xlfn.TEXTSPLIT(N260,"/")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>
        <f t="shared" si="16"/>
        <v>597.5</v>
      </c>
      <c r="P261" s="9">
        <f t="shared" si="17"/>
        <v>77.934782608695656</v>
      </c>
      <c r="Q261" t="str" cm="1">
        <f t="array" ref="Q261:R261">_xlfn.TEXTSPLIT(N261,"/")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>
        <f t="shared" si="16"/>
        <v>157.69841269841268</v>
      </c>
      <c r="P262" s="9">
        <f t="shared" si="17"/>
        <v>38.065134099616856</v>
      </c>
      <c r="Q262" t="str" cm="1">
        <f t="array" ref="Q262:R262">_xlfn.TEXTSPLIT(N262,"/")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>
        <f t="shared" si="16"/>
        <v>31.201660735468568</v>
      </c>
      <c r="P263" s="9">
        <f t="shared" si="17"/>
        <v>57.936123348017624</v>
      </c>
      <c r="Q263" t="str" cm="1">
        <f t="array" ref="Q263:R263">_xlfn.TEXTSPLIT(N263,"/")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>
        <f t="shared" si="16"/>
        <v>313.41176470588238</v>
      </c>
      <c r="P264" s="9">
        <f t="shared" si="17"/>
        <v>49.794392523364486</v>
      </c>
      <c r="Q264" t="str" cm="1">
        <f t="array" ref="Q264:R264">_xlfn.TEXTSPLIT(N264,"/")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>
        <f t="shared" si="16"/>
        <v>370.89655172413791</v>
      </c>
      <c r="P265" s="9">
        <f t="shared" si="17"/>
        <v>54.050251256281406</v>
      </c>
      <c r="Q265" t="str" cm="1">
        <f t="array" ref="Q265:R265">_xlfn.TEXTSPLIT(N265,"/")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>
        <f t="shared" si="16"/>
        <v>362.66447368421052</v>
      </c>
      <c r="P266" s="9">
        <f t="shared" si="17"/>
        <v>30.002721335268504</v>
      </c>
      <c r="Q266" t="str" cm="1">
        <f t="array" ref="Q266:R266">_xlfn.TEXTSPLIT(N266,"/")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>
        <f t="shared" si="16"/>
        <v>123.08163265306122</v>
      </c>
      <c r="P267" s="9">
        <f t="shared" si="17"/>
        <v>70.127906976744185</v>
      </c>
      <c r="Q267" t="str" cm="1">
        <f t="array" ref="Q267:R267">_xlfn.TEXTSPLIT(N267,"/")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>
        <f t="shared" si="16"/>
        <v>76.766756032171585</v>
      </c>
      <c r="P268" s="9">
        <f t="shared" si="17"/>
        <v>26.996228786926462</v>
      </c>
      <c r="Q268" t="str" cm="1">
        <f t="array" ref="Q268:R268">_xlfn.TEXTSPLIT(N268,"/")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>
        <f t="shared" si="16"/>
        <v>233.62012987012989</v>
      </c>
      <c r="P269" s="9">
        <f t="shared" si="17"/>
        <v>51.990606936416185</v>
      </c>
      <c r="Q269" t="str" cm="1">
        <f t="array" ref="Q269:R269">_xlfn.TEXTSPLIT(N269,"/")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>
        <f t="shared" si="16"/>
        <v>180.53333333333333</v>
      </c>
      <c r="P270" s="9">
        <f t="shared" si="17"/>
        <v>56.416666666666664</v>
      </c>
      <c r="Q270" t="str" cm="1">
        <f t="array" ref="Q270:R270">_xlfn.TEXTSPLIT(N270,"/")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>
        <f t="shared" si="16"/>
        <v>252.62857142857143</v>
      </c>
      <c r="P271" s="9">
        <f t="shared" si="17"/>
        <v>101.63218390804597</v>
      </c>
      <c r="Q271" t="str" cm="1">
        <f t="array" ref="Q271:R271">_xlfn.TEXTSPLIT(N271,"/")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>
        <f t="shared" si="16"/>
        <v>27.176538240368025</v>
      </c>
      <c r="P272" s="9">
        <f t="shared" si="17"/>
        <v>25.005291005291006</v>
      </c>
      <c r="Q272" t="str" cm="1">
        <f t="array" ref="Q272:R272">_xlfn.TEXTSPLIT(N272,"/")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>
        <f t="shared" si="16"/>
        <v>1.2706571242680547</v>
      </c>
      <c r="P273" s="9">
        <f t="shared" si="17"/>
        <v>32.016393442622949</v>
      </c>
      <c r="Q273" t="str" cm="1">
        <f t="array" ref="Q273:R273">_xlfn.TEXTSPLIT(N273,"/")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>
        <f t="shared" si="16"/>
        <v>304.0097847358121</v>
      </c>
      <c r="P274" s="9">
        <f t="shared" si="17"/>
        <v>82.021647307286173</v>
      </c>
      <c r="Q274" t="str" cm="1">
        <f t="array" ref="Q274:R274">_xlfn.TEXTSPLIT(N274,"/")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>
        <f t="shared" si="16"/>
        <v>137.23076923076923</v>
      </c>
      <c r="P275" s="9">
        <f t="shared" si="17"/>
        <v>37.957446808510639</v>
      </c>
      <c r="Q275" t="str" cm="1">
        <f t="array" ref="Q275:R275">_xlfn.TEXTSPLIT(N275,"/")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>
        <f t="shared" si="16"/>
        <v>32.208333333333336</v>
      </c>
      <c r="P276" s="9">
        <f t="shared" si="17"/>
        <v>51.533333333333331</v>
      </c>
      <c r="Q276" t="str" cm="1">
        <f t="array" ref="Q276:R276">_xlfn.TEXTSPLIT(N276,"/")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>
        <f t="shared" si="16"/>
        <v>241.51282051282053</v>
      </c>
      <c r="P277" s="9">
        <f t="shared" si="17"/>
        <v>81.198275862068968</v>
      </c>
      <c r="Q277" t="str" cm="1">
        <f t="array" ref="Q277:R277">_xlfn.TEXTSPLIT(N277,"/")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>
        <f t="shared" si="16"/>
        <v>96.8</v>
      </c>
      <c r="P278" s="9">
        <f t="shared" si="17"/>
        <v>40.030075187969928</v>
      </c>
      <c r="Q278" t="str" cm="1">
        <f t="array" ref="Q278:R278">_xlfn.TEXTSPLIT(N278,"/")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>
        <f t="shared" si="16"/>
        <v>1066.4285714285716</v>
      </c>
      <c r="P279" s="9">
        <f t="shared" si="17"/>
        <v>89.939759036144579</v>
      </c>
      <c r="Q279" t="str" cm="1">
        <f t="array" ref="Q279:R279">_xlfn.TEXTSPLIT(N279,"/")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>
        <f t="shared" si="16"/>
        <v>325.88888888888891</v>
      </c>
      <c r="P280" s="9">
        <f t="shared" si="17"/>
        <v>96.692307692307693</v>
      </c>
      <c r="Q280" t="str" cm="1">
        <f t="array" ref="Q280:R280">_xlfn.TEXTSPLIT(N280,"/")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>
        <f t="shared" si="16"/>
        <v>170.70000000000002</v>
      </c>
      <c r="P281" s="9">
        <f t="shared" si="17"/>
        <v>25.010989010989011</v>
      </c>
      <c r="Q281" t="str" cm="1">
        <f t="array" ref="Q281:R281">_xlfn.TEXTSPLIT(N281,"/")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>
        <f t="shared" si="16"/>
        <v>581.44000000000005</v>
      </c>
      <c r="P282" s="9">
        <f t="shared" si="17"/>
        <v>36.987277353689571</v>
      </c>
      <c r="Q282" t="str" cm="1">
        <f t="array" ref="Q282:R282">_xlfn.TEXTSPLIT(N282,"/")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>
        <f t="shared" si="16"/>
        <v>91.520972644376897</v>
      </c>
      <c r="P283" s="9">
        <f t="shared" si="17"/>
        <v>73.012609117361791</v>
      </c>
      <c r="Q283" t="str" cm="1">
        <f t="array" ref="Q283:R283">_xlfn.TEXTSPLIT(N283,"/")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>
        <f t="shared" si="16"/>
        <v>108.04761904761904</v>
      </c>
      <c r="P284" s="9">
        <f t="shared" si="17"/>
        <v>68.240601503759393</v>
      </c>
      <c r="Q284" t="str" cm="1">
        <f t="array" ref="Q284:R284">_xlfn.TEXTSPLIT(N284,"/")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>
        <f t="shared" si="16"/>
        <v>18.728395061728396</v>
      </c>
      <c r="P285" s="9">
        <f t="shared" si="17"/>
        <v>52.310344827586206</v>
      </c>
      <c r="Q285" t="str" cm="1">
        <f t="array" ref="Q285:R285">_xlfn.TEXTSPLIT(N285,"/")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>
        <f t="shared" si="16"/>
        <v>83.193877551020407</v>
      </c>
      <c r="P286" s="9">
        <f t="shared" si="17"/>
        <v>61.765151515151516</v>
      </c>
      <c r="Q286" t="str" cm="1">
        <f t="array" ref="Q286:R286">_xlfn.TEXTSPLIT(N286,"/")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>
        <f t="shared" si="16"/>
        <v>706.33333333333337</v>
      </c>
      <c r="P287" s="9">
        <f t="shared" si="17"/>
        <v>25.027559055118111</v>
      </c>
      <c r="Q287" t="str" cm="1">
        <f t="array" ref="Q287:R287">_xlfn.TEXTSPLIT(N287,"/")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>
        <f t="shared" si="16"/>
        <v>17.446030330062445</v>
      </c>
      <c r="P288" s="9">
        <f t="shared" si="17"/>
        <v>106.28804347826087</v>
      </c>
      <c r="Q288" t="str" cm="1">
        <f t="array" ref="Q288:R288">_xlfn.TEXTSPLIT(N288,"/")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>
        <f t="shared" si="16"/>
        <v>209.73015873015873</v>
      </c>
      <c r="P289" s="9">
        <f t="shared" si="17"/>
        <v>75.07386363636364</v>
      </c>
      <c r="Q289" t="str" cm="1">
        <f t="array" ref="Q289:R289">_xlfn.TEXTSPLIT(N289,"/")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>
        <f t="shared" si="16"/>
        <v>97.785714285714292</v>
      </c>
      <c r="P290" s="9">
        <f t="shared" si="17"/>
        <v>39.970802919708028</v>
      </c>
      <c r="Q290" t="str" cm="1">
        <f t="array" ref="Q290:R290">_xlfn.TEXTSPLIT(N290,"/")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>
        <f t="shared" si="16"/>
        <v>1684.25</v>
      </c>
      <c r="P291" s="9">
        <f t="shared" si="17"/>
        <v>39.982195845697326</v>
      </c>
      <c r="Q291" t="str" cm="1">
        <f t="array" ref="Q291:R291">_xlfn.TEXTSPLIT(N291,"/")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>
        <f t="shared" si="16"/>
        <v>54.402135231316727</v>
      </c>
      <c r="P292" s="9">
        <f t="shared" si="17"/>
        <v>101.01541850220265</v>
      </c>
      <c r="Q292" t="str" cm="1">
        <f t="array" ref="Q292:R292">_xlfn.TEXTSPLIT(N292,"/")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>
        <f t="shared" si="16"/>
        <v>456.61111111111109</v>
      </c>
      <c r="P293" s="9">
        <f t="shared" si="17"/>
        <v>76.813084112149539</v>
      </c>
      <c r="Q293" t="str" cm="1">
        <f t="array" ref="Q293:R293">_xlfn.TEXTSPLIT(N293,"/")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>
        <f t="shared" si="16"/>
        <v>9.8219178082191778</v>
      </c>
      <c r="P294" s="9">
        <f t="shared" si="17"/>
        <v>71.7</v>
      </c>
      <c r="Q294" t="str" cm="1">
        <f t="array" ref="Q294:R294">_xlfn.TEXTSPLIT(N294,"/")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>
        <f t="shared" si="16"/>
        <v>16.384615384615383</v>
      </c>
      <c r="P295" s="9">
        <f t="shared" si="17"/>
        <v>33.28125</v>
      </c>
      <c r="Q295" t="str" cm="1">
        <f t="array" ref="Q295:R295">_xlfn.TEXTSPLIT(N295,"/")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>
        <f t="shared" si="16"/>
        <v>1339.6666666666667</v>
      </c>
      <c r="P296" s="9">
        <f t="shared" si="17"/>
        <v>43.923497267759565</v>
      </c>
      <c r="Q296" t="str" cm="1">
        <f t="array" ref="Q296:R296">_xlfn.TEXTSPLIT(N296,"/")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>
        <f t="shared" si="16"/>
        <v>35.650077760497666</v>
      </c>
      <c r="P297" s="9">
        <f t="shared" si="17"/>
        <v>36.004712041884815</v>
      </c>
      <c r="Q297" t="str" cm="1">
        <f t="array" ref="Q297:R297">_xlfn.TEXTSPLIT(N297,"/")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>
        <f t="shared" si="16"/>
        <v>54.950819672131146</v>
      </c>
      <c r="P298" s="9">
        <f t="shared" si="17"/>
        <v>88.21052631578948</v>
      </c>
      <c r="Q298" t="str" cm="1">
        <f t="array" ref="Q298:R298">_xlfn.TEXTSPLIT(N298,"/")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>
        <f t="shared" si="16"/>
        <v>94.236111111111114</v>
      </c>
      <c r="P299" s="9">
        <f t="shared" si="17"/>
        <v>65.240384615384613</v>
      </c>
      <c r="Q299" t="str" cm="1">
        <f t="array" ref="Q299:R299">_xlfn.TEXTSPLIT(N299,"/")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>
        <f t="shared" si="16"/>
        <v>143.91428571428571</v>
      </c>
      <c r="P300" s="9">
        <f t="shared" si="17"/>
        <v>69.958333333333329</v>
      </c>
      <c r="Q300" t="str" cm="1">
        <f t="array" ref="Q300:R300">_xlfn.TEXTSPLIT(N300,"/")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>
        <f t="shared" si="16"/>
        <v>51.421052631578945</v>
      </c>
      <c r="P301" s="9">
        <f t="shared" si="17"/>
        <v>39.877551020408163</v>
      </c>
      <c r="Q301" t="str" cm="1">
        <f t="array" ref="Q301:R301">_xlfn.TEXTSPLIT(N301,"/")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>
        <f t="shared" si="16"/>
        <v>5</v>
      </c>
      <c r="P302" s="9">
        <f t="shared" si="17"/>
        <v>5</v>
      </c>
      <c r="Q302" t="str" cm="1">
        <f t="array" ref="Q302:R302">_xlfn.TEXTSPLIT(N302,"/")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>
        <f t="shared" si="16"/>
        <v>1344.6666666666667</v>
      </c>
      <c r="P303" s="9">
        <f t="shared" si="17"/>
        <v>41.023728813559323</v>
      </c>
      <c r="Q303" t="str" cm="1">
        <f t="array" ref="Q303:R303">_xlfn.TEXTSPLIT(N303,"/")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>
        <f t="shared" si="16"/>
        <v>31.844940867279899</v>
      </c>
      <c r="P304" s="9">
        <f t="shared" si="17"/>
        <v>98.914285714285711</v>
      </c>
      <c r="Q304" t="str" cm="1">
        <f t="array" ref="Q304:R304">_xlfn.TEXTSPLIT(N304,"/")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>
        <f t="shared" si="16"/>
        <v>82.617647058823536</v>
      </c>
      <c r="P305" s="9">
        <f t="shared" si="17"/>
        <v>87.78125</v>
      </c>
      <c r="Q305" t="str" cm="1">
        <f t="array" ref="Q305:R305">_xlfn.TEXTSPLIT(N305,"/")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>
        <f t="shared" si="16"/>
        <v>546.14285714285722</v>
      </c>
      <c r="P306" s="9">
        <f t="shared" si="17"/>
        <v>80.767605633802816</v>
      </c>
      <c r="Q306" t="str" cm="1">
        <f t="array" ref="Q306:R306">_xlfn.TEXTSPLIT(N306,"/")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>
        <f t="shared" si="16"/>
        <v>286.21428571428572</v>
      </c>
      <c r="P307" s="9">
        <f t="shared" si="17"/>
        <v>94.28235294117647</v>
      </c>
      <c r="Q307" t="str" cm="1">
        <f t="array" ref="Q307:R307">_xlfn.TEXTSPLIT(N307,"/")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>
        <f t="shared" si="16"/>
        <v>7.9076923076923071</v>
      </c>
      <c r="P308" s="9">
        <f t="shared" si="17"/>
        <v>73.428571428571431</v>
      </c>
      <c r="Q308" t="str" cm="1">
        <f t="array" ref="Q308:R308">_xlfn.TEXTSPLIT(N308,"/")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>
        <f t="shared" si="16"/>
        <v>132.13677811550153</v>
      </c>
      <c r="P309" s="9">
        <f t="shared" si="17"/>
        <v>65.968133535660087</v>
      </c>
      <c r="Q309" t="str" cm="1">
        <f t="array" ref="Q309:R309">_xlfn.TEXTSPLIT(N309,"/")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>
        <f t="shared" si="16"/>
        <v>74.077834179357026</v>
      </c>
      <c r="P310" s="9">
        <f t="shared" si="17"/>
        <v>109.04109589041096</v>
      </c>
      <c r="Q310" t="str" cm="1">
        <f t="array" ref="Q310:R310">_xlfn.TEXTSPLIT(N310,"/")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>
        <f t="shared" si="16"/>
        <v>75.292682926829272</v>
      </c>
      <c r="P311" s="9">
        <f t="shared" si="17"/>
        <v>41.16</v>
      </c>
      <c r="Q311" t="str" cm="1">
        <f t="array" ref="Q311:R311">_xlfn.TEXTSPLIT(N311,"/")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>
        <f t="shared" si="16"/>
        <v>20.333333333333332</v>
      </c>
      <c r="P312" s="9">
        <f t="shared" si="17"/>
        <v>99.125</v>
      </c>
      <c r="Q312" t="str" cm="1">
        <f t="array" ref="Q312:R312">_xlfn.TEXTSPLIT(N312,"/")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>
        <f t="shared" si="16"/>
        <v>203.36507936507937</v>
      </c>
      <c r="P313" s="9">
        <f t="shared" si="17"/>
        <v>105.88429752066116</v>
      </c>
      <c r="Q313" t="str" cm="1">
        <f t="array" ref="Q313:R313">_xlfn.TEXTSPLIT(N313,"/")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>
        <f t="shared" si="16"/>
        <v>310.2284263959391</v>
      </c>
      <c r="P314" s="9">
        <f t="shared" si="17"/>
        <v>48.996525921966864</v>
      </c>
      <c r="Q314" t="str" cm="1">
        <f t="array" ref="Q314:R314">_xlfn.TEXTSPLIT(N314,"/")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>
        <f t="shared" si="16"/>
        <v>395.31818181818181</v>
      </c>
      <c r="P315" s="9">
        <f t="shared" si="17"/>
        <v>39</v>
      </c>
      <c r="Q315" t="str" cm="1">
        <f t="array" ref="Q315:R315">_xlfn.TEXTSPLIT(N315,"/")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>
        <f t="shared" si="16"/>
        <v>294.71428571428572</v>
      </c>
      <c r="P316" s="9">
        <f t="shared" si="17"/>
        <v>31.022556390977442</v>
      </c>
      <c r="Q316" t="str" cm="1">
        <f t="array" ref="Q316:R316">_xlfn.TEXTSPLIT(N316,"/")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>
        <f t="shared" si="16"/>
        <v>33.89473684210526</v>
      </c>
      <c r="P317" s="9">
        <f t="shared" si="17"/>
        <v>103.87096774193549</v>
      </c>
      <c r="Q317" t="str" cm="1">
        <f t="array" ref="Q317:R317">_xlfn.TEXTSPLIT(N317,"/")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>
        <f t="shared" si="16"/>
        <v>66.677083333333329</v>
      </c>
      <c r="P318" s="9">
        <f t="shared" si="17"/>
        <v>59.268518518518519</v>
      </c>
      <c r="Q318" t="str" cm="1">
        <f t="array" ref="Q318:R318">_xlfn.TEXTSPLIT(N318,"/")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>
        <f t="shared" si="16"/>
        <v>19.227272727272727</v>
      </c>
      <c r="P319" s="9">
        <f t="shared" si="17"/>
        <v>42.3</v>
      </c>
      <c r="Q319" t="str" cm="1">
        <f t="array" ref="Q319:R319">_xlfn.TEXTSPLIT(N319,"/")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>
        <f t="shared" si="16"/>
        <v>15.842105263157894</v>
      </c>
      <c r="P320" s="9">
        <f t="shared" si="17"/>
        <v>53.117647058823529</v>
      </c>
      <c r="Q320" t="str" cm="1">
        <f t="array" ref="Q320:R320">_xlfn.TEXTSPLIT(N320,"/")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>
        <f t="shared" si="16"/>
        <v>38.702380952380956</v>
      </c>
      <c r="P321" s="9">
        <f t="shared" si="17"/>
        <v>50.796875</v>
      </c>
      <c r="Q321" t="str" cm="1">
        <f t="array" ref="Q321:R321">_xlfn.TEXTSPLIT(N321,"/")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>
        <f t="shared" si="16"/>
        <v>9.5876777251184837</v>
      </c>
      <c r="P322" s="9">
        <f t="shared" si="17"/>
        <v>101.15</v>
      </c>
      <c r="Q322" t="str" cm="1">
        <f t="array" ref="Q322:R322">_xlfn.TEXTSPLIT(N322,"/")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>
        <f t="shared" ref="O323:O386" si="20">(E323/D323) *100</f>
        <v>94.144366197183089</v>
      </c>
      <c r="P323" s="9">
        <f t="shared" ref="P323:P386" si="21">(E323/G323)</f>
        <v>65.000810372771468</v>
      </c>
      <c r="Q323" t="str" cm="1">
        <f t="array" ref="Q323:R323">_xlfn.TEXTSPLIT(N323,"/")</f>
        <v>film &amp; video</v>
      </c>
      <c r="R323" t="str">
        <v>shorts</v>
      </c>
      <c r="S323" s="7">
        <f t="shared" ref="S323:S386" si="22">(((J323/60)/60)/24)+DATE(1970,1,1)</f>
        <v>40634.208333333336</v>
      </c>
      <c r="T323" s="7">
        <f t="shared" ref="T323:T386" si="23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>
        <f t="shared" si="20"/>
        <v>166.56234096692114</v>
      </c>
      <c r="P324" s="9">
        <f t="shared" si="21"/>
        <v>37.998645510835914</v>
      </c>
      <c r="Q324" t="str" cm="1">
        <f t="array" ref="Q324:R324">_xlfn.TEXTSPLIT(N324,"/")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>
        <f t="shared" si="20"/>
        <v>24.134831460674157</v>
      </c>
      <c r="P325" s="9">
        <f t="shared" si="21"/>
        <v>82.615384615384613</v>
      </c>
      <c r="Q325" t="str" cm="1">
        <f t="array" ref="Q325:R325">_xlfn.TEXTSPLIT(N325,"/")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>
        <f t="shared" si="20"/>
        <v>164.05633802816902</v>
      </c>
      <c r="P326" s="9">
        <f t="shared" si="21"/>
        <v>37.941368078175898</v>
      </c>
      <c r="Q326" t="str" cm="1">
        <f t="array" ref="Q326:R326">_xlfn.TEXTSPLIT(N326,"/")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>
        <f t="shared" si="20"/>
        <v>90.723076923076931</v>
      </c>
      <c r="P327" s="9">
        <f t="shared" si="21"/>
        <v>80.780821917808225</v>
      </c>
      <c r="Q327" t="str" cm="1">
        <f t="array" ref="Q327:R327">_xlfn.TEXTSPLIT(N327,"/")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>
        <f t="shared" si="20"/>
        <v>46.194444444444443</v>
      </c>
      <c r="P328" s="9">
        <f t="shared" si="21"/>
        <v>25.984375</v>
      </c>
      <c r="Q328" t="str" cm="1">
        <f t="array" ref="Q328:R328">_xlfn.TEXTSPLIT(N328,"/")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>
        <f t="shared" si="20"/>
        <v>38.53846153846154</v>
      </c>
      <c r="P329" s="9">
        <f t="shared" si="21"/>
        <v>30.363636363636363</v>
      </c>
      <c r="Q329" t="str" cm="1">
        <f t="array" ref="Q329:R329">_xlfn.TEXTSPLIT(N329,"/")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>
        <f t="shared" si="20"/>
        <v>133.56231003039514</v>
      </c>
      <c r="P330" s="9">
        <f t="shared" si="21"/>
        <v>54.004916018025398</v>
      </c>
      <c r="Q330" t="str" cm="1">
        <f t="array" ref="Q330:R330">_xlfn.TEXTSPLIT(N330,"/")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>
        <f t="shared" si="20"/>
        <v>22.896588486140725</v>
      </c>
      <c r="P331" s="9">
        <f t="shared" si="21"/>
        <v>101.78672985781991</v>
      </c>
      <c r="Q331" t="str" cm="1">
        <f t="array" ref="Q331:R331">_xlfn.TEXTSPLIT(N331,"/")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>
        <f t="shared" si="20"/>
        <v>184.95548961424333</v>
      </c>
      <c r="P332" s="9">
        <f t="shared" si="21"/>
        <v>45.003610108303249</v>
      </c>
      <c r="Q332" t="str" cm="1">
        <f t="array" ref="Q332:R332">_xlfn.TEXTSPLIT(N332,"/")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>
        <f t="shared" si="20"/>
        <v>443.72727272727275</v>
      </c>
      <c r="P333" s="9">
        <f t="shared" si="21"/>
        <v>77.068421052631578</v>
      </c>
      <c r="Q333" t="str" cm="1">
        <f t="array" ref="Q333:R333">_xlfn.TEXTSPLIT(N333,"/")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>
        <f t="shared" si="20"/>
        <v>199.9806763285024</v>
      </c>
      <c r="P334" s="9">
        <f t="shared" si="21"/>
        <v>88.076595744680844</v>
      </c>
      <c r="Q334" t="str" cm="1">
        <f t="array" ref="Q334:R334">_xlfn.TEXTSPLIT(N334,"/")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>
        <f t="shared" si="20"/>
        <v>123.95833333333333</v>
      </c>
      <c r="P335" s="9">
        <f t="shared" si="21"/>
        <v>47.035573122529641</v>
      </c>
      <c r="Q335" t="str" cm="1">
        <f t="array" ref="Q335:R335">_xlfn.TEXTSPLIT(N335,"/")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>
        <f t="shared" si="20"/>
        <v>186.61329305135951</v>
      </c>
      <c r="P336" s="9">
        <f t="shared" si="21"/>
        <v>110.99550763701707</v>
      </c>
      <c r="Q336" t="str" cm="1">
        <f t="array" ref="Q336:R336">_xlfn.TEXTSPLIT(N336,"/")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>
        <f t="shared" si="20"/>
        <v>114.28538550057536</v>
      </c>
      <c r="P337" s="9">
        <f t="shared" si="21"/>
        <v>87.003066141042481</v>
      </c>
      <c r="Q337" t="str" cm="1">
        <f t="array" ref="Q337:R337">_xlfn.TEXTSPLIT(N337,"/")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>
        <f t="shared" si="20"/>
        <v>97.032531824611041</v>
      </c>
      <c r="P338" s="9">
        <f t="shared" si="21"/>
        <v>63.994402985074629</v>
      </c>
      <c r="Q338" t="str" cm="1">
        <f t="array" ref="Q338:R338">_xlfn.TEXTSPLIT(N338,"/")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>
        <f t="shared" si="20"/>
        <v>122.81904761904762</v>
      </c>
      <c r="P339" s="9">
        <f t="shared" si="21"/>
        <v>105.9945205479452</v>
      </c>
      <c r="Q339" t="str" cm="1">
        <f t="array" ref="Q339:R339">_xlfn.TEXTSPLIT(N339,"/")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>
        <f t="shared" si="20"/>
        <v>179.14326647564468</v>
      </c>
      <c r="P340" s="9">
        <f t="shared" si="21"/>
        <v>73.989349112426041</v>
      </c>
      <c r="Q340" t="str" cm="1">
        <f t="array" ref="Q340:R340">_xlfn.TEXTSPLIT(N340,"/")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>
        <f t="shared" si="20"/>
        <v>79.951577402787962</v>
      </c>
      <c r="P341" s="9">
        <f t="shared" si="21"/>
        <v>84.02004626060139</v>
      </c>
      <c r="Q341" t="str" cm="1">
        <f t="array" ref="Q341:R341">_xlfn.TEXTSPLIT(N341,"/")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>
        <f t="shared" si="20"/>
        <v>94.242587601078171</v>
      </c>
      <c r="P342" s="9">
        <f t="shared" si="21"/>
        <v>88.966921119592882</v>
      </c>
      <c r="Q342" t="str" cm="1">
        <f t="array" ref="Q342:R342">_xlfn.TEXTSPLIT(N342,"/")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>
        <f t="shared" si="20"/>
        <v>84.669291338582681</v>
      </c>
      <c r="P343" s="9">
        <f t="shared" si="21"/>
        <v>76.990453460620529</v>
      </c>
      <c r="Q343" t="str" cm="1">
        <f t="array" ref="Q343:R343">_xlfn.TEXTSPLIT(N343,"/")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>
        <f t="shared" si="20"/>
        <v>66.521920668058456</v>
      </c>
      <c r="P344" s="9">
        <f t="shared" si="21"/>
        <v>97.146341463414629</v>
      </c>
      <c r="Q344" t="str" cm="1">
        <f t="array" ref="Q344:R344">_xlfn.TEXTSPLIT(N344,"/")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>
        <f t="shared" si="20"/>
        <v>53.922222222222224</v>
      </c>
      <c r="P345" s="9">
        <f t="shared" si="21"/>
        <v>33.013605442176868</v>
      </c>
      <c r="Q345" t="str" cm="1">
        <f t="array" ref="Q345:R345">_xlfn.TEXTSPLIT(N345,"/")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>
        <f t="shared" si="20"/>
        <v>41.983299595141702</v>
      </c>
      <c r="P346" s="9">
        <f t="shared" si="21"/>
        <v>99.950602409638549</v>
      </c>
      <c r="Q346" t="str" cm="1">
        <f t="array" ref="Q346:R346">_xlfn.TEXTSPLIT(N346,"/")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>
        <f t="shared" si="20"/>
        <v>14.69479695431472</v>
      </c>
      <c r="P347" s="9">
        <f t="shared" si="21"/>
        <v>69.966767371601208</v>
      </c>
      <c r="Q347" t="str" cm="1">
        <f t="array" ref="Q347:R347">_xlfn.TEXTSPLIT(N347,"/")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>
        <f t="shared" si="20"/>
        <v>34.475000000000001</v>
      </c>
      <c r="P348" s="9">
        <f t="shared" si="21"/>
        <v>110.32</v>
      </c>
      <c r="Q348" t="str" cm="1">
        <f t="array" ref="Q348:R348">_xlfn.TEXTSPLIT(N348,"/")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>
        <f t="shared" si="20"/>
        <v>1400.7777777777778</v>
      </c>
      <c r="P349" s="9">
        <f t="shared" si="21"/>
        <v>66.005235602094245</v>
      </c>
      <c r="Q349" t="str" cm="1">
        <f t="array" ref="Q349:R349">_xlfn.TEXTSPLIT(N349,"/")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>
        <f t="shared" si="20"/>
        <v>71.770351758793964</v>
      </c>
      <c r="P350" s="9">
        <f t="shared" si="21"/>
        <v>41.005742176284812</v>
      </c>
      <c r="Q350" t="str" cm="1">
        <f t="array" ref="Q350:R350">_xlfn.TEXTSPLIT(N350,"/")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>
        <f t="shared" si="20"/>
        <v>53.074115044247783</v>
      </c>
      <c r="P351" s="9">
        <f t="shared" si="21"/>
        <v>103.96316359696641</v>
      </c>
      <c r="Q351" t="str" cm="1">
        <f t="array" ref="Q351:R351">_xlfn.TEXTSPLIT(N351,"/")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>
        <f t="shared" si="20"/>
        <v>5</v>
      </c>
      <c r="P352" s="9">
        <f t="shared" si="21"/>
        <v>5</v>
      </c>
      <c r="Q352" t="str" cm="1">
        <f t="array" ref="Q352:R352">_xlfn.TEXTSPLIT(N352,"/")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>
        <f t="shared" si="20"/>
        <v>127.70715249662618</v>
      </c>
      <c r="P353" s="9">
        <f t="shared" si="21"/>
        <v>47.009935419771487</v>
      </c>
      <c r="Q353" t="str" cm="1">
        <f t="array" ref="Q353:R353">_xlfn.TEXTSPLIT(N353,"/")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>
        <f t="shared" si="20"/>
        <v>34.892857142857139</v>
      </c>
      <c r="P354" s="9">
        <f t="shared" si="21"/>
        <v>29.606060606060606</v>
      </c>
      <c r="Q354" t="str" cm="1">
        <f t="array" ref="Q354:R354">_xlfn.TEXTSPLIT(N354,"/")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>
        <f t="shared" si="20"/>
        <v>410.59821428571428</v>
      </c>
      <c r="P355" s="9">
        <f t="shared" si="21"/>
        <v>81.010569583088667</v>
      </c>
      <c r="Q355" t="str" cm="1">
        <f t="array" ref="Q355:R355">_xlfn.TEXTSPLIT(N355,"/")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>
        <f t="shared" si="20"/>
        <v>123.73770491803278</v>
      </c>
      <c r="P356" s="9">
        <f t="shared" si="21"/>
        <v>94.35</v>
      </c>
      <c r="Q356" t="str" cm="1">
        <f t="array" ref="Q356:R356">_xlfn.TEXTSPLIT(N356,"/")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>
        <f t="shared" si="20"/>
        <v>58.973684210526315</v>
      </c>
      <c r="P357" s="9">
        <f t="shared" si="21"/>
        <v>26.058139534883722</v>
      </c>
      <c r="Q357" t="str" cm="1">
        <f t="array" ref="Q357:R357">_xlfn.TEXTSPLIT(N357,"/")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>
        <f t="shared" si="20"/>
        <v>36.892473118279568</v>
      </c>
      <c r="P358" s="9">
        <f t="shared" si="21"/>
        <v>85.775000000000006</v>
      </c>
      <c r="Q358" t="str" cm="1">
        <f t="array" ref="Q358:R358">_xlfn.TEXTSPLIT(N358,"/")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>
        <f t="shared" si="20"/>
        <v>184.91304347826087</v>
      </c>
      <c r="P359" s="9">
        <f t="shared" si="21"/>
        <v>103.73170731707317</v>
      </c>
      <c r="Q359" t="str" cm="1">
        <f t="array" ref="Q359:R359">_xlfn.TEXTSPLIT(N359,"/")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>
        <f t="shared" si="20"/>
        <v>11.814432989690722</v>
      </c>
      <c r="P360" s="9">
        <f t="shared" si="21"/>
        <v>49.826086956521742</v>
      </c>
      <c r="Q360" t="str" cm="1">
        <f t="array" ref="Q360:R360">_xlfn.TEXTSPLIT(N360,"/")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>
        <f t="shared" si="20"/>
        <v>298.7</v>
      </c>
      <c r="P361" s="9">
        <f t="shared" si="21"/>
        <v>63.893048128342244</v>
      </c>
      <c r="Q361" t="str" cm="1">
        <f t="array" ref="Q361:R361">_xlfn.TEXTSPLIT(N361,"/")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>
        <f t="shared" si="20"/>
        <v>226.35175879396985</v>
      </c>
      <c r="P362" s="9">
        <f t="shared" si="21"/>
        <v>47.002434782608695</v>
      </c>
      <c r="Q362" t="str" cm="1">
        <f t="array" ref="Q362:R362">_xlfn.TEXTSPLIT(N362,"/")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>
        <f t="shared" si="20"/>
        <v>173.56363636363636</v>
      </c>
      <c r="P363" s="9">
        <f t="shared" si="21"/>
        <v>108.47727272727273</v>
      </c>
      <c r="Q363" t="str" cm="1">
        <f t="array" ref="Q363:R363">_xlfn.TEXTSPLIT(N363,"/")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>
        <f t="shared" si="20"/>
        <v>371.75675675675677</v>
      </c>
      <c r="P364" s="9">
        <f t="shared" si="21"/>
        <v>72.015706806282722</v>
      </c>
      <c r="Q364" t="str" cm="1">
        <f t="array" ref="Q364:R364">_xlfn.TEXTSPLIT(N364,"/")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>
        <f t="shared" si="20"/>
        <v>160.19230769230771</v>
      </c>
      <c r="P365" s="9">
        <f t="shared" si="21"/>
        <v>59.928057553956833</v>
      </c>
      <c r="Q365" t="str" cm="1">
        <f t="array" ref="Q365:R365">_xlfn.TEXTSPLIT(N365,"/")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>
        <f t="shared" si="20"/>
        <v>1616.3333333333335</v>
      </c>
      <c r="P366" s="9">
        <f t="shared" si="21"/>
        <v>78.209677419354833</v>
      </c>
      <c r="Q366" t="str" cm="1">
        <f t="array" ref="Q366:R366">_xlfn.TEXTSPLIT(N366,"/")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>
        <f t="shared" si="20"/>
        <v>733.4375</v>
      </c>
      <c r="P367" s="9">
        <f t="shared" si="21"/>
        <v>104.77678571428571</v>
      </c>
      <c r="Q367" t="str" cm="1">
        <f t="array" ref="Q367:R367">_xlfn.TEXTSPLIT(N367,"/")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>
        <f t="shared" si="20"/>
        <v>592.11111111111109</v>
      </c>
      <c r="P368" s="9">
        <f t="shared" si="21"/>
        <v>105.52475247524752</v>
      </c>
      <c r="Q368" t="str" cm="1">
        <f t="array" ref="Q368:R368">_xlfn.TEXTSPLIT(N368,"/")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>
        <f t="shared" si="20"/>
        <v>18.888888888888889</v>
      </c>
      <c r="P369" s="9">
        <f t="shared" si="21"/>
        <v>24.933333333333334</v>
      </c>
      <c r="Q369" t="str" cm="1">
        <f t="array" ref="Q369:R369">_xlfn.TEXTSPLIT(N369,"/")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>
        <f t="shared" si="20"/>
        <v>276.80769230769232</v>
      </c>
      <c r="P370" s="9">
        <f t="shared" si="21"/>
        <v>69.873786407766985</v>
      </c>
      <c r="Q370" t="str" cm="1">
        <f t="array" ref="Q370:R370">_xlfn.TEXTSPLIT(N370,"/")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>
        <f t="shared" si="20"/>
        <v>273.01851851851848</v>
      </c>
      <c r="P371" s="9">
        <f t="shared" si="21"/>
        <v>95.733766233766232</v>
      </c>
      <c r="Q371" t="str" cm="1">
        <f t="array" ref="Q371:R371">_xlfn.TEXTSPLIT(N371,"/")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>
        <f t="shared" si="20"/>
        <v>159.36331255565449</v>
      </c>
      <c r="P372" s="9">
        <f t="shared" si="21"/>
        <v>29.997485752598056</v>
      </c>
      <c r="Q372" t="str" cm="1">
        <f t="array" ref="Q372:R372">_xlfn.TEXTSPLIT(N372,"/")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>
        <f t="shared" si="20"/>
        <v>67.869978858350947</v>
      </c>
      <c r="P373" s="9">
        <f t="shared" si="21"/>
        <v>59.011948529411768</v>
      </c>
      <c r="Q373" t="str" cm="1">
        <f t="array" ref="Q373:R373">_xlfn.TEXTSPLIT(N373,"/")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>
        <f t="shared" si="20"/>
        <v>1591.5555555555554</v>
      </c>
      <c r="P374" s="9">
        <f t="shared" si="21"/>
        <v>84.757396449704146</v>
      </c>
      <c r="Q374" t="str" cm="1">
        <f t="array" ref="Q374:R374">_xlfn.TEXTSPLIT(N374,"/")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>
        <f t="shared" si="20"/>
        <v>730.18222222222221</v>
      </c>
      <c r="P375" s="9">
        <f t="shared" si="21"/>
        <v>78.010921177587846</v>
      </c>
      <c r="Q375" t="str" cm="1">
        <f t="array" ref="Q375:R375">_xlfn.TEXTSPLIT(N375,"/")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>
        <f t="shared" si="20"/>
        <v>13.185782556750297</v>
      </c>
      <c r="P376" s="9">
        <f t="shared" si="21"/>
        <v>50.05215419501134</v>
      </c>
      <c r="Q376" t="str" cm="1">
        <f t="array" ref="Q376:R376">_xlfn.TEXTSPLIT(N376,"/")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>
        <f t="shared" si="20"/>
        <v>54.777777777777779</v>
      </c>
      <c r="P377" s="9">
        <f t="shared" si="21"/>
        <v>59.16</v>
      </c>
      <c r="Q377" t="str" cm="1">
        <f t="array" ref="Q377:R377">_xlfn.TEXTSPLIT(N377,"/")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>
        <f t="shared" si="20"/>
        <v>361.02941176470591</v>
      </c>
      <c r="P378" s="9">
        <f t="shared" si="21"/>
        <v>93.702290076335885</v>
      </c>
      <c r="Q378" t="str" cm="1">
        <f t="array" ref="Q378:R378">_xlfn.TEXTSPLIT(N378,"/")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>
        <f t="shared" si="20"/>
        <v>10.257545271629779</v>
      </c>
      <c r="P379" s="9">
        <f t="shared" si="21"/>
        <v>40.14173228346457</v>
      </c>
      <c r="Q379" t="str" cm="1">
        <f t="array" ref="Q379:R379">_xlfn.TEXTSPLIT(N379,"/")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>
        <f t="shared" si="20"/>
        <v>13.962962962962964</v>
      </c>
      <c r="P380" s="9">
        <f t="shared" si="21"/>
        <v>70.090140845070422</v>
      </c>
      <c r="Q380" t="str" cm="1">
        <f t="array" ref="Q380:R380">_xlfn.TEXTSPLIT(N380,"/")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>
        <f t="shared" si="20"/>
        <v>40.444444444444443</v>
      </c>
      <c r="P381" s="9">
        <f t="shared" si="21"/>
        <v>66.181818181818187</v>
      </c>
      <c r="Q381" t="str" cm="1">
        <f t="array" ref="Q381:R381">_xlfn.TEXTSPLIT(N381,"/")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>
        <f t="shared" si="20"/>
        <v>160.32</v>
      </c>
      <c r="P382" s="9">
        <f t="shared" si="21"/>
        <v>47.714285714285715</v>
      </c>
      <c r="Q382" t="str" cm="1">
        <f t="array" ref="Q382:R382">_xlfn.TEXTSPLIT(N382,"/")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>
        <f t="shared" si="20"/>
        <v>183.9433962264151</v>
      </c>
      <c r="P383" s="9">
        <f t="shared" si="21"/>
        <v>62.896774193548389</v>
      </c>
      <c r="Q383" t="str" cm="1">
        <f t="array" ref="Q383:R383">_xlfn.TEXTSPLIT(N383,"/")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>
        <f t="shared" si="20"/>
        <v>63.769230769230766</v>
      </c>
      <c r="P384" s="9">
        <f t="shared" si="21"/>
        <v>86.611940298507463</v>
      </c>
      <c r="Q384" t="str" cm="1">
        <f t="array" ref="Q384:R384">_xlfn.TEXTSPLIT(N384,"/")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>
        <f t="shared" si="20"/>
        <v>225.38095238095238</v>
      </c>
      <c r="P385" s="9">
        <f t="shared" si="21"/>
        <v>75.126984126984127</v>
      </c>
      <c r="Q385" t="str" cm="1">
        <f t="array" ref="Q385:R385">_xlfn.TEXTSPLIT(N385,"/")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>
        <f t="shared" si="20"/>
        <v>172.00961538461539</v>
      </c>
      <c r="P386" s="9">
        <f t="shared" si="21"/>
        <v>41.004167534903104</v>
      </c>
      <c r="Q386" t="str" cm="1">
        <f t="array" ref="Q386:R386">_xlfn.TEXTSPLIT(N386,"/")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>
        <f t="shared" ref="O387:O450" si="24">(E387/D387) *100</f>
        <v>146.16709511568124</v>
      </c>
      <c r="P387" s="9">
        <f t="shared" ref="P387:P450" si="25">(E387/G387)</f>
        <v>50.007915567282325</v>
      </c>
      <c r="Q387" t="str" cm="1">
        <f t="array" ref="Q387:R387">_xlfn.TEXTSPLIT(N387,"/")</f>
        <v>publishing</v>
      </c>
      <c r="R387" t="str">
        <v>nonfiction</v>
      </c>
      <c r="S387" s="7">
        <f t="shared" ref="S387:S450" si="26">(((J387/60)/60)/24)+DATE(1970,1,1)</f>
        <v>43553.208333333328</v>
      </c>
      <c r="T387" s="7">
        <f t="shared" ref="T387:T450" si="27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>
        <f t="shared" si="24"/>
        <v>76.42361623616236</v>
      </c>
      <c r="P388" s="9">
        <f t="shared" si="25"/>
        <v>96.960674157303373</v>
      </c>
      <c r="Q388" t="str" cm="1">
        <f t="array" ref="Q388:R388">_xlfn.TEXTSPLIT(N388,"/")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>
        <f t="shared" si="24"/>
        <v>39.261467889908261</v>
      </c>
      <c r="P389" s="9">
        <f t="shared" si="25"/>
        <v>100.93160377358491</v>
      </c>
      <c r="Q389" t="str" cm="1">
        <f t="array" ref="Q389:R389">_xlfn.TEXTSPLIT(N389,"/")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>
        <f t="shared" si="24"/>
        <v>11.270034843205574</v>
      </c>
      <c r="P390" s="9">
        <f t="shared" si="25"/>
        <v>89.227586206896547</v>
      </c>
      <c r="Q390" t="str" cm="1">
        <f t="array" ref="Q390:R390">_xlfn.TEXTSPLIT(N390,"/")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>
        <f t="shared" si="24"/>
        <v>122.11084337349398</v>
      </c>
      <c r="P391" s="9">
        <f t="shared" si="25"/>
        <v>87.979166666666671</v>
      </c>
      <c r="Q391" t="str" cm="1">
        <f t="array" ref="Q391:R391">_xlfn.TEXTSPLIT(N391,"/")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>
        <f t="shared" si="24"/>
        <v>186.54166666666669</v>
      </c>
      <c r="P392" s="9">
        <f t="shared" si="25"/>
        <v>89.54</v>
      </c>
      <c r="Q392" t="str" cm="1">
        <f t="array" ref="Q392:R392">_xlfn.TEXTSPLIT(N392,"/")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>
        <f t="shared" si="24"/>
        <v>7.2731788079470201</v>
      </c>
      <c r="P393" s="9">
        <f t="shared" si="25"/>
        <v>29.09271523178808</v>
      </c>
      <c r="Q393" t="str" cm="1">
        <f t="array" ref="Q393:R393">_xlfn.TEXTSPLIT(N393,"/")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>
        <f t="shared" si="24"/>
        <v>65.642371234207957</v>
      </c>
      <c r="P394" s="9">
        <f t="shared" si="25"/>
        <v>42.006218905472636</v>
      </c>
      <c r="Q394" t="str" cm="1">
        <f t="array" ref="Q394:R394">_xlfn.TEXTSPLIT(N394,"/")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>
        <f t="shared" si="24"/>
        <v>228.96178343949046</v>
      </c>
      <c r="P395" s="9">
        <f t="shared" si="25"/>
        <v>47.004903563255965</v>
      </c>
      <c r="Q395" t="str" cm="1">
        <f t="array" ref="Q395:R395">_xlfn.TEXTSPLIT(N395,"/")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>
        <f t="shared" si="24"/>
        <v>469.37499999999994</v>
      </c>
      <c r="P396" s="9">
        <f t="shared" si="25"/>
        <v>110.44117647058823</v>
      </c>
      <c r="Q396" t="str" cm="1">
        <f t="array" ref="Q396:R396">_xlfn.TEXTSPLIT(N396,"/")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>
        <f t="shared" si="24"/>
        <v>130.11267605633802</v>
      </c>
      <c r="P397" s="9">
        <f t="shared" si="25"/>
        <v>41.990909090909092</v>
      </c>
      <c r="Q397" t="str" cm="1">
        <f t="array" ref="Q397:R397">_xlfn.TEXTSPLIT(N397,"/")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>
        <f t="shared" si="24"/>
        <v>167.05422993492408</v>
      </c>
      <c r="P398" s="9">
        <f t="shared" si="25"/>
        <v>48.012468827930178</v>
      </c>
      <c r="Q398" t="str" cm="1">
        <f t="array" ref="Q398:R398">_xlfn.TEXTSPLIT(N398,"/")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>
        <f t="shared" si="24"/>
        <v>173.8641975308642</v>
      </c>
      <c r="P399" s="9">
        <f t="shared" si="25"/>
        <v>31.019823788546255</v>
      </c>
      <c r="Q399" t="str" cm="1">
        <f t="array" ref="Q399:R399">_xlfn.TEXTSPLIT(N399,"/")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>
        <f t="shared" si="24"/>
        <v>717.76470588235293</v>
      </c>
      <c r="P400" s="9">
        <f t="shared" si="25"/>
        <v>99.203252032520325</v>
      </c>
      <c r="Q400" t="str" cm="1">
        <f t="array" ref="Q400:R400">_xlfn.TEXTSPLIT(N400,"/")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>
        <f t="shared" si="24"/>
        <v>63.850976361767728</v>
      </c>
      <c r="P401" s="9">
        <f t="shared" si="25"/>
        <v>66.022316684378325</v>
      </c>
      <c r="Q401" t="str" cm="1">
        <f t="array" ref="Q401:R401">_xlfn.TEXTSPLIT(N401,"/")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>
        <f t="shared" si="24"/>
        <v>2</v>
      </c>
      <c r="P402" s="9">
        <f t="shared" si="25"/>
        <v>2</v>
      </c>
      <c r="Q402" t="str" cm="1">
        <f t="array" ref="Q402:R402">_xlfn.TEXTSPLIT(N402,"/")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>
        <f t="shared" si="24"/>
        <v>1530.2222222222222</v>
      </c>
      <c r="P403" s="9">
        <f t="shared" si="25"/>
        <v>46.060200668896321</v>
      </c>
      <c r="Q403" t="str" cm="1">
        <f t="array" ref="Q403:R403">_xlfn.TEXTSPLIT(N403,"/")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>
        <f t="shared" si="24"/>
        <v>40.356164383561641</v>
      </c>
      <c r="P404" s="9">
        <f t="shared" si="25"/>
        <v>73.650000000000006</v>
      </c>
      <c r="Q404" t="str" cm="1">
        <f t="array" ref="Q404:R404">_xlfn.TEXTSPLIT(N404,"/")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>
        <f t="shared" si="24"/>
        <v>86.220633299284984</v>
      </c>
      <c r="P405" s="9">
        <f t="shared" si="25"/>
        <v>55.99336650082919</v>
      </c>
      <c r="Q405" t="str" cm="1">
        <f t="array" ref="Q405:R405">_xlfn.TEXTSPLIT(N405,"/")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>
        <f t="shared" si="24"/>
        <v>315.58486707566465</v>
      </c>
      <c r="P406" s="9">
        <f t="shared" si="25"/>
        <v>68.985695127402778</v>
      </c>
      <c r="Q406" t="str" cm="1">
        <f t="array" ref="Q406:R406">_xlfn.TEXTSPLIT(N406,"/")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>
        <f t="shared" si="24"/>
        <v>89.618243243243242</v>
      </c>
      <c r="P407" s="9">
        <f t="shared" si="25"/>
        <v>60.981609195402299</v>
      </c>
      <c r="Q407" t="str" cm="1">
        <f t="array" ref="Q407:R407">_xlfn.TEXTSPLIT(N407,"/")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>
        <f t="shared" si="24"/>
        <v>182.14503816793894</v>
      </c>
      <c r="P408" s="9">
        <f t="shared" si="25"/>
        <v>110.98139534883721</v>
      </c>
      <c r="Q408" t="str" cm="1">
        <f t="array" ref="Q408:R408">_xlfn.TEXTSPLIT(N408,"/")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>
        <f t="shared" si="24"/>
        <v>355.88235294117646</v>
      </c>
      <c r="P409" s="9">
        <f t="shared" si="25"/>
        <v>25</v>
      </c>
      <c r="Q409" t="str" cm="1">
        <f t="array" ref="Q409:R409">_xlfn.TEXTSPLIT(N409,"/")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>
        <f t="shared" si="24"/>
        <v>131.83695652173913</v>
      </c>
      <c r="P410" s="9">
        <f t="shared" si="25"/>
        <v>78.759740259740255</v>
      </c>
      <c r="Q410" t="str" cm="1">
        <f t="array" ref="Q410:R410">_xlfn.TEXTSPLIT(N410,"/")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>
        <f t="shared" si="24"/>
        <v>46.315634218289084</v>
      </c>
      <c r="P411" s="9">
        <f t="shared" si="25"/>
        <v>87.960784313725483</v>
      </c>
      <c r="Q411" t="str" cm="1">
        <f t="array" ref="Q411:R411">_xlfn.TEXTSPLIT(N411,"/")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>
        <f t="shared" si="24"/>
        <v>36.132726089785294</v>
      </c>
      <c r="P412" s="9">
        <f t="shared" si="25"/>
        <v>49.987398739873989</v>
      </c>
      <c r="Q412" t="str" cm="1">
        <f t="array" ref="Q412:R412">_xlfn.TEXTSPLIT(N412,"/")</f>
        <v>games</v>
      </c>
      <c r="R412" t="str">
        <v>mobile games</v>
      </c>
      <c r="S412" s="7">
        <f t="shared" si="26"/>
        <v>42122.208333333328</v>
      </c>
      <c r="T412" s="7">
        <f>(((K412/60)/60)/24)+DATE(1970,1,1)</f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>
        <f t="shared" si="24"/>
        <v>104.62820512820512</v>
      </c>
      <c r="P413" s="9">
        <f t="shared" si="25"/>
        <v>99.524390243902445</v>
      </c>
      <c r="Q413" t="str" cm="1">
        <f t="array" ref="Q413:R413">_xlfn.TEXTSPLIT(N413,"/")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>
        <f t="shared" si="24"/>
        <v>668.85714285714289</v>
      </c>
      <c r="P414" s="9">
        <f t="shared" si="25"/>
        <v>104.82089552238806</v>
      </c>
      <c r="Q414" t="str" cm="1">
        <f t="array" ref="Q414:R414">_xlfn.TEXTSPLIT(N414,"/")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>
        <f t="shared" si="24"/>
        <v>62.072823218997364</v>
      </c>
      <c r="P415" s="9">
        <f t="shared" si="25"/>
        <v>108.01469237832875</v>
      </c>
      <c r="Q415" t="str" cm="1">
        <f t="array" ref="Q415:R415">_xlfn.TEXTSPLIT(N415,"/")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>
        <f t="shared" si="24"/>
        <v>84.699787460148784</v>
      </c>
      <c r="P416" s="9">
        <f t="shared" si="25"/>
        <v>28.998544660724033</v>
      </c>
      <c r="Q416" t="str" cm="1">
        <f t="array" ref="Q416:R416">_xlfn.TEXTSPLIT(N416,"/")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>
        <f t="shared" si="24"/>
        <v>11.059030837004405</v>
      </c>
      <c r="P417" s="9">
        <f t="shared" si="25"/>
        <v>30.028708133971293</v>
      </c>
      <c r="Q417" t="str" cm="1">
        <f t="array" ref="Q417:R417">_xlfn.TEXTSPLIT(N417,"/")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>
        <f t="shared" si="24"/>
        <v>43.838781575037146</v>
      </c>
      <c r="P418" s="9">
        <f t="shared" si="25"/>
        <v>41.005559416261292</v>
      </c>
      <c r="Q418" t="str" cm="1">
        <f t="array" ref="Q418:R418">_xlfn.TEXTSPLIT(N418,"/")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>
        <f t="shared" si="24"/>
        <v>55.470588235294116</v>
      </c>
      <c r="P419" s="9">
        <f t="shared" si="25"/>
        <v>62.866666666666667</v>
      </c>
      <c r="Q419" t="str" cm="1">
        <f t="array" ref="Q419:R419">_xlfn.TEXTSPLIT(N419,"/")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>
        <f t="shared" si="24"/>
        <v>57.399511301160658</v>
      </c>
      <c r="P420" s="9">
        <f t="shared" si="25"/>
        <v>47.005002501250623</v>
      </c>
      <c r="Q420" t="str" cm="1">
        <f t="array" ref="Q420:R420">_xlfn.TEXTSPLIT(N420,"/")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>
        <f t="shared" si="24"/>
        <v>123.43497363796135</v>
      </c>
      <c r="P421" s="9">
        <f t="shared" si="25"/>
        <v>26.997693638285604</v>
      </c>
      <c r="Q421" t="str" cm="1">
        <f t="array" ref="Q421:R421">_xlfn.TEXTSPLIT(N421,"/")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>
        <f t="shared" si="24"/>
        <v>128.46</v>
      </c>
      <c r="P422" s="9">
        <f t="shared" si="25"/>
        <v>68.329787234042556</v>
      </c>
      <c r="Q422" t="str" cm="1">
        <f t="array" ref="Q422:R422">_xlfn.TEXTSPLIT(N422,"/")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>
        <f t="shared" si="24"/>
        <v>63.989361702127653</v>
      </c>
      <c r="P423" s="9">
        <f t="shared" si="25"/>
        <v>50.974576271186443</v>
      </c>
      <c r="Q423" t="str" cm="1">
        <f t="array" ref="Q423:R423">_xlfn.TEXTSPLIT(N423,"/")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>
        <f t="shared" si="24"/>
        <v>127.29885057471265</v>
      </c>
      <c r="P424" s="9">
        <f t="shared" si="25"/>
        <v>54.024390243902438</v>
      </c>
      <c r="Q424" t="str" cm="1">
        <f t="array" ref="Q424:R424">_xlfn.TEXTSPLIT(N424,"/")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>
        <f t="shared" si="24"/>
        <v>10.638024357239512</v>
      </c>
      <c r="P425" s="9">
        <f t="shared" si="25"/>
        <v>97.055555555555557</v>
      </c>
      <c r="Q425" t="str" cm="1">
        <f t="array" ref="Q425:R425">_xlfn.TEXTSPLIT(N425,"/")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>
        <f t="shared" si="24"/>
        <v>40.470588235294116</v>
      </c>
      <c r="P426" s="9">
        <f t="shared" si="25"/>
        <v>24.867469879518072</v>
      </c>
      <c r="Q426" t="str" cm="1">
        <f t="array" ref="Q426:R426">_xlfn.TEXTSPLIT(N426,"/")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>
        <f t="shared" si="24"/>
        <v>287.66666666666663</v>
      </c>
      <c r="P427" s="9">
        <f t="shared" si="25"/>
        <v>84.423913043478265</v>
      </c>
      <c r="Q427" t="str" cm="1">
        <f t="array" ref="Q427:R427">_xlfn.TEXTSPLIT(N427,"/")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>
        <f t="shared" si="24"/>
        <v>572.94444444444446</v>
      </c>
      <c r="P428" s="9">
        <f t="shared" si="25"/>
        <v>47.091324200913242</v>
      </c>
      <c r="Q428" t="str" cm="1">
        <f t="array" ref="Q428:R428">_xlfn.TEXTSPLIT(N428,"/")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>
        <f t="shared" si="24"/>
        <v>112.90429799426933</v>
      </c>
      <c r="P429" s="9">
        <f t="shared" si="25"/>
        <v>77.996041171813147</v>
      </c>
      <c r="Q429" t="str" cm="1">
        <f t="array" ref="Q429:R429">_xlfn.TEXTSPLIT(N429,"/")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>
        <f t="shared" si="24"/>
        <v>46.387573964497044</v>
      </c>
      <c r="P430" s="9">
        <f t="shared" si="25"/>
        <v>62.967871485943775</v>
      </c>
      <c r="Q430" t="str" cm="1">
        <f t="array" ref="Q430:R430">_xlfn.TEXTSPLIT(N430,"/")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>
        <f t="shared" si="24"/>
        <v>90.675916230366497</v>
      </c>
      <c r="P431" s="9">
        <f t="shared" si="25"/>
        <v>81.006080449017773</v>
      </c>
      <c r="Q431" t="str" cm="1">
        <f t="array" ref="Q431:R431">_xlfn.TEXTSPLIT(N431,"/")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>
        <f t="shared" si="24"/>
        <v>67.740740740740748</v>
      </c>
      <c r="P432" s="9">
        <f t="shared" si="25"/>
        <v>65.321428571428569</v>
      </c>
      <c r="Q432" t="str" cm="1">
        <f t="array" ref="Q432:R432">_xlfn.TEXTSPLIT(N432,"/")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>
        <f t="shared" si="24"/>
        <v>192.49019607843135</v>
      </c>
      <c r="P433" s="9">
        <f t="shared" si="25"/>
        <v>104.43617021276596</v>
      </c>
      <c r="Q433" t="str" cm="1">
        <f t="array" ref="Q433:R433">_xlfn.TEXTSPLIT(N433,"/")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>
        <f t="shared" si="24"/>
        <v>82.714285714285722</v>
      </c>
      <c r="P434" s="9">
        <f t="shared" si="25"/>
        <v>69.989010989010993</v>
      </c>
      <c r="Q434" t="str" cm="1">
        <f t="array" ref="Q434:R434">_xlfn.TEXTSPLIT(N434,"/")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>
        <f t="shared" si="24"/>
        <v>54.163920922570021</v>
      </c>
      <c r="P435" s="9">
        <f t="shared" si="25"/>
        <v>83.023989898989896</v>
      </c>
      <c r="Q435" t="str" cm="1">
        <f t="array" ref="Q435:R435">_xlfn.TEXTSPLIT(N435,"/")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>
        <f t="shared" si="24"/>
        <v>16.722222222222221</v>
      </c>
      <c r="P436" s="9">
        <f t="shared" si="25"/>
        <v>90.3</v>
      </c>
      <c r="Q436" t="str" cm="1">
        <f t="array" ref="Q436:R436">_xlfn.TEXTSPLIT(N436,"/")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>
        <f t="shared" si="24"/>
        <v>116.87664041994749</v>
      </c>
      <c r="P437" s="9">
        <f t="shared" si="25"/>
        <v>103.98131932282546</v>
      </c>
      <c r="Q437" t="str" cm="1">
        <f t="array" ref="Q437:R437">_xlfn.TEXTSPLIT(N437,"/")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>
        <f t="shared" si="24"/>
        <v>1052.1538461538462</v>
      </c>
      <c r="P438" s="9">
        <f t="shared" si="25"/>
        <v>54.931726907630519</v>
      </c>
      <c r="Q438" t="str" cm="1">
        <f t="array" ref="Q438:R438">_xlfn.TEXTSPLIT(N438,"/")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>
        <f t="shared" si="24"/>
        <v>123.07407407407408</v>
      </c>
      <c r="P439" s="9">
        <f t="shared" si="25"/>
        <v>51.921875</v>
      </c>
      <c r="Q439" t="str" cm="1">
        <f t="array" ref="Q439:R439">_xlfn.TEXTSPLIT(N439,"/")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>
        <f t="shared" si="24"/>
        <v>178.63855421686748</v>
      </c>
      <c r="P440" s="9">
        <f t="shared" si="25"/>
        <v>60.02834008097166</v>
      </c>
      <c r="Q440" t="str" cm="1">
        <f t="array" ref="Q440:R440">_xlfn.TEXTSPLIT(N440,"/")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>
        <f t="shared" si="24"/>
        <v>355.28169014084506</v>
      </c>
      <c r="P441" s="9">
        <f t="shared" si="25"/>
        <v>44.003488879197555</v>
      </c>
      <c r="Q441" t="str" cm="1">
        <f t="array" ref="Q441:R441">_xlfn.TEXTSPLIT(N441,"/")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>
        <f t="shared" si="24"/>
        <v>161.90634146341463</v>
      </c>
      <c r="P442" s="9">
        <f t="shared" si="25"/>
        <v>53.003513254551258</v>
      </c>
      <c r="Q442" t="str" cm="1">
        <f t="array" ref="Q442:R442">_xlfn.TEXTSPLIT(N442,"/")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>
        <f t="shared" si="24"/>
        <v>24.914285714285715</v>
      </c>
      <c r="P443" s="9">
        <f t="shared" si="25"/>
        <v>54.5</v>
      </c>
      <c r="Q443" t="str" cm="1">
        <f t="array" ref="Q443:R443">_xlfn.TEXTSPLIT(N443,"/")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>
        <f t="shared" si="24"/>
        <v>198.72222222222223</v>
      </c>
      <c r="P444" s="9">
        <f t="shared" si="25"/>
        <v>75.04195804195804</v>
      </c>
      <c r="Q444" t="str" cm="1">
        <f t="array" ref="Q444:R444">_xlfn.TEXTSPLIT(N444,"/")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>
        <f t="shared" si="24"/>
        <v>34.752688172043008</v>
      </c>
      <c r="P445" s="9">
        <f t="shared" si="25"/>
        <v>35.911111111111111</v>
      </c>
      <c r="Q445" t="str" cm="1">
        <f t="array" ref="Q445:R445">_xlfn.TEXTSPLIT(N445,"/")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>
        <f t="shared" si="24"/>
        <v>176.41935483870967</v>
      </c>
      <c r="P446" s="9">
        <f t="shared" si="25"/>
        <v>36.952702702702702</v>
      </c>
      <c r="Q446" t="str" cm="1">
        <f t="array" ref="Q446:R446">_xlfn.TEXTSPLIT(N446,"/")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>
        <f t="shared" si="24"/>
        <v>511.38095238095235</v>
      </c>
      <c r="P447" s="9">
        <f t="shared" si="25"/>
        <v>63.170588235294119</v>
      </c>
      <c r="Q447" t="str" cm="1">
        <f t="array" ref="Q447:R447">_xlfn.TEXTSPLIT(N447,"/")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>
        <f t="shared" si="24"/>
        <v>82.044117647058826</v>
      </c>
      <c r="P448" s="9">
        <f t="shared" si="25"/>
        <v>29.99462365591398</v>
      </c>
      <c r="Q448" t="str" cm="1">
        <f t="array" ref="Q448:R448">_xlfn.TEXTSPLIT(N448,"/")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>
        <f t="shared" si="24"/>
        <v>24.326030927835053</v>
      </c>
      <c r="P449" s="9">
        <f t="shared" si="25"/>
        <v>86</v>
      </c>
      <c r="Q449" t="str" cm="1">
        <f t="array" ref="Q449:R449">_xlfn.TEXTSPLIT(N449,"/")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>
        <f t="shared" si="24"/>
        <v>50.482758620689658</v>
      </c>
      <c r="P450" s="9">
        <f t="shared" si="25"/>
        <v>75.014876033057845</v>
      </c>
      <c r="Q450" t="str" cm="1">
        <f t="array" ref="Q450:R450">_xlfn.TEXTSPLIT(N450,"/")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>
        <f t="shared" ref="O451:O514" si="28">(E451/D451) *100</f>
        <v>967</v>
      </c>
      <c r="P451" s="9">
        <f t="shared" ref="P451:P514" si="29">(E451/G451)</f>
        <v>101.19767441860465</v>
      </c>
      <c r="Q451" t="str" cm="1">
        <f t="array" ref="Q451:R451">_xlfn.TEXTSPLIT(N451,"/")</f>
        <v>games</v>
      </c>
      <c r="R451" t="str">
        <v>video games</v>
      </c>
      <c r="S451" s="7">
        <f t="shared" ref="S451:S514" si="30">(((J451/60)/60)/24)+DATE(1970,1,1)</f>
        <v>43530.25</v>
      </c>
      <c r="T451" s="7">
        <f t="shared" ref="T451:T514" si="31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>
        <f t="shared" si="28"/>
        <v>4</v>
      </c>
      <c r="P452" s="9">
        <f t="shared" si="29"/>
        <v>4</v>
      </c>
      <c r="Q452" t="str" cm="1">
        <f t="array" ref="Q452:R452">_xlfn.TEXTSPLIT(N452,"/")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>
        <f t="shared" si="28"/>
        <v>122.84501347708894</v>
      </c>
      <c r="P453" s="9">
        <f t="shared" si="29"/>
        <v>29.001272669424118</v>
      </c>
      <c r="Q453" t="str" cm="1">
        <f t="array" ref="Q453:R453">_xlfn.TEXTSPLIT(N453,"/")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>
        <f t="shared" si="28"/>
        <v>63.4375</v>
      </c>
      <c r="P454" s="9">
        <f t="shared" si="29"/>
        <v>98.225806451612897</v>
      </c>
      <c r="Q454" t="str" cm="1">
        <f t="array" ref="Q454:R454">_xlfn.TEXTSPLIT(N454,"/")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>
        <f t="shared" si="28"/>
        <v>56.331688596491226</v>
      </c>
      <c r="P455" s="9">
        <f t="shared" si="29"/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>
        <f t="shared" si="28"/>
        <v>44.074999999999996</v>
      </c>
      <c r="P456" s="9">
        <f t="shared" si="29"/>
        <v>45.205128205128204</v>
      </c>
      <c r="Q456" t="str" cm="1">
        <f t="array" ref="Q456:R456">_xlfn.TEXTSPLIT(N456,"/")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>
        <f t="shared" si="28"/>
        <v>118.37253218884121</v>
      </c>
      <c r="P457" s="9">
        <f t="shared" si="29"/>
        <v>37.001341561577675</v>
      </c>
      <c r="Q457" t="str" cm="1">
        <f t="array" ref="Q457:R457">_xlfn.TEXTSPLIT(N457,"/")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>
        <f t="shared" si="28"/>
        <v>104.1243169398907</v>
      </c>
      <c r="P458" s="9">
        <f t="shared" si="29"/>
        <v>94.976947040498445</v>
      </c>
      <c r="Q458" t="str" cm="1">
        <f t="array" ref="Q458:R458">_xlfn.TEXTSPLIT(N458,"/")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>
        <f t="shared" si="28"/>
        <v>26.640000000000004</v>
      </c>
      <c r="P459" s="9">
        <f t="shared" si="29"/>
        <v>28.956521739130434</v>
      </c>
      <c r="Q459" t="str" cm="1">
        <f t="array" ref="Q459:R459">_xlfn.TEXTSPLIT(N459,"/")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>
        <f t="shared" si="28"/>
        <v>351.20118343195264</v>
      </c>
      <c r="P460" s="9">
        <f t="shared" si="29"/>
        <v>55.993396226415094</v>
      </c>
      <c r="Q460" t="str" cm="1">
        <f t="array" ref="Q460:R460">_xlfn.TEXTSPLIT(N460,"/")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>
        <f t="shared" si="28"/>
        <v>90.063492063492063</v>
      </c>
      <c r="P461" s="9">
        <f t="shared" si="29"/>
        <v>54.038095238095238</v>
      </c>
      <c r="Q461" t="str" cm="1">
        <f t="array" ref="Q461:R461">_xlfn.TEXTSPLIT(N461,"/")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>
        <f t="shared" si="28"/>
        <v>171.625</v>
      </c>
      <c r="P462" s="9">
        <f t="shared" si="29"/>
        <v>82.38</v>
      </c>
      <c r="Q462" t="str" cm="1">
        <f t="array" ref="Q462:R462">_xlfn.TEXTSPLIT(N462,"/")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>
        <f t="shared" si="28"/>
        <v>141.04655870445345</v>
      </c>
      <c r="P463" s="9">
        <f t="shared" si="29"/>
        <v>66.997115384615384</v>
      </c>
      <c r="Q463" t="str" cm="1">
        <f t="array" ref="Q463:R463">_xlfn.TEXTSPLIT(N463,"/")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>
        <f t="shared" si="28"/>
        <v>30.57944915254237</v>
      </c>
      <c r="P464" s="9">
        <f t="shared" si="29"/>
        <v>107.91401869158878</v>
      </c>
      <c r="Q464" t="str" cm="1">
        <f t="array" ref="Q464:R464">_xlfn.TEXTSPLIT(N464,"/")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>
        <f t="shared" si="28"/>
        <v>108.16455696202532</v>
      </c>
      <c r="P465" s="9">
        <f t="shared" si="29"/>
        <v>69.009501187648453</v>
      </c>
      <c r="Q465" t="str" cm="1">
        <f t="array" ref="Q465:R465">_xlfn.TEXTSPLIT(N465,"/")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>
        <f t="shared" si="28"/>
        <v>133.45505617977528</v>
      </c>
      <c r="P466" s="9">
        <f t="shared" si="29"/>
        <v>39.006568144499177</v>
      </c>
      <c r="Q466" t="str" cm="1">
        <f t="array" ref="Q466:R466">_xlfn.TEXTSPLIT(N466,"/")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>
        <f t="shared" si="28"/>
        <v>187.85106382978722</v>
      </c>
      <c r="P467" s="9">
        <f t="shared" si="29"/>
        <v>110.3625</v>
      </c>
      <c r="Q467" t="str" cm="1">
        <f t="array" ref="Q467:R467">_xlfn.TEXTSPLIT(N467,"/")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>
        <f t="shared" si="28"/>
        <v>332</v>
      </c>
      <c r="P468" s="9">
        <f t="shared" si="29"/>
        <v>94.857142857142861</v>
      </c>
      <c r="Q468" t="str" cm="1">
        <f t="array" ref="Q468:R468">_xlfn.TEXTSPLIT(N468,"/")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>
        <f t="shared" si="28"/>
        <v>575.21428571428578</v>
      </c>
      <c r="P469" s="9">
        <f t="shared" si="29"/>
        <v>57.935251798561154</v>
      </c>
      <c r="Q469" t="str" cm="1">
        <f t="array" ref="Q469:R469">_xlfn.TEXTSPLIT(N469,"/")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>
        <f t="shared" si="28"/>
        <v>40.5</v>
      </c>
      <c r="P470" s="9">
        <f t="shared" si="29"/>
        <v>101.25</v>
      </c>
      <c r="Q470" t="str" cm="1">
        <f t="array" ref="Q470:R470">_xlfn.TEXTSPLIT(N470,"/")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>
        <f t="shared" si="28"/>
        <v>184.42857142857144</v>
      </c>
      <c r="P471" s="9">
        <f t="shared" si="29"/>
        <v>64.95597484276729</v>
      </c>
      <c r="Q471" t="str" cm="1">
        <f t="array" ref="Q471:R471">_xlfn.TEXTSPLIT(N471,"/")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>
        <f t="shared" si="28"/>
        <v>285.80555555555554</v>
      </c>
      <c r="P472" s="9">
        <f t="shared" si="29"/>
        <v>27.00524934383202</v>
      </c>
      <c r="Q472" t="str" cm="1">
        <f t="array" ref="Q472:R472">_xlfn.TEXTSPLIT(N472,"/")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>
        <f t="shared" si="28"/>
        <v>319</v>
      </c>
      <c r="P473" s="9">
        <f t="shared" si="29"/>
        <v>50.97422680412371</v>
      </c>
      <c r="Q473" t="str" cm="1">
        <f t="array" ref="Q473:R473">_xlfn.TEXTSPLIT(N473,"/")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>
        <f t="shared" si="28"/>
        <v>39.234070221066318</v>
      </c>
      <c r="P474" s="9">
        <f t="shared" si="29"/>
        <v>104.94260869565217</v>
      </c>
      <c r="Q474" t="str" cm="1">
        <f t="array" ref="Q474:R474">_xlfn.TEXTSPLIT(N474,"/")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>
        <f t="shared" si="28"/>
        <v>178.14000000000001</v>
      </c>
      <c r="P475" s="9">
        <f t="shared" si="29"/>
        <v>84.028301886792448</v>
      </c>
      <c r="Q475" t="str" cm="1">
        <f t="array" ref="Q475:R475">_xlfn.TEXTSPLIT(N475,"/")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>
        <f t="shared" si="28"/>
        <v>365.15</v>
      </c>
      <c r="P476" s="9">
        <f t="shared" si="29"/>
        <v>102.85915492957747</v>
      </c>
      <c r="Q476" t="str" cm="1">
        <f t="array" ref="Q476:R476">_xlfn.TEXTSPLIT(N476,"/")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>
        <f t="shared" si="28"/>
        <v>113.94594594594594</v>
      </c>
      <c r="P477" s="9">
        <f t="shared" si="29"/>
        <v>39.962085308056871</v>
      </c>
      <c r="Q477" t="str" cm="1">
        <f t="array" ref="Q477:R477">_xlfn.TEXTSPLIT(N477,"/")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>
        <f t="shared" si="28"/>
        <v>29.828720626631856</v>
      </c>
      <c r="P478" s="9">
        <f t="shared" si="29"/>
        <v>51.001785714285717</v>
      </c>
      <c r="Q478" t="str" cm="1">
        <f t="array" ref="Q478:R478">_xlfn.TEXTSPLIT(N478,"/")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>
        <f t="shared" si="28"/>
        <v>54.270588235294113</v>
      </c>
      <c r="P479" s="9">
        <f t="shared" si="29"/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>
        <f t="shared" si="28"/>
        <v>236.34156976744185</v>
      </c>
      <c r="P480" s="9">
        <f t="shared" si="29"/>
        <v>58.999637155297535</v>
      </c>
      <c r="Q480" t="str" cm="1">
        <f t="array" ref="Q480:R480">_xlfn.TEXTSPLIT(N480,"/")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>
        <f t="shared" si="28"/>
        <v>512.91666666666663</v>
      </c>
      <c r="P481" s="9">
        <f t="shared" si="29"/>
        <v>71.156069364161851</v>
      </c>
      <c r="Q481" t="str" cm="1">
        <f t="array" ref="Q481:R481">_xlfn.TEXTSPLIT(N481,"/")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>
        <f t="shared" si="28"/>
        <v>100.65116279069768</v>
      </c>
      <c r="P482" s="9">
        <f t="shared" si="29"/>
        <v>99.494252873563212</v>
      </c>
      <c r="Q482" t="str" cm="1">
        <f t="array" ref="Q482:R482">_xlfn.TEXTSPLIT(N482,"/")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>
        <f t="shared" si="28"/>
        <v>81.348423194303152</v>
      </c>
      <c r="P483" s="9">
        <f t="shared" si="29"/>
        <v>103.98634590377114</v>
      </c>
      <c r="Q483" t="str" cm="1">
        <f t="array" ref="Q483:R483">_xlfn.TEXTSPLIT(N483,"/")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>
        <f t="shared" si="28"/>
        <v>16.404761904761905</v>
      </c>
      <c r="P484" s="9">
        <f t="shared" si="29"/>
        <v>76.555555555555557</v>
      </c>
      <c r="Q484" t="str" cm="1">
        <f t="array" ref="Q484:R484">_xlfn.TEXTSPLIT(N484,"/")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>
        <f t="shared" si="28"/>
        <v>52.774617067833695</v>
      </c>
      <c r="P485" s="9">
        <f t="shared" si="29"/>
        <v>87.068592057761734</v>
      </c>
      <c r="Q485" t="str" cm="1">
        <f t="array" ref="Q485:R485">_xlfn.TEXTSPLIT(N485,"/")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>
        <f t="shared" si="28"/>
        <v>260.20608108108109</v>
      </c>
      <c r="P486" s="9">
        <f t="shared" si="29"/>
        <v>48.99554707379135</v>
      </c>
      <c r="Q486" t="str" cm="1">
        <f t="array" ref="Q486:R486">_xlfn.TEXTSPLIT(N486,"/")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>
        <f t="shared" si="28"/>
        <v>30.73289183222958</v>
      </c>
      <c r="P487" s="9">
        <f t="shared" si="29"/>
        <v>42.969135802469133</v>
      </c>
      <c r="Q487" t="str" cm="1">
        <f t="array" ref="Q487:R487">_xlfn.TEXTSPLIT(N487,"/")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>
        <f t="shared" si="28"/>
        <v>13.5</v>
      </c>
      <c r="P488" s="9">
        <f t="shared" si="29"/>
        <v>33.428571428571431</v>
      </c>
      <c r="Q488" t="str" cm="1">
        <f t="array" ref="Q488:R488">_xlfn.TEXTSPLIT(N488,"/")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>
        <f t="shared" si="28"/>
        <v>178.62556663644605</v>
      </c>
      <c r="P489" s="9">
        <f t="shared" si="29"/>
        <v>83.982949701619773</v>
      </c>
      <c r="Q489" t="str" cm="1">
        <f t="array" ref="Q489:R489">_xlfn.TEXTSPLIT(N489,"/")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>
        <f t="shared" si="28"/>
        <v>220.0566037735849</v>
      </c>
      <c r="P490" s="9">
        <f t="shared" si="29"/>
        <v>101.41739130434783</v>
      </c>
      <c r="Q490" t="str" cm="1">
        <f t="array" ref="Q490:R490">_xlfn.TEXTSPLIT(N490,"/")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>
        <f t="shared" si="28"/>
        <v>101.5108695652174</v>
      </c>
      <c r="P491" s="9">
        <f t="shared" si="29"/>
        <v>109.87058823529412</v>
      </c>
      <c r="Q491" t="str" cm="1">
        <f t="array" ref="Q491:R491">_xlfn.TEXTSPLIT(N491,"/")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>
        <f t="shared" si="28"/>
        <v>191.5</v>
      </c>
      <c r="P492" s="9">
        <f t="shared" si="29"/>
        <v>31.916666666666668</v>
      </c>
      <c r="Q492" t="str" cm="1">
        <f t="array" ref="Q492:R492">_xlfn.TEXTSPLIT(N492,"/")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>
        <f t="shared" si="28"/>
        <v>305.34683098591546</v>
      </c>
      <c r="P493" s="9">
        <f t="shared" si="29"/>
        <v>70.993450675399103</v>
      </c>
      <c r="Q493" t="str" cm="1">
        <f t="array" ref="Q493:R493">_xlfn.TEXTSPLIT(N493,"/")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>
        <f t="shared" si="28"/>
        <v>23.995287958115181</v>
      </c>
      <c r="P494" s="9">
        <f t="shared" si="29"/>
        <v>77.026890756302521</v>
      </c>
      <c r="Q494" t="str" cm="1">
        <f t="array" ref="Q494:R494">_xlfn.TEXTSPLIT(N494,"/")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>
        <f t="shared" si="28"/>
        <v>723.77777777777771</v>
      </c>
      <c r="P495" s="9">
        <f t="shared" si="29"/>
        <v>101.78125</v>
      </c>
      <c r="Q495" t="str" cm="1">
        <f t="array" ref="Q495:R495">_xlfn.TEXTSPLIT(N495,"/")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>
        <f t="shared" si="28"/>
        <v>547.36</v>
      </c>
      <c r="P496" s="9">
        <f t="shared" si="29"/>
        <v>51.059701492537314</v>
      </c>
      <c r="Q496" t="str" cm="1">
        <f t="array" ref="Q496:R496">_xlfn.TEXTSPLIT(N496,"/")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>
        <f t="shared" si="28"/>
        <v>414.49999999999994</v>
      </c>
      <c r="P497" s="9">
        <f t="shared" si="29"/>
        <v>68.02051282051282</v>
      </c>
      <c r="Q497" t="str" cm="1">
        <f t="array" ref="Q497:R497">_xlfn.TEXTSPLIT(N497,"/")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>
        <f t="shared" si="28"/>
        <v>0.90696409140369971</v>
      </c>
      <c r="P498" s="9">
        <f t="shared" si="29"/>
        <v>30.87037037037037</v>
      </c>
      <c r="Q498" t="str" cm="1">
        <f t="array" ref="Q498:R498">_xlfn.TEXTSPLIT(N498,"/")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>
        <f t="shared" si="28"/>
        <v>34.173469387755098</v>
      </c>
      <c r="P499" s="9">
        <f t="shared" si="29"/>
        <v>27.908333333333335</v>
      </c>
      <c r="Q499" t="str" cm="1">
        <f t="array" ref="Q499:R499">_xlfn.TEXTSPLIT(N499,"/")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>
        <f t="shared" si="28"/>
        <v>23.948810754912099</v>
      </c>
      <c r="P500" s="9">
        <f t="shared" si="29"/>
        <v>79.994818652849744</v>
      </c>
      <c r="Q500" t="str" cm="1">
        <f t="array" ref="Q500:R500">_xlfn.TEXTSPLIT(N500,"/")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>
        <f t="shared" si="28"/>
        <v>48.072649572649574</v>
      </c>
      <c r="P501" s="9">
        <f t="shared" si="29"/>
        <v>38.003378378378379</v>
      </c>
      <c r="Q501" t="str" cm="1">
        <f t="array" ref="Q501:R501">_xlfn.TEXTSPLIT(N501,"/")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>
        <f t="shared" si="28"/>
        <v>0</v>
      </c>
      <c r="P502" s="9" t="e">
        <f t="shared" si="29"/>
        <v>#DIV/0!</v>
      </c>
      <c r="Q502" t="str" cm="1">
        <f t="array" ref="Q502:R502">_xlfn.TEXTSPLIT(N502,"/")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>
        <f t="shared" si="28"/>
        <v>70.145182291666657</v>
      </c>
      <c r="P503" s="9">
        <f t="shared" si="29"/>
        <v>59.990534521158132</v>
      </c>
      <c r="Q503" t="str" cm="1">
        <f t="array" ref="Q503:R503">_xlfn.TEXTSPLIT(N503,"/")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>
        <f t="shared" si="28"/>
        <v>529.92307692307691</v>
      </c>
      <c r="P504" s="9">
        <f t="shared" si="29"/>
        <v>37.037634408602152</v>
      </c>
      <c r="Q504" t="str" cm="1">
        <f t="array" ref="Q504:R504">_xlfn.TEXTSPLIT(N504,"/")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>
        <f t="shared" si="28"/>
        <v>180.32549019607845</v>
      </c>
      <c r="P505" s="9">
        <f t="shared" si="29"/>
        <v>99.963043478260872</v>
      </c>
      <c r="Q505" t="str" cm="1">
        <f t="array" ref="Q505:R505">_xlfn.TEXTSPLIT(N505,"/")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>
        <f t="shared" si="28"/>
        <v>92.320000000000007</v>
      </c>
      <c r="P506" s="9">
        <f t="shared" si="29"/>
        <v>111.6774193548387</v>
      </c>
      <c r="Q506" t="str" cm="1">
        <f t="array" ref="Q506:R506">_xlfn.TEXTSPLIT(N506,"/")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>
        <f t="shared" si="28"/>
        <v>13.901001112347053</v>
      </c>
      <c r="P507" s="9">
        <f t="shared" si="29"/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>
        <f t="shared" si="28"/>
        <v>927.07777777777767</v>
      </c>
      <c r="P508" s="9">
        <f t="shared" si="29"/>
        <v>66.010284810126578</v>
      </c>
      <c r="Q508" t="str" cm="1">
        <f t="array" ref="Q508:R508">_xlfn.TEXTSPLIT(N508,"/")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>
        <f t="shared" si="28"/>
        <v>39.857142857142861</v>
      </c>
      <c r="P509" s="9">
        <f t="shared" si="29"/>
        <v>44.05263157894737</v>
      </c>
      <c r="Q509" t="str" cm="1">
        <f t="array" ref="Q509:R509">_xlfn.TEXTSPLIT(N509,"/")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>
        <f t="shared" si="28"/>
        <v>112.22929936305732</v>
      </c>
      <c r="P510" s="9">
        <f t="shared" si="29"/>
        <v>52.999726551818434</v>
      </c>
      <c r="Q510" t="str" cm="1">
        <f t="array" ref="Q510:R510">_xlfn.TEXTSPLIT(N510,"/")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>
        <f t="shared" si="28"/>
        <v>70.925816023738875</v>
      </c>
      <c r="P511" s="9">
        <f t="shared" si="29"/>
        <v>95</v>
      </c>
      <c r="Q511" t="str" cm="1">
        <f t="array" ref="Q511:R511">_xlfn.TEXTSPLIT(N511,"/")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>
        <f t="shared" si="28"/>
        <v>119.08974358974358</v>
      </c>
      <c r="P512" s="9">
        <f t="shared" si="29"/>
        <v>70.908396946564892</v>
      </c>
      <c r="Q512" t="str" cm="1">
        <f t="array" ref="Q512:R512">_xlfn.TEXTSPLIT(N512,"/")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>
        <f t="shared" si="28"/>
        <v>24.017591339648174</v>
      </c>
      <c r="P513" s="9">
        <f t="shared" si="29"/>
        <v>98.060773480662988</v>
      </c>
      <c r="Q513" t="str" cm="1">
        <f t="array" ref="Q513:R513">_xlfn.TEXTSPLIT(N513,"/")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>
        <f t="shared" si="28"/>
        <v>139.31868131868131</v>
      </c>
      <c r="P514" s="9">
        <f t="shared" si="29"/>
        <v>53.046025104602514</v>
      </c>
      <c r="Q514" t="str" cm="1">
        <f t="array" ref="Q514:R514">_xlfn.TEXTSPLIT(N514,"/")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>
        <f t="shared" ref="O515:O578" si="32">(E515/D515) *100</f>
        <v>39.277108433734945</v>
      </c>
      <c r="P515" s="9">
        <f t="shared" ref="P515:P578" si="33">(E515/G515)</f>
        <v>93.142857142857139</v>
      </c>
      <c r="Q515" t="str" cm="1">
        <f t="array" ref="Q515:R515">_xlfn.TEXTSPLIT(N515,"/")</f>
        <v>film &amp; video</v>
      </c>
      <c r="R515" t="str">
        <v>television</v>
      </c>
      <c r="S515" s="7">
        <f t="shared" ref="S515:S578" si="34">(((J515/60)/60)/24)+DATE(1970,1,1)</f>
        <v>40430.208333333336</v>
      </c>
      <c r="T515" s="7">
        <f t="shared" ref="T515:T578" si="35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>
        <f t="shared" si="32"/>
        <v>22.439077144917089</v>
      </c>
      <c r="P516" s="9">
        <f t="shared" si="33"/>
        <v>58.945075757575758</v>
      </c>
      <c r="Q516" t="str" cm="1">
        <f t="array" ref="Q516:R516">_xlfn.TEXTSPLIT(N516,"/")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>
        <f t="shared" si="32"/>
        <v>55.779069767441861</v>
      </c>
      <c r="P517" s="9">
        <f t="shared" si="33"/>
        <v>36.067669172932334</v>
      </c>
      <c r="Q517" t="str" cm="1">
        <f t="array" ref="Q517:R517">_xlfn.TEXTSPLIT(N517,"/")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>
        <f t="shared" si="32"/>
        <v>42.523125996810208</v>
      </c>
      <c r="P518" s="9">
        <f t="shared" si="33"/>
        <v>63.030732860520096</v>
      </c>
      <c r="Q518" t="str" cm="1">
        <f t="array" ref="Q518:R518">_xlfn.TEXTSPLIT(N518,"/")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>
        <f t="shared" si="32"/>
        <v>112.00000000000001</v>
      </c>
      <c r="P519" s="9">
        <f t="shared" si="33"/>
        <v>84.717948717948715</v>
      </c>
      <c r="Q519" t="str" cm="1">
        <f t="array" ref="Q519:R519">_xlfn.TEXTSPLIT(N519,"/")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>
        <f t="shared" si="32"/>
        <v>7.0681818181818183</v>
      </c>
      <c r="P520" s="9">
        <f t="shared" si="33"/>
        <v>62.2</v>
      </c>
      <c r="Q520" t="str" cm="1">
        <f t="array" ref="Q520:R520">_xlfn.TEXTSPLIT(N520,"/")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>
        <f t="shared" si="32"/>
        <v>101.74563871693867</v>
      </c>
      <c r="P521" s="9">
        <f t="shared" si="33"/>
        <v>101.97518330513255</v>
      </c>
      <c r="Q521" t="str" cm="1">
        <f t="array" ref="Q521:R521">_xlfn.TEXTSPLIT(N521,"/")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>
        <f t="shared" si="32"/>
        <v>425.75</v>
      </c>
      <c r="P522" s="9">
        <f t="shared" si="33"/>
        <v>106.4375</v>
      </c>
      <c r="Q522" t="str" cm="1">
        <f t="array" ref="Q522:R522">_xlfn.TEXTSPLIT(N522,"/")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>
        <f t="shared" si="32"/>
        <v>145.53947368421052</v>
      </c>
      <c r="P523" s="9">
        <f t="shared" si="33"/>
        <v>29.975609756097562</v>
      </c>
      <c r="Q523" t="str" cm="1">
        <f t="array" ref="Q523:R523">_xlfn.TEXTSPLIT(N523,"/")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>
        <f t="shared" si="32"/>
        <v>32.453465346534657</v>
      </c>
      <c r="P524" s="9">
        <f t="shared" si="33"/>
        <v>85.806282722513089</v>
      </c>
      <c r="Q524" t="str" cm="1">
        <f t="array" ref="Q524:R524">_xlfn.TEXTSPLIT(N524,"/")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>
        <f t="shared" si="32"/>
        <v>700.33333333333326</v>
      </c>
      <c r="P525" s="9">
        <f t="shared" si="33"/>
        <v>70.82022471910112</v>
      </c>
      <c r="Q525" t="str" cm="1">
        <f t="array" ref="Q525:R525">_xlfn.TEXTSPLIT(N525,"/")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>
        <f t="shared" si="32"/>
        <v>83.904860392967933</v>
      </c>
      <c r="P526" s="9">
        <f t="shared" si="33"/>
        <v>40.998484082870135</v>
      </c>
      <c r="Q526" t="str" cm="1">
        <f t="array" ref="Q526:R526">_xlfn.TEXTSPLIT(N526,"/")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>
        <f t="shared" si="32"/>
        <v>84.19047619047619</v>
      </c>
      <c r="P527" s="9">
        <f t="shared" si="33"/>
        <v>28.063492063492063</v>
      </c>
      <c r="Q527" t="str" cm="1">
        <f t="array" ref="Q527:R527">_xlfn.TEXTSPLIT(N527,"/")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>
        <f t="shared" si="32"/>
        <v>155.95180722891567</v>
      </c>
      <c r="P528" s="9">
        <f t="shared" si="33"/>
        <v>88.054421768707485</v>
      </c>
      <c r="Q528" t="str" cm="1">
        <f t="array" ref="Q528:R528">_xlfn.TEXTSPLIT(N528,"/")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>
        <f t="shared" si="32"/>
        <v>99.619450317124731</v>
      </c>
      <c r="P529" s="9">
        <f t="shared" si="33"/>
        <v>31</v>
      </c>
      <c r="Q529" t="str" cm="1">
        <f t="array" ref="Q529:R529">_xlfn.TEXTSPLIT(N529,"/")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>
        <f t="shared" si="32"/>
        <v>80.300000000000011</v>
      </c>
      <c r="P530" s="9">
        <f t="shared" si="33"/>
        <v>90.337500000000006</v>
      </c>
      <c r="Q530" t="str" cm="1">
        <f t="array" ref="Q530:R530">_xlfn.TEXTSPLIT(N530,"/")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>
        <f t="shared" si="32"/>
        <v>11.254901960784313</v>
      </c>
      <c r="P531" s="9">
        <f t="shared" si="33"/>
        <v>63.777777777777779</v>
      </c>
      <c r="Q531" t="str" cm="1">
        <f t="array" ref="Q531:R531">_xlfn.TEXTSPLIT(N531,"/")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>
        <f t="shared" si="32"/>
        <v>91.740952380952379</v>
      </c>
      <c r="P532" s="9">
        <f t="shared" si="33"/>
        <v>53.995515695067262</v>
      </c>
      <c r="Q532" t="str" cm="1">
        <f t="array" ref="Q532:R532">_xlfn.TEXTSPLIT(N532,"/")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>
        <f t="shared" si="32"/>
        <v>95.521156936261391</v>
      </c>
      <c r="P533" s="9">
        <f t="shared" si="33"/>
        <v>48.993956043956047</v>
      </c>
      <c r="Q533" t="str" cm="1">
        <f t="array" ref="Q533:R533">_xlfn.TEXTSPLIT(N533,"/")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>
        <f t="shared" si="32"/>
        <v>502.87499999999994</v>
      </c>
      <c r="P534" s="9">
        <f t="shared" si="33"/>
        <v>63.857142857142854</v>
      </c>
      <c r="Q534" t="str" cm="1">
        <f t="array" ref="Q534:R534">_xlfn.TEXTSPLIT(N534,"/")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>
        <f t="shared" si="32"/>
        <v>159.24394463667818</v>
      </c>
      <c r="P535" s="9">
        <f t="shared" si="33"/>
        <v>82.996393146979258</v>
      </c>
      <c r="Q535" t="str" cm="1">
        <f t="array" ref="Q535:R535">_xlfn.TEXTSPLIT(N535,"/")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>
        <f t="shared" si="32"/>
        <v>15.022446689113355</v>
      </c>
      <c r="P536" s="9">
        <f t="shared" si="33"/>
        <v>55.08230452674897</v>
      </c>
      <c r="Q536" t="str" cm="1">
        <f t="array" ref="Q536:R536">_xlfn.TEXTSPLIT(N536,"/")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>
        <f t="shared" si="32"/>
        <v>482.03846153846149</v>
      </c>
      <c r="P537" s="9">
        <f t="shared" si="33"/>
        <v>62.044554455445542</v>
      </c>
      <c r="Q537" t="str" cm="1">
        <f t="array" ref="Q537:R537">_xlfn.TEXTSPLIT(N537,"/")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>
        <f t="shared" si="32"/>
        <v>149.96938775510205</v>
      </c>
      <c r="P538" s="9">
        <f t="shared" si="33"/>
        <v>104.97857142857143</v>
      </c>
      <c r="Q538" t="str" cm="1">
        <f t="array" ref="Q538:R538">_xlfn.TEXTSPLIT(N538,"/")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>
        <f t="shared" si="32"/>
        <v>117.22156398104266</v>
      </c>
      <c r="P539" s="9">
        <f t="shared" si="33"/>
        <v>94.044676806083643</v>
      </c>
      <c r="Q539" t="str" cm="1">
        <f t="array" ref="Q539:R539">_xlfn.TEXTSPLIT(N539,"/")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>
        <f t="shared" si="32"/>
        <v>37.695968274950431</v>
      </c>
      <c r="P540" s="9">
        <f t="shared" si="33"/>
        <v>44.007716049382715</v>
      </c>
      <c r="Q540" t="str" cm="1">
        <f t="array" ref="Q540:R540">_xlfn.TEXTSPLIT(N540,"/")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>
        <f t="shared" si="32"/>
        <v>72.653061224489804</v>
      </c>
      <c r="P541" s="9">
        <f t="shared" si="33"/>
        <v>92.467532467532465</v>
      </c>
      <c r="Q541" t="str" cm="1">
        <f t="array" ref="Q541:R541">_xlfn.TEXTSPLIT(N541,"/")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>
        <f t="shared" si="32"/>
        <v>265.98113207547169</v>
      </c>
      <c r="P542" s="9">
        <f t="shared" si="33"/>
        <v>57.072874493927124</v>
      </c>
      <c r="Q542" t="str" cm="1">
        <f t="array" ref="Q542:R542">_xlfn.TEXTSPLIT(N542,"/")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>
        <f t="shared" si="32"/>
        <v>24.205617977528089</v>
      </c>
      <c r="P543" s="9">
        <f t="shared" si="33"/>
        <v>109.07848101265823</v>
      </c>
      <c r="Q543" t="str" cm="1">
        <f t="array" ref="Q543:R543">_xlfn.TEXTSPLIT(N543,"/")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>
        <f t="shared" si="32"/>
        <v>2.5064935064935066</v>
      </c>
      <c r="P544" s="9">
        <f t="shared" si="33"/>
        <v>39.387755102040813</v>
      </c>
      <c r="Q544" t="str" cm="1">
        <f t="array" ref="Q544:R544">_xlfn.TEXTSPLIT(N544,"/")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>
        <f t="shared" si="32"/>
        <v>16.329799764428738</v>
      </c>
      <c r="P545" s="9">
        <f t="shared" si="33"/>
        <v>77.022222222222226</v>
      </c>
      <c r="Q545" t="str" cm="1">
        <f t="array" ref="Q545:R545">_xlfn.TEXTSPLIT(N545,"/")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>
        <f t="shared" si="32"/>
        <v>276.5</v>
      </c>
      <c r="P546" s="9">
        <f t="shared" si="33"/>
        <v>92.166666666666671</v>
      </c>
      <c r="Q546" t="str" cm="1">
        <f t="array" ref="Q546:R546">_xlfn.TEXTSPLIT(N546,"/")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>
        <f t="shared" si="32"/>
        <v>88.803571428571431</v>
      </c>
      <c r="P547" s="9">
        <f t="shared" si="33"/>
        <v>61.007063197026021</v>
      </c>
      <c r="Q547" t="str" cm="1">
        <f t="array" ref="Q547:R547">_xlfn.TEXTSPLIT(N547,"/")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>
        <f t="shared" si="32"/>
        <v>163.57142857142856</v>
      </c>
      <c r="P548" s="9">
        <f t="shared" si="33"/>
        <v>78.068181818181813</v>
      </c>
      <c r="Q548" t="str" cm="1">
        <f t="array" ref="Q548:R548">_xlfn.TEXTSPLIT(N548,"/")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>
        <f t="shared" si="32"/>
        <v>969</v>
      </c>
      <c r="P549" s="9">
        <f t="shared" si="33"/>
        <v>80.75</v>
      </c>
      <c r="Q549" t="str" cm="1">
        <f t="array" ref="Q549:R549">_xlfn.TEXTSPLIT(N549,"/")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>
        <f t="shared" si="32"/>
        <v>270.91376701966715</v>
      </c>
      <c r="P550" s="9">
        <f t="shared" si="33"/>
        <v>59.991289782244557</v>
      </c>
      <c r="Q550" t="str" cm="1">
        <f t="array" ref="Q550:R550">_xlfn.TEXTSPLIT(N550,"/")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>
        <f t="shared" si="32"/>
        <v>284.21355932203392</v>
      </c>
      <c r="P551" s="9">
        <f t="shared" si="33"/>
        <v>110.03018372703411</v>
      </c>
      <c r="Q551" t="str" cm="1">
        <f t="array" ref="Q551:R551">_xlfn.TEXTSPLIT(N551,"/")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>
        <f t="shared" si="32"/>
        <v>4</v>
      </c>
      <c r="P552" s="9">
        <f t="shared" si="33"/>
        <v>4</v>
      </c>
      <c r="Q552" t="str" cm="1">
        <f t="array" ref="Q552:R552">_xlfn.TEXTSPLIT(N552,"/")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>
        <f t="shared" si="32"/>
        <v>58.6329816768462</v>
      </c>
      <c r="P553" s="9">
        <f t="shared" si="33"/>
        <v>37.99856063332134</v>
      </c>
      <c r="Q553" t="str" cm="1">
        <f t="array" ref="Q553:R553">_xlfn.TEXTSPLIT(N553,"/")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>
        <f t="shared" si="32"/>
        <v>98.51111111111112</v>
      </c>
      <c r="P554" s="9">
        <f t="shared" si="33"/>
        <v>96.369565217391298</v>
      </c>
      <c r="Q554" t="str" cm="1">
        <f t="array" ref="Q554:R554">_xlfn.TEXTSPLIT(N554,"/")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>
        <f t="shared" si="32"/>
        <v>43.975381008206334</v>
      </c>
      <c r="P555" s="9">
        <f t="shared" si="33"/>
        <v>72.978599221789878</v>
      </c>
      <c r="Q555" t="str" cm="1">
        <f t="array" ref="Q555:R555">_xlfn.TEXTSPLIT(N555,"/")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>
        <f t="shared" si="32"/>
        <v>151.66315789473683</v>
      </c>
      <c r="P556" s="9">
        <f t="shared" si="33"/>
        <v>26.007220216606498</v>
      </c>
      <c r="Q556" t="str" cm="1">
        <f t="array" ref="Q556:R556">_xlfn.TEXTSPLIT(N556,"/")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>
        <f t="shared" si="32"/>
        <v>223.63492063492063</v>
      </c>
      <c r="P557" s="9">
        <f t="shared" si="33"/>
        <v>104.36296296296297</v>
      </c>
      <c r="Q557" t="str" cm="1">
        <f t="array" ref="Q557:R557">_xlfn.TEXTSPLIT(N557,"/")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>
        <f t="shared" si="32"/>
        <v>239.75</v>
      </c>
      <c r="P558" s="9">
        <f t="shared" si="33"/>
        <v>102.18852459016394</v>
      </c>
      <c r="Q558" t="str" cm="1">
        <f t="array" ref="Q558:R558">_xlfn.TEXTSPLIT(N558,"/")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>
        <f t="shared" si="32"/>
        <v>199.33333333333334</v>
      </c>
      <c r="P559" s="9">
        <f t="shared" si="33"/>
        <v>54.117647058823529</v>
      </c>
      <c r="Q559" t="str" cm="1">
        <f t="array" ref="Q559:R559">_xlfn.TEXTSPLIT(N559,"/")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>
        <f t="shared" si="32"/>
        <v>137.34482758620689</v>
      </c>
      <c r="P560" s="9">
        <f t="shared" si="33"/>
        <v>63.222222222222221</v>
      </c>
      <c r="Q560" t="str" cm="1">
        <f t="array" ref="Q560:R560">_xlfn.TEXTSPLIT(N560,"/")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>
        <f t="shared" si="32"/>
        <v>100.9696106362773</v>
      </c>
      <c r="P561" s="9">
        <f t="shared" si="33"/>
        <v>104.03228962818004</v>
      </c>
      <c r="Q561" t="str" cm="1">
        <f t="array" ref="Q561:R561">_xlfn.TEXTSPLIT(N561,"/")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>
        <f t="shared" si="32"/>
        <v>794.16</v>
      </c>
      <c r="P562" s="9">
        <f t="shared" si="33"/>
        <v>49.994334277620396</v>
      </c>
      <c r="Q562" t="str" cm="1">
        <f t="array" ref="Q562:R562">_xlfn.TEXTSPLIT(N562,"/")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>
        <f t="shared" si="32"/>
        <v>369.7</v>
      </c>
      <c r="P563" s="9">
        <f t="shared" si="33"/>
        <v>56.015151515151516</v>
      </c>
      <c r="Q563" t="str" cm="1">
        <f t="array" ref="Q563:R563">_xlfn.TEXTSPLIT(N563,"/")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>
        <f t="shared" si="32"/>
        <v>12.818181818181817</v>
      </c>
      <c r="P564" s="9">
        <f t="shared" si="33"/>
        <v>48.807692307692307</v>
      </c>
      <c r="Q564" t="str" cm="1">
        <f t="array" ref="Q564:R564">_xlfn.TEXTSPLIT(N564,"/")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>
        <f t="shared" si="32"/>
        <v>138.02702702702703</v>
      </c>
      <c r="P565" s="9">
        <f t="shared" si="33"/>
        <v>60.082352941176474</v>
      </c>
      <c r="Q565" t="str" cm="1">
        <f t="array" ref="Q565:R565">_xlfn.TEXTSPLIT(N565,"/")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>
        <f t="shared" si="32"/>
        <v>83.813278008298752</v>
      </c>
      <c r="P566" s="9">
        <f t="shared" si="33"/>
        <v>78.990502793296088</v>
      </c>
      <c r="Q566" t="str" cm="1">
        <f t="array" ref="Q566:R566">_xlfn.TEXTSPLIT(N566,"/")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>
        <f t="shared" si="32"/>
        <v>204.60063224446787</v>
      </c>
      <c r="P567" s="9">
        <f t="shared" si="33"/>
        <v>53.99499443826474</v>
      </c>
      <c r="Q567" t="str" cm="1">
        <f t="array" ref="Q567:R567">_xlfn.TEXTSPLIT(N567,"/")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>
        <f t="shared" si="32"/>
        <v>44.344086021505376</v>
      </c>
      <c r="P568" s="9">
        <f t="shared" si="33"/>
        <v>111.45945945945945</v>
      </c>
      <c r="Q568" t="str" cm="1">
        <f t="array" ref="Q568:R568">_xlfn.TEXTSPLIT(N568,"/")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>
        <f t="shared" si="32"/>
        <v>218.60294117647058</v>
      </c>
      <c r="P569" s="9">
        <f t="shared" si="33"/>
        <v>60.922131147540981</v>
      </c>
      <c r="Q569" t="str" cm="1">
        <f t="array" ref="Q569:R569">_xlfn.TEXTSPLIT(N569,"/")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>
        <f t="shared" si="32"/>
        <v>186.03314917127071</v>
      </c>
      <c r="P570" s="9">
        <f t="shared" si="33"/>
        <v>26.0015444015444</v>
      </c>
      <c r="Q570" t="str" cm="1">
        <f t="array" ref="Q570:R570">_xlfn.TEXTSPLIT(N570,"/")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>
        <f t="shared" si="32"/>
        <v>237.33830845771143</v>
      </c>
      <c r="P571" s="9">
        <f t="shared" si="33"/>
        <v>80.993208828522924</v>
      </c>
      <c r="Q571" t="str" cm="1">
        <f t="array" ref="Q571:R571">_xlfn.TEXTSPLIT(N571,"/")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>
        <f t="shared" si="32"/>
        <v>305.65384615384613</v>
      </c>
      <c r="P572" s="9">
        <f t="shared" si="33"/>
        <v>34.995963302752294</v>
      </c>
      <c r="Q572" t="str" cm="1">
        <f t="array" ref="Q572:R572">_xlfn.TEXTSPLIT(N572,"/")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>
        <f t="shared" si="32"/>
        <v>94.142857142857139</v>
      </c>
      <c r="P573" s="9">
        <f t="shared" si="33"/>
        <v>94.142857142857139</v>
      </c>
      <c r="Q573" t="str" cm="1">
        <f t="array" ref="Q573:R573">_xlfn.TEXTSPLIT(N573,"/")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>
        <f t="shared" si="32"/>
        <v>54.400000000000006</v>
      </c>
      <c r="P574" s="9">
        <f t="shared" si="33"/>
        <v>52.085106382978722</v>
      </c>
      <c r="Q574" t="str" cm="1">
        <f t="array" ref="Q574:R574">_xlfn.TEXTSPLIT(N574,"/")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>
        <f t="shared" si="32"/>
        <v>111.88059701492537</v>
      </c>
      <c r="P575" s="9">
        <f t="shared" si="33"/>
        <v>24.986666666666668</v>
      </c>
      <c r="Q575" t="str" cm="1">
        <f t="array" ref="Q575:R575">_xlfn.TEXTSPLIT(N575,"/")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>
        <f t="shared" si="32"/>
        <v>369.14814814814815</v>
      </c>
      <c r="P576" s="9">
        <f t="shared" si="33"/>
        <v>69.215277777777771</v>
      </c>
      <c r="Q576" t="str" cm="1">
        <f t="array" ref="Q576:R576">_xlfn.TEXTSPLIT(N576,"/")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>
        <f t="shared" si="32"/>
        <v>62.930372148859547</v>
      </c>
      <c r="P577" s="9">
        <f t="shared" si="33"/>
        <v>93.944444444444443</v>
      </c>
      <c r="Q577" t="str" cm="1">
        <f t="array" ref="Q577:R577">_xlfn.TEXTSPLIT(N577,"/")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>
        <f t="shared" si="32"/>
        <v>64.927835051546396</v>
      </c>
      <c r="P578" s="9">
        <f t="shared" si="33"/>
        <v>98.40625</v>
      </c>
      <c r="Q578" t="str" cm="1">
        <f t="array" ref="Q578:R578">_xlfn.TEXTSPLIT(N578,"/")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>
        <f t="shared" ref="O579:O642" si="36">(E579/D579) *100</f>
        <v>18.853658536585368</v>
      </c>
      <c r="P579" s="9">
        <f t="shared" ref="P579:P642" si="37">(E579/G579)</f>
        <v>41.783783783783782</v>
      </c>
      <c r="Q579" t="str" cm="1">
        <f t="array" ref="Q579:R579">_xlfn.TEXTSPLIT(N579,"/")</f>
        <v>music</v>
      </c>
      <c r="R579" t="str">
        <v>jazz</v>
      </c>
      <c r="S579" s="7">
        <f t="shared" ref="S579:S642" si="38">(((J579/60)/60)/24)+DATE(1970,1,1)</f>
        <v>40613.25</v>
      </c>
      <c r="T579" s="7">
        <f t="shared" ref="T579:T642" si="3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>
        <f t="shared" si="36"/>
        <v>16.754404145077721</v>
      </c>
      <c r="P580" s="9">
        <f t="shared" si="37"/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>
        <f t="shared" si="36"/>
        <v>101.11290322580646</v>
      </c>
      <c r="P581" s="9">
        <f t="shared" si="37"/>
        <v>72.05747126436782</v>
      </c>
      <c r="Q581" t="str" cm="1">
        <f t="array" ref="Q581:R581">_xlfn.TEXTSPLIT(N581,"/")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>
        <f t="shared" si="36"/>
        <v>341.5022831050228</v>
      </c>
      <c r="P582" s="9">
        <f t="shared" si="37"/>
        <v>48.003209242618745</v>
      </c>
      <c r="Q582" t="str" cm="1">
        <f t="array" ref="Q582:R582">_xlfn.TEXTSPLIT(N582,"/")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>
        <f t="shared" si="36"/>
        <v>64.016666666666666</v>
      </c>
      <c r="P583" s="9">
        <f t="shared" si="37"/>
        <v>54.098591549295776</v>
      </c>
      <c r="Q583" t="str" cm="1">
        <f t="array" ref="Q583:R583">_xlfn.TEXTSPLIT(N583,"/")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>
        <f t="shared" si="36"/>
        <v>52.080459770114942</v>
      </c>
      <c r="P584" s="9">
        <f t="shared" si="37"/>
        <v>107.88095238095238</v>
      </c>
      <c r="Q584" t="str" cm="1">
        <f t="array" ref="Q584:R584">_xlfn.TEXTSPLIT(N584,"/")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>
        <f t="shared" si="36"/>
        <v>322.40211640211641</v>
      </c>
      <c r="P585" s="9">
        <f t="shared" si="37"/>
        <v>67.034103410341032</v>
      </c>
      <c r="Q585" t="str" cm="1">
        <f t="array" ref="Q585:R585">_xlfn.TEXTSPLIT(N585,"/")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>
        <f t="shared" si="36"/>
        <v>119.50810185185186</v>
      </c>
      <c r="P586" s="9">
        <f t="shared" si="37"/>
        <v>64.01425914445133</v>
      </c>
      <c r="Q586" t="str" cm="1">
        <f t="array" ref="Q586:R586">_xlfn.TEXTSPLIT(N586,"/")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>
        <f t="shared" si="36"/>
        <v>146.79775280898878</v>
      </c>
      <c r="P587" s="9">
        <f t="shared" si="37"/>
        <v>96.066176470588232</v>
      </c>
      <c r="Q587" t="str" cm="1">
        <f t="array" ref="Q587:R587">_xlfn.TEXTSPLIT(N587,"/")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>
        <f t="shared" si="36"/>
        <v>950.57142857142856</v>
      </c>
      <c r="P588" s="9">
        <f t="shared" si="37"/>
        <v>51.184615384615384</v>
      </c>
      <c r="Q588" t="str" cm="1">
        <f t="array" ref="Q588:R588">_xlfn.TEXTSPLIT(N588,"/")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>
        <f t="shared" si="36"/>
        <v>72.893617021276597</v>
      </c>
      <c r="P589" s="9">
        <f t="shared" si="37"/>
        <v>43.92307692307692</v>
      </c>
      <c r="Q589" t="str" cm="1">
        <f t="array" ref="Q589:R589">_xlfn.TEXTSPLIT(N589,"/")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>
        <f t="shared" si="36"/>
        <v>79.008248730964468</v>
      </c>
      <c r="P590" s="9">
        <f t="shared" si="37"/>
        <v>91.021198830409361</v>
      </c>
      <c r="Q590" t="str" cm="1">
        <f t="array" ref="Q590:R590">_xlfn.TEXTSPLIT(N590,"/")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>
        <f t="shared" si="36"/>
        <v>64.721518987341781</v>
      </c>
      <c r="P591" s="9">
        <f t="shared" si="37"/>
        <v>50.127450980392155</v>
      </c>
      <c r="Q591" t="str" cm="1">
        <f t="array" ref="Q591:R591">_xlfn.TEXTSPLIT(N591,"/")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>
        <f t="shared" si="36"/>
        <v>82.028169014084511</v>
      </c>
      <c r="P592" s="9">
        <f t="shared" si="37"/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>
        <f t="shared" si="36"/>
        <v>1037.6666666666667</v>
      </c>
      <c r="P593" s="9">
        <f t="shared" si="37"/>
        <v>61.03921568627451</v>
      </c>
      <c r="Q593" t="str" cm="1">
        <f t="array" ref="Q593:R593">_xlfn.TEXTSPLIT(N593,"/")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>
        <f t="shared" si="36"/>
        <v>12.910076530612244</v>
      </c>
      <c r="P594" s="9">
        <f t="shared" si="37"/>
        <v>80.011857707509876</v>
      </c>
      <c r="Q594" t="str" cm="1">
        <f t="array" ref="Q594:R594">_xlfn.TEXTSPLIT(N594,"/")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>
        <f t="shared" si="36"/>
        <v>154.84210526315789</v>
      </c>
      <c r="P595" s="9">
        <f t="shared" si="37"/>
        <v>47.001497753369947</v>
      </c>
      <c r="Q595" t="str" cm="1">
        <f t="array" ref="Q595:R595">_xlfn.TEXTSPLIT(N595,"/")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>
        <f t="shared" si="36"/>
        <v>7.0991735537190088</v>
      </c>
      <c r="P596" s="9">
        <f t="shared" si="37"/>
        <v>71.127388535031841</v>
      </c>
      <c r="Q596" t="str" cm="1">
        <f t="array" ref="Q596:R596">_xlfn.TEXTSPLIT(N596,"/")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>
        <f t="shared" si="36"/>
        <v>208.52773826458036</v>
      </c>
      <c r="P597" s="9">
        <f t="shared" si="37"/>
        <v>89.99079189686924</v>
      </c>
      <c r="Q597" t="str" cm="1">
        <f t="array" ref="Q597:R597">_xlfn.TEXTSPLIT(N597,"/")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>
        <f t="shared" si="36"/>
        <v>99.683544303797461</v>
      </c>
      <c r="P598" s="9">
        <f t="shared" si="37"/>
        <v>43.032786885245905</v>
      </c>
      <c r="Q598" t="str" cm="1">
        <f t="array" ref="Q598:R598">_xlfn.TEXTSPLIT(N598,"/")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>
        <f t="shared" si="36"/>
        <v>201.59756097560978</v>
      </c>
      <c r="P599" s="9">
        <f t="shared" si="37"/>
        <v>67.997714808043881</v>
      </c>
      <c r="Q599" t="str" cm="1">
        <f t="array" ref="Q599:R599">_xlfn.TEXTSPLIT(N599,"/")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>
        <f t="shared" si="36"/>
        <v>162.09032258064516</v>
      </c>
      <c r="P600" s="9">
        <f t="shared" si="37"/>
        <v>73.004566210045667</v>
      </c>
      <c r="Q600" t="str" cm="1">
        <f t="array" ref="Q600:R600">_xlfn.TEXTSPLIT(N600,"/")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>
        <f t="shared" si="36"/>
        <v>3.6436208125445471</v>
      </c>
      <c r="P601" s="9">
        <f t="shared" si="37"/>
        <v>62.341463414634148</v>
      </c>
      <c r="Q601" t="str" cm="1">
        <f t="array" ref="Q601:R601">_xlfn.TEXTSPLIT(N601,"/")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>
        <f t="shared" si="36"/>
        <v>5</v>
      </c>
      <c r="P602" s="9">
        <f t="shared" si="37"/>
        <v>5</v>
      </c>
      <c r="Q602" t="str" cm="1">
        <f t="array" ref="Q602:R602">_xlfn.TEXTSPLIT(N602,"/")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>
        <f t="shared" si="36"/>
        <v>206.63492063492063</v>
      </c>
      <c r="P603" s="9">
        <f t="shared" si="37"/>
        <v>67.103092783505161</v>
      </c>
      <c r="Q603" t="str" cm="1">
        <f t="array" ref="Q603:R603">_xlfn.TEXTSPLIT(N603,"/")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>
        <f t="shared" si="36"/>
        <v>128.23628691983123</v>
      </c>
      <c r="P604" s="9">
        <f t="shared" si="37"/>
        <v>79.978947368421046</v>
      </c>
      <c r="Q604" t="str" cm="1">
        <f t="array" ref="Q604:R604">_xlfn.TEXTSPLIT(N604,"/")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>
        <f t="shared" si="36"/>
        <v>119.66037735849055</v>
      </c>
      <c r="P605" s="9">
        <f t="shared" si="37"/>
        <v>62.176470588235297</v>
      </c>
      <c r="Q605" t="str" cm="1">
        <f t="array" ref="Q605:R605">_xlfn.TEXTSPLIT(N605,"/")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>
        <f t="shared" si="36"/>
        <v>170.73055242390078</v>
      </c>
      <c r="P606" s="9">
        <f t="shared" si="37"/>
        <v>53.005950297514879</v>
      </c>
      <c r="Q606" t="str" cm="1">
        <f t="array" ref="Q606:R606">_xlfn.TEXTSPLIT(N606,"/")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>
        <f t="shared" si="36"/>
        <v>187.21212121212122</v>
      </c>
      <c r="P607" s="9">
        <f t="shared" si="37"/>
        <v>57.738317757009348</v>
      </c>
      <c r="Q607" t="str" cm="1">
        <f t="array" ref="Q607:R607">_xlfn.TEXTSPLIT(N607,"/")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>
        <f t="shared" si="36"/>
        <v>188.38235294117646</v>
      </c>
      <c r="P608" s="9">
        <f t="shared" si="37"/>
        <v>40.03125</v>
      </c>
      <c r="Q608" t="str" cm="1">
        <f t="array" ref="Q608:R608">_xlfn.TEXTSPLIT(N608,"/")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>
        <f t="shared" si="36"/>
        <v>131.29869186046511</v>
      </c>
      <c r="P609" s="9">
        <f t="shared" si="37"/>
        <v>81.016591928251117</v>
      </c>
      <c r="Q609" t="str" cm="1">
        <f t="array" ref="Q609:R609">_xlfn.TEXTSPLIT(N609,"/")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>
        <f t="shared" si="36"/>
        <v>283.97435897435901</v>
      </c>
      <c r="P610" s="9">
        <f t="shared" si="37"/>
        <v>35.047468354430379</v>
      </c>
      <c r="Q610" t="str" cm="1">
        <f t="array" ref="Q610:R610">_xlfn.TEXTSPLIT(N610,"/")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>
        <f t="shared" si="36"/>
        <v>120.41999999999999</v>
      </c>
      <c r="P611" s="9">
        <f t="shared" si="37"/>
        <v>102.92307692307692</v>
      </c>
      <c r="Q611" t="str" cm="1">
        <f t="array" ref="Q611:R611">_xlfn.TEXTSPLIT(N611,"/")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>
        <f t="shared" si="36"/>
        <v>419.0560747663551</v>
      </c>
      <c r="P612" s="9">
        <f t="shared" si="37"/>
        <v>27.998126756166094</v>
      </c>
      <c r="Q612" t="str" cm="1">
        <f t="array" ref="Q612:R612">_xlfn.TEXTSPLIT(N612,"/")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>
        <f t="shared" si="36"/>
        <v>13.853658536585368</v>
      </c>
      <c r="P613" s="9">
        <f t="shared" si="37"/>
        <v>75.733333333333334</v>
      </c>
      <c r="Q613" t="str" cm="1">
        <f t="array" ref="Q613:R613">_xlfn.TEXTSPLIT(N613,"/")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>
        <f t="shared" si="36"/>
        <v>139.43548387096774</v>
      </c>
      <c r="P614" s="9">
        <f t="shared" si="37"/>
        <v>45.026041666666664</v>
      </c>
      <c r="Q614" t="str" cm="1">
        <f t="array" ref="Q614:R614">_xlfn.TEXTSPLIT(N614,"/")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>
        <f t="shared" si="36"/>
        <v>174</v>
      </c>
      <c r="P615" s="9">
        <f t="shared" si="37"/>
        <v>73.615384615384613</v>
      </c>
      <c r="Q615" t="str" cm="1">
        <f t="array" ref="Q615:R615">_xlfn.TEXTSPLIT(N615,"/")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>
        <f t="shared" si="36"/>
        <v>155.49056603773585</v>
      </c>
      <c r="P616" s="9">
        <f t="shared" si="37"/>
        <v>56.991701244813278</v>
      </c>
      <c r="Q616" t="str" cm="1">
        <f t="array" ref="Q616:R616">_xlfn.TEXTSPLIT(N616,"/")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>
        <f t="shared" si="36"/>
        <v>170.44705882352943</v>
      </c>
      <c r="P617" s="9">
        <f t="shared" si="37"/>
        <v>85.223529411764702</v>
      </c>
      <c r="Q617" t="str" cm="1">
        <f t="array" ref="Q617:R617">_xlfn.TEXTSPLIT(N617,"/")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>
        <f t="shared" si="36"/>
        <v>189.515625</v>
      </c>
      <c r="P618" s="9">
        <f t="shared" si="37"/>
        <v>50.962184873949582</v>
      </c>
      <c r="Q618" t="str" cm="1">
        <f t="array" ref="Q618:R618">_xlfn.TEXTSPLIT(N618,"/")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>
        <f t="shared" si="36"/>
        <v>249.71428571428572</v>
      </c>
      <c r="P619" s="9">
        <f t="shared" si="37"/>
        <v>63.563636363636363</v>
      </c>
      <c r="Q619" t="str" cm="1">
        <f t="array" ref="Q619:R619">_xlfn.TEXTSPLIT(N619,"/")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>
        <f t="shared" si="36"/>
        <v>48.860523665659613</v>
      </c>
      <c r="P620" s="9">
        <f t="shared" si="37"/>
        <v>80.999165275459092</v>
      </c>
      <c r="Q620" t="str" cm="1">
        <f t="array" ref="Q620:R620">_xlfn.TEXTSPLIT(N620,"/")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>
        <f t="shared" si="36"/>
        <v>28.461970393057683</v>
      </c>
      <c r="P621" s="9">
        <f t="shared" si="37"/>
        <v>86.044753086419746</v>
      </c>
      <c r="Q621" t="str" cm="1">
        <f t="array" ref="Q621:R621">_xlfn.TEXTSPLIT(N621,"/")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>
        <f t="shared" si="36"/>
        <v>268.02325581395348</v>
      </c>
      <c r="P622" s="9">
        <f t="shared" si="37"/>
        <v>90.0390625</v>
      </c>
      <c r="Q622" t="str" cm="1">
        <f t="array" ref="Q622:R622">_xlfn.TEXTSPLIT(N622,"/")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>
        <f t="shared" si="36"/>
        <v>619.80078125</v>
      </c>
      <c r="P623" s="9">
        <f t="shared" si="37"/>
        <v>74.006063432835816</v>
      </c>
      <c r="Q623" t="str" cm="1">
        <f t="array" ref="Q623:R623">_xlfn.TEXTSPLIT(N623,"/")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>
        <f t="shared" si="36"/>
        <v>3.1301587301587301</v>
      </c>
      <c r="P624" s="9">
        <f t="shared" si="37"/>
        <v>92.4375</v>
      </c>
      <c r="Q624" t="str" cm="1">
        <f t="array" ref="Q624:R624">_xlfn.TEXTSPLIT(N624,"/")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>
        <f t="shared" si="36"/>
        <v>159.92152704135739</v>
      </c>
      <c r="P625" s="9">
        <f t="shared" si="37"/>
        <v>55.999257333828446</v>
      </c>
      <c r="Q625" t="str" cm="1">
        <f t="array" ref="Q625:R625">_xlfn.TEXTSPLIT(N625,"/")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>
        <f t="shared" si="36"/>
        <v>279.39215686274508</v>
      </c>
      <c r="P626" s="9">
        <f t="shared" si="37"/>
        <v>32.983796296296298</v>
      </c>
      <c r="Q626" t="str" cm="1">
        <f t="array" ref="Q626:R626">_xlfn.TEXTSPLIT(N626,"/")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>
        <f t="shared" si="36"/>
        <v>77.373333333333335</v>
      </c>
      <c r="P627" s="9">
        <f t="shared" si="37"/>
        <v>93.596774193548384</v>
      </c>
      <c r="Q627" t="str" cm="1">
        <f t="array" ref="Q627:R627">_xlfn.TEXTSPLIT(N627,"/")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>
        <f t="shared" si="36"/>
        <v>206.32812500000003</v>
      </c>
      <c r="P628" s="9">
        <f t="shared" si="37"/>
        <v>69.867724867724874</v>
      </c>
      <c r="Q628" t="str" cm="1">
        <f t="array" ref="Q628:R628">_xlfn.TEXTSPLIT(N628,"/")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>
        <f t="shared" si="36"/>
        <v>694.25</v>
      </c>
      <c r="P629" s="9">
        <f t="shared" si="37"/>
        <v>72.129870129870127</v>
      </c>
      <c r="Q629" t="str" cm="1">
        <f t="array" ref="Q629:R629">_xlfn.TEXTSPLIT(N629,"/")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>
        <f t="shared" si="36"/>
        <v>151.78947368421052</v>
      </c>
      <c r="P630" s="9">
        <f t="shared" si="37"/>
        <v>30.041666666666668</v>
      </c>
      <c r="Q630" t="str" cm="1">
        <f t="array" ref="Q630:R630">_xlfn.TEXTSPLIT(N630,"/")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>
        <f t="shared" si="36"/>
        <v>64.58207217694995</v>
      </c>
      <c r="P631" s="9">
        <f t="shared" si="37"/>
        <v>73.968000000000004</v>
      </c>
      <c r="Q631" t="str" cm="1">
        <f t="array" ref="Q631:R631">_xlfn.TEXTSPLIT(N631,"/")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>
        <f t="shared" si="36"/>
        <v>62.873684210526314</v>
      </c>
      <c r="P632" s="9">
        <f t="shared" si="37"/>
        <v>68.65517241379311</v>
      </c>
      <c r="Q632" t="str" cm="1">
        <f t="array" ref="Q632:R632">_xlfn.TEXTSPLIT(N632,"/")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>
        <f t="shared" si="36"/>
        <v>310.39864864864865</v>
      </c>
      <c r="P633" s="9">
        <f t="shared" si="37"/>
        <v>59.992164544564154</v>
      </c>
      <c r="Q633" t="str" cm="1">
        <f t="array" ref="Q633:R633">_xlfn.TEXTSPLIT(N633,"/")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>
        <f t="shared" si="36"/>
        <v>42.859916782246884</v>
      </c>
      <c r="P634" s="9">
        <f t="shared" si="37"/>
        <v>111.15827338129496</v>
      </c>
      <c r="Q634" t="str" cm="1">
        <f t="array" ref="Q634:R634">_xlfn.TEXTSPLIT(N634,"/")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>
        <f t="shared" si="36"/>
        <v>83.119402985074629</v>
      </c>
      <c r="P635" s="9">
        <f t="shared" si="37"/>
        <v>53.038095238095238</v>
      </c>
      <c r="Q635" t="str" cm="1">
        <f t="array" ref="Q635:R635">_xlfn.TEXTSPLIT(N635,"/")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>
        <f t="shared" si="36"/>
        <v>78.531302876480552</v>
      </c>
      <c r="P636" s="9">
        <f t="shared" si="37"/>
        <v>55.985524728588658</v>
      </c>
      <c r="Q636" t="str" cm="1">
        <f t="array" ref="Q636:R636">_xlfn.TEXTSPLIT(N636,"/")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>
        <f t="shared" si="36"/>
        <v>114.09352517985612</v>
      </c>
      <c r="P637" s="9">
        <f t="shared" si="37"/>
        <v>69.986760812003524</v>
      </c>
      <c r="Q637" t="str" cm="1">
        <f t="array" ref="Q637:R637">_xlfn.TEXTSPLIT(N637,"/")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>
        <f t="shared" si="36"/>
        <v>64.537683358624179</v>
      </c>
      <c r="P638" s="9">
        <f t="shared" si="37"/>
        <v>48.998079877112133</v>
      </c>
      <c r="Q638" t="str" cm="1">
        <f t="array" ref="Q638:R638">_xlfn.TEXTSPLIT(N638,"/")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>
        <f t="shared" si="36"/>
        <v>79.411764705882348</v>
      </c>
      <c r="P639" s="9">
        <f t="shared" si="37"/>
        <v>103.84615384615384</v>
      </c>
      <c r="Q639" t="str" cm="1">
        <f t="array" ref="Q639:R639">_xlfn.TEXTSPLIT(N639,"/")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>
        <f t="shared" si="36"/>
        <v>11.419117647058824</v>
      </c>
      <c r="P640" s="9">
        <f t="shared" si="37"/>
        <v>99.127659574468083</v>
      </c>
      <c r="Q640" t="str" cm="1">
        <f t="array" ref="Q640:R640">_xlfn.TEXTSPLIT(N640,"/")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>
        <f t="shared" si="36"/>
        <v>56.186046511627907</v>
      </c>
      <c r="P641" s="9">
        <f t="shared" si="37"/>
        <v>107.37777777777778</v>
      </c>
      <c r="Q641" t="str" cm="1">
        <f t="array" ref="Q641:R641">_xlfn.TEXTSPLIT(N641,"/")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>
        <f t="shared" si="36"/>
        <v>16.501669449081803</v>
      </c>
      <c r="P642" s="9">
        <f t="shared" si="37"/>
        <v>76.922178988326849</v>
      </c>
      <c r="Q642" t="str" cm="1">
        <f t="array" ref="Q642:R642">_xlfn.TEXTSPLIT(N642,"/")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>
        <f t="shared" ref="O643:O706" si="40">(E643/D643) *100</f>
        <v>119.96808510638297</v>
      </c>
      <c r="P643" s="9">
        <f t="shared" ref="P643:P706" si="41">(E643/G643)</f>
        <v>58.128865979381445</v>
      </c>
      <c r="Q643" t="str" cm="1">
        <f t="array" ref="Q643:R643">_xlfn.TEXTSPLIT(N643,"/")</f>
        <v>theater</v>
      </c>
      <c r="R643" t="str">
        <v>plays</v>
      </c>
      <c r="S643" s="7">
        <f t="shared" ref="S643:S706" si="42">(((J643/60)/60)/24)+DATE(1970,1,1)</f>
        <v>42786.25</v>
      </c>
      <c r="T643" s="7">
        <f t="shared" ref="T643:T706" si="43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>
        <f t="shared" si="40"/>
        <v>145.45652173913044</v>
      </c>
      <c r="P644" s="9">
        <f t="shared" si="41"/>
        <v>103.73643410852713</v>
      </c>
      <c r="Q644" t="str" cm="1">
        <f t="array" ref="Q644:R644">_xlfn.TEXTSPLIT(N644,"/")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>
        <f t="shared" si="40"/>
        <v>221.38255033557047</v>
      </c>
      <c r="P645" s="9">
        <f t="shared" si="41"/>
        <v>87.962666666666664</v>
      </c>
      <c r="Q645" t="str" cm="1">
        <f t="array" ref="Q645:R645">_xlfn.TEXTSPLIT(N645,"/")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>
        <f t="shared" si="40"/>
        <v>48.396694214876035</v>
      </c>
      <c r="P646" s="9">
        <f t="shared" si="41"/>
        <v>28</v>
      </c>
      <c r="Q646" t="str" cm="1">
        <f t="array" ref="Q646:R646">_xlfn.TEXTSPLIT(N646,"/")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>
        <f t="shared" si="40"/>
        <v>92.911504424778755</v>
      </c>
      <c r="P647" s="9">
        <f t="shared" si="41"/>
        <v>37.999361294443261</v>
      </c>
      <c r="Q647" t="str" cm="1">
        <f t="array" ref="Q647:R647">_xlfn.TEXTSPLIT(N647,"/")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>
        <f t="shared" si="40"/>
        <v>88.599797365754824</v>
      </c>
      <c r="P648" s="9">
        <f t="shared" si="41"/>
        <v>29.999313893653515</v>
      </c>
      <c r="Q648" t="str" cm="1">
        <f t="array" ref="Q648:R648">_xlfn.TEXTSPLIT(N648,"/")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>
        <f t="shared" si="40"/>
        <v>41.4</v>
      </c>
      <c r="P649" s="9">
        <f t="shared" si="41"/>
        <v>103.5</v>
      </c>
      <c r="Q649" t="str" cm="1">
        <f t="array" ref="Q649:R649">_xlfn.TEXTSPLIT(N649,"/")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>
        <f t="shared" si="40"/>
        <v>63.056795131845846</v>
      </c>
      <c r="P650" s="9">
        <f t="shared" si="41"/>
        <v>85.994467496542185</v>
      </c>
      <c r="Q650" t="str" cm="1">
        <f t="array" ref="Q650:R650">_xlfn.TEXTSPLIT(N650,"/")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>
        <f t="shared" si="40"/>
        <v>48.482333607230892</v>
      </c>
      <c r="P651" s="9">
        <f t="shared" si="41"/>
        <v>98.011627906976742</v>
      </c>
      <c r="Q651" t="str" cm="1">
        <f t="array" ref="Q651:R651">_xlfn.TEXTSPLIT(N651,"/")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>
        <f t="shared" si="40"/>
        <v>2</v>
      </c>
      <c r="P652" s="9">
        <f t="shared" si="41"/>
        <v>2</v>
      </c>
      <c r="Q652" t="str" cm="1">
        <f t="array" ref="Q652:R652">_xlfn.TEXTSPLIT(N652,"/")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>
        <f t="shared" si="40"/>
        <v>88.47941026944585</v>
      </c>
      <c r="P653" s="9">
        <f t="shared" si="41"/>
        <v>44.994570837642193</v>
      </c>
      <c r="Q653" t="str" cm="1">
        <f t="array" ref="Q653:R653">_xlfn.TEXTSPLIT(N653,"/")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>
        <f t="shared" si="40"/>
        <v>126.84</v>
      </c>
      <c r="P654" s="9">
        <f t="shared" si="41"/>
        <v>31.012224938875306</v>
      </c>
      <c r="Q654" t="str" cm="1">
        <f t="array" ref="Q654:R654">_xlfn.TEXTSPLIT(N654,"/")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>
        <f t="shared" si="40"/>
        <v>2338.833333333333</v>
      </c>
      <c r="P655" s="9">
        <f t="shared" si="41"/>
        <v>59.970085470085472</v>
      </c>
      <c r="Q655" t="str" cm="1">
        <f t="array" ref="Q655:R655">_xlfn.TEXTSPLIT(N655,"/")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>
        <f t="shared" si="40"/>
        <v>508.38857142857148</v>
      </c>
      <c r="P656" s="9">
        <f t="shared" si="41"/>
        <v>58.9973474801061</v>
      </c>
      <c r="Q656" t="str" cm="1">
        <f t="array" ref="Q656:R656">_xlfn.TEXTSPLIT(N656,"/")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>
        <f t="shared" si="40"/>
        <v>191.47826086956522</v>
      </c>
      <c r="P657" s="9">
        <f t="shared" si="41"/>
        <v>50.045454545454547</v>
      </c>
      <c r="Q657" t="str" cm="1">
        <f t="array" ref="Q657:R657">_xlfn.TEXTSPLIT(N657,"/")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>
        <f t="shared" si="40"/>
        <v>42.127533783783782</v>
      </c>
      <c r="P658" s="9">
        <f t="shared" si="41"/>
        <v>98.966269841269835</v>
      </c>
      <c r="Q658" t="str" cm="1">
        <f t="array" ref="Q658:R658">_xlfn.TEXTSPLIT(N658,"/")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>
        <f t="shared" si="40"/>
        <v>8.24</v>
      </c>
      <c r="P659" s="9">
        <f t="shared" si="41"/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>
        <f t="shared" si="40"/>
        <v>60.064638783269963</v>
      </c>
      <c r="P660" s="9">
        <f t="shared" si="41"/>
        <v>81.010256410256417</v>
      </c>
      <c r="Q660" t="str" cm="1">
        <f t="array" ref="Q660:R660">_xlfn.TEXTSPLIT(N660,"/")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>
        <f t="shared" si="40"/>
        <v>47.232808616404313</v>
      </c>
      <c r="P661" s="9">
        <f t="shared" si="41"/>
        <v>76.013333333333335</v>
      </c>
      <c r="Q661" t="str" cm="1">
        <f t="array" ref="Q661:R661">_xlfn.TEXTSPLIT(N661,"/")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>
        <f t="shared" si="40"/>
        <v>81.736263736263737</v>
      </c>
      <c r="P662" s="9">
        <f t="shared" si="41"/>
        <v>96.597402597402592</v>
      </c>
      <c r="Q662" t="str" cm="1">
        <f t="array" ref="Q662:R662">_xlfn.TEXTSPLIT(N662,"/")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>
        <f t="shared" si="40"/>
        <v>54.187265917603</v>
      </c>
      <c r="P663" s="9">
        <f t="shared" si="41"/>
        <v>76.957446808510639</v>
      </c>
      <c r="Q663" t="str" cm="1">
        <f t="array" ref="Q663:R663">_xlfn.TEXTSPLIT(N663,"/")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>
        <f t="shared" si="40"/>
        <v>97.868131868131869</v>
      </c>
      <c r="P664" s="9">
        <f t="shared" si="41"/>
        <v>67.984732824427482</v>
      </c>
      <c r="Q664" t="str" cm="1">
        <f t="array" ref="Q664:R664">_xlfn.TEXTSPLIT(N664,"/")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>
        <f t="shared" si="40"/>
        <v>77.239999999999995</v>
      </c>
      <c r="P665" s="9">
        <f t="shared" si="41"/>
        <v>88.781609195402297</v>
      </c>
      <c r="Q665" t="str" cm="1">
        <f t="array" ref="Q665:R665">_xlfn.TEXTSPLIT(N665,"/")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>
        <f t="shared" si="40"/>
        <v>33.464735516372798</v>
      </c>
      <c r="P666" s="9">
        <f t="shared" si="41"/>
        <v>24.99623706491063</v>
      </c>
      <c r="Q666" t="str" cm="1">
        <f t="array" ref="Q666:R666">_xlfn.TEXTSPLIT(N666,"/")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>
        <f t="shared" si="40"/>
        <v>239.58823529411765</v>
      </c>
      <c r="P667" s="9">
        <f t="shared" si="41"/>
        <v>44.922794117647058</v>
      </c>
      <c r="Q667" t="str" cm="1">
        <f t="array" ref="Q667:R667">_xlfn.TEXTSPLIT(N667,"/")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>
        <f t="shared" si="40"/>
        <v>64.032258064516128</v>
      </c>
      <c r="P668" s="9">
        <f t="shared" si="41"/>
        <v>79.400000000000006</v>
      </c>
      <c r="Q668" t="str" cm="1">
        <f t="array" ref="Q668:R668">_xlfn.TEXTSPLIT(N668,"/")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>
        <f t="shared" si="40"/>
        <v>176.15942028985506</v>
      </c>
      <c r="P669" s="9">
        <f t="shared" si="41"/>
        <v>29.009546539379475</v>
      </c>
      <c r="Q669" t="str" cm="1">
        <f t="array" ref="Q669:R669">_xlfn.TEXTSPLIT(N669,"/")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>
        <f t="shared" si="40"/>
        <v>20.33818181818182</v>
      </c>
      <c r="P670" s="9">
        <f t="shared" si="41"/>
        <v>73.59210526315789</v>
      </c>
      <c r="Q670" t="str" cm="1">
        <f t="array" ref="Q670:R670">_xlfn.TEXTSPLIT(N670,"/")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>
        <f t="shared" si="40"/>
        <v>358.64754098360658</v>
      </c>
      <c r="P671" s="9">
        <f t="shared" si="41"/>
        <v>107.97038864898211</v>
      </c>
      <c r="Q671" t="str" cm="1">
        <f t="array" ref="Q671:R671">_xlfn.TEXTSPLIT(N671,"/")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>
        <f t="shared" si="40"/>
        <v>468.85802469135803</v>
      </c>
      <c r="P672" s="9">
        <f t="shared" si="41"/>
        <v>68.987284287011803</v>
      </c>
      <c r="Q672" t="str" cm="1">
        <f t="array" ref="Q672:R672">_xlfn.TEXTSPLIT(N672,"/")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>
        <f t="shared" si="40"/>
        <v>122.05635245901641</v>
      </c>
      <c r="P673" s="9">
        <f t="shared" si="41"/>
        <v>111.02236719478098</v>
      </c>
      <c r="Q673" t="str" cm="1">
        <f t="array" ref="Q673:R673">_xlfn.TEXTSPLIT(N673,"/")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>
        <f t="shared" si="40"/>
        <v>55.931783729156137</v>
      </c>
      <c r="P674" s="9">
        <f t="shared" si="41"/>
        <v>24.997515808491418</v>
      </c>
      <c r="Q674" t="str" cm="1">
        <f t="array" ref="Q674:R674">_xlfn.TEXTSPLIT(N674,"/")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>
        <f t="shared" si="40"/>
        <v>43.660714285714285</v>
      </c>
      <c r="P675" s="9">
        <f t="shared" si="41"/>
        <v>42.155172413793103</v>
      </c>
      <c r="Q675" t="str" cm="1">
        <f t="array" ref="Q675:R675">_xlfn.TEXTSPLIT(N675,"/")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>
        <f t="shared" si="40"/>
        <v>33.53837141183363</v>
      </c>
      <c r="P676" s="9">
        <f t="shared" si="41"/>
        <v>47.003284072249592</v>
      </c>
      <c r="Q676" t="str" cm="1">
        <f t="array" ref="Q676:R676">_xlfn.TEXTSPLIT(N676,"/")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>
        <f t="shared" si="40"/>
        <v>122.97938144329896</v>
      </c>
      <c r="P677" s="9">
        <f t="shared" si="41"/>
        <v>36.0392749244713</v>
      </c>
      <c r="Q677" t="str" cm="1">
        <f t="array" ref="Q677:R677">_xlfn.TEXTSPLIT(N677,"/")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>
        <f t="shared" si="40"/>
        <v>189.74959871589084</v>
      </c>
      <c r="P678" s="9">
        <f t="shared" si="41"/>
        <v>101.03760683760684</v>
      </c>
      <c r="Q678" t="str" cm="1">
        <f t="array" ref="Q678:R678">_xlfn.TEXTSPLIT(N678,"/")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>
        <f t="shared" si="40"/>
        <v>83.622641509433961</v>
      </c>
      <c r="P679" s="9">
        <f t="shared" si="41"/>
        <v>39.927927927927925</v>
      </c>
      <c r="Q679" t="str" cm="1">
        <f t="array" ref="Q679:R679">_xlfn.TEXTSPLIT(N679,"/")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>
        <f t="shared" si="40"/>
        <v>17.968844221105527</v>
      </c>
      <c r="P680" s="9">
        <f t="shared" si="41"/>
        <v>83.158139534883716</v>
      </c>
      <c r="Q680" t="str" cm="1">
        <f t="array" ref="Q680:R680">_xlfn.TEXTSPLIT(N680,"/")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>
        <f t="shared" si="40"/>
        <v>1036.5</v>
      </c>
      <c r="P681" s="9">
        <f t="shared" si="41"/>
        <v>39.97520661157025</v>
      </c>
      <c r="Q681" t="str" cm="1">
        <f t="array" ref="Q681:R681">_xlfn.TEXTSPLIT(N681,"/")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>
        <f t="shared" si="40"/>
        <v>97.405219780219781</v>
      </c>
      <c r="P682" s="9">
        <f t="shared" si="41"/>
        <v>47.993908629441627</v>
      </c>
      <c r="Q682" t="str" cm="1">
        <f t="array" ref="Q682:R682">_xlfn.TEXTSPLIT(N682,"/")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>
        <f t="shared" si="40"/>
        <v>86.386203150461711</v>
      </c>
      <c r="P683" s="9">
        <f t="shared" si="41"/>
        <v>95.978877489438744</v>
      </c>
      <c r="Q683" t="str" cm="1">
        <f t="array" ref="Q683:R683">_xlfn.TEXTSPLIT(N683,"/")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>
        <f t="shared" si="40"/>
        <v>150.16666666666666</v>
      </c>
      <c r="P684" s="9">
        <f t="shared" si="41"/>
        <v>78.728155339805824</v>
      </c>
      <c r="Q684" t="str" cm="1">
        <f t="array" ref="Q684:R684">_xlfn.TEXTSPLIT(N684,"/")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>
        <f t="shared" si="40"/>
        <v>358.43478260869563</v>
      </c>
      <c r="P685" s="9">
        <f t="shared" si="41"/>
        <v>56.081632653061227</v>
      </c>
      <c r="Q685" t="str" cm="1">
        <f t="array" ref="Q685:R685">_xlfn.TEXTSPLIT(N685,"/")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>
        <f t="shared" si="40"/>
        <v>542.85714285714289</v>
      </c>
      <c r="P686" s="9">
        <f t="shared" si="41"/>
        <v>69.090909090909093</v>
      </c>
      <c r="Q686" t="str" cm="1">
        <f t="array" ref="Q686:R686">_xlfn.TEXTSPLIT(N686,"/")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>
        <f t="shared" si="40"/>
        <v>67.500714285714281</v>
      </c>
      <c r="P687" s="9">
        <f t="shared" si="41"/>
        <v>102.05291576673866</v>
      </c>
      <c r="Q687" t="str" cm="1">
        <f t="array" ref="Q687:R687">_xlfn.TEXTSPLIT(N687,"/")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>
        <f t="shared" si="40"/>
        <v>191.74666666666667</v>
      </c>
      <c r="P688" s="9">
        <f t="shared" si="41"/>
        <v>107.32089552238806</v>
      </c>
      <c r="Q688" t="str" cm="1">
        <f t="array" ref="Q688:R688">_xlfn.TEXTSPLIT(N688,"/")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>
        <f t="shared" si="40"/>
        <v>932</v>
      </c>
      <c r="P689" s="9">
        <f t="shared" si="41"/>
        <v>51.970260223048328</v>
      </c>
      <c r="Q689" t="str" cm="1">
        <f t="array" ref="Q689:R689">_xlfn.TEXTSPLIT(N689,"/")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>
        <f t="shared" si="40"/>
        <v>429.27586206896552</v>
      </c>
      <c r="P690" s="9">
        <f t="shared" si="41"/>
        <v>71.137142857142862</v>
      </c>
      <c r="Q690" t="str" cm="1">
        <f t="array" ref="Q690:R690">_xlfn.TEXTSPLIT(N690,"/")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>
        <f t="shared" si="40"/>
        <v>100.65753424657535</v>
      </c>
      <c r="P691" s="9">
        <f t="shared" si="41"/>
        <v>106.49275362318841</v>
      </c>
      <c r="Q691" t="str" cm="1">
        <f t="array" ref="Q691:R691">_xlfn.TEXTSPLIT(N691,"/")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>
        <f t="shared" si="40"/>
        <v>226.61111111111109</v>
      </c>
      <c r="P692" s="9">
        <f t="shared" si="41"/>
        <v>42.93684210526316</v>
      </c>
      <c r="Q692" t="str" cm="1">
        <f t="array" ref="Q692:R692">_xlfn.TEXTSPLIT(N692,"/")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>
        <f t="shared" si="40"/>
        <v>142.38</v>
      </c>
      <c r="P693" s="9">
        <f t="shared" si="41"/>
        <v>30.037974683544302</v>
      </c>
      <c r="Q693" t="str" cm="1">
        <f t="array" ref="Q693:R693">_xlfn.TEXTSPLIT(N693,"/")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>
        <f t="shared" si="40"/>
        <v>90.633333333333326</v>
      </c>
      <c r="P694" s="9">
        <f t="shared" si="41"/>
        <v>70.623376623376629</v>
      </c>
      <c r="Q694" t="str" cm="1">
        <f t="array" ref="Q694:R694">_xlfn.TEXTSPLIT(N694,"/")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>
        <f t="shared" si="40"/>
        <v>63.966740576496676</v>
      </c>
      <c r="P695" s="9">
        <f t="shared" si="41"/>
        <v>66.016018306636155</v>
      </c>
      <c r="Q695" t="str" cm="1">
        <f t="array" ref="Q695:R695">_xlfn.TEXTSPLIT(N695,"/")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>
        <f t="shared" si="40"/>
        <v>84.131868131868131</v>
      </c>
      <c r="P696" s="9">
        <f t="shared" si="41"/>
        <v>96.911392405063296</v>
      </c>
      <c r="Q696" t="str" cm="1">
        <f t="array" ref="Q696:R696">_xlfn.TEXTSPLIT(N696,"/")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>
        <f t="shared" si="40"/>
        <v>133.93478260869566</v>
      </c>
      <c r="P697" s="9">
        <f t="shared" si="41"/>
        <v>62.867346938775512</v>
      </c>
      <c r="Q697" t="str" cm="1">
        <f t="array" ref="Q697:R697">_xlfn.TEXTSPLIT(N697,"/")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>
        <f t="shared" si="40"/>
        <v>59.042047531992694</v>
      </c>
      <c r="P698" s="9">
        <f t="shared" si="41"/>
        <v>108.98537682789652</v>
      </c>
      <c r="Q698" t="str" cm="1">
        <f t="array" ref="Q698:R698">_xlfn.TEXTSPLIT(N698,"/")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>
        <f t="shared" si="40"/>
        <v>152.80062063615205</v>
      </c>
      <c r="P699" s="9">
        <f t="shared" si="41"/>
        <v>26.999314599040439</v>
      </c>
      <c r="Q699" t="str" cm="1">
        <f t="array" ref="Q699:R699">_xlfn.TEXTSPLIT(N699,"/")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>
        <f t="shared" si="40"/>
        <v>446.69121140142522</v>
      </c>
      <c r="P700" s="9">
        <f t="shared" si="41"/>
        <v>65.004147943311438</v>
      </c>
      <c r="Q700" t="str" cm="1">
        <f t="array" ref="Q700:R700">_xlfn.TEXTSPLIT(N700,"/")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>
        <f t="shared" si="40"/>
        <v>84.391891891891888</v>
      </c>
      <c r="P701" s="9">
        <f t="shared" si="41"/>
        <v>111.51785714285714</v>
      </c>
      <c r="Q701" t="str" cm="1">
        <f t="array" ref="Q701:R701">_xlfn.TEXTSPLIT(N701,"/")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>
        <f t="shared" si="40"/>
        <v>3</v>
      </c>
      <c r="P702" s="9">
        <f t="shared" si="41"/>
        <v>3</v>
      </c>
      <c r="Q702" t="str" cm="1">
        <f t="array" ref="Q702:R702">_xlfn.TEXTSPLIT(N702,"/")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>
        <f t="shared" si="40"/>
        <v>175.02692307692308</v>
      </c>
      <c r="P703" s="9">
        <f t="shared" si="41"/>
        <v>110.99268292682927</v>
      </c>
      <c r="Q703" t="str" cm="1">
        <f t="array" ref="Q703:R703">_xlfn.TEXTSPLIT(N703,"/")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>
        <f t="shared" si="40"/>
        <v>54.137931034482754</v>
      </c>
      <c r="P704" s="9">
        <f t="shared" si="41"/>
        <v>56.746987951807228</v>
      </c>
      <c r="Q704" t="str" cm="1">
        <f t="array" ref="Q704:R704">_xlfn.TEXTSPLIT(N704,"/")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>
        <f t="shared" si="40"/>
        <v>311.87381703470032</v>
      </c>
      <c r="P705" s="9">
        <f t="shared" si="41"/>
        <v>97.020608439646708</v>
      </c>
      <c r="Q705" t="str" cm="1">
        <f t="array" ref="Q705:R705">_xlfn.TEXTSPLIT(N705,"/")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>
        <f t="shared" si="40"/>
        <v>122.78160919540231</v>
      </c>
      <c r="P706" s="9">
        <f t="shared" si="41"/>
        <v>92.08620689655173</v>
      </c>
      <c r="Q706" t="str" cm="1">
        <f t="array" ref="Q706:R706">_xlfn.TEXTSPLIT(N706,"/")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>
        <f t="shared" ref="O707:O770" si="44">(E707/D707) *100</f>
        <v>99.026517383618156</v>
      </c>
      <c r="P707" s="9">
        <f t="shared" ref="P707:P770" si="45">(E707/G707)</f>
        <v>82.986666666666665</v>
      </c>
      <c r="Q707" t="str" cm="1">
        <f t="array" ref="Q707:R707">_xlfn.TEXTSPLIT(N707,"/")</f>
        <v>publishing</v>
      </c>
      <c r="R707" t="str">
        <v>nonfiction</v>
      </c>
      <c r="S707" s="7">
        <f t="shared" ref="S707:S770" si="46">(((J707/60)/60)/24)+DATE(1970,1,1)</f>
        <v>41619.25</v>
      </c>
      <c r="T707" s="7">
        <f t="shared" ref="T707:T770" si="47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>
        <f t="shared" si="44"/>
        <v>127.84686346863469</v>
      </c>
      <c r="P708" s="9">
        <f t="shared" si="45"/>
        <v>103.03791821561339</v>
      </c>
      <c r="Q708" t="str" cm="1">
        <f t="array" ref="Q708:R708">_xlfn.TEXTSPLIT(N708,"/")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>
        <f t="shared" si="44"/>
        <v>158.61643835616439</v>
      </c>
      <c r="P709" s="9">
        <f t="shared" si="45"/>
        <v>68.922619047619051</v>
      </c>
      <c r="Q709" t="str" cm="1">
        <f t="array" ref="Q709:R709">_xlfn.TEXTSPLIT(N709,"/")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>
        <f t="shared" si="44"/>
        <v>707.05882352941171</v>
      </c>
      <c r="P710" s="9">
        <f t="shared" si="45"/>
        <v>87.737226277372258</v>
      </c>
      <c r="Q710" t="str" cm="1">
        <f t="array" ref="Q710:R710">_xlfn.TEXTSPLIT(N710,"/")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>
        <f t="shared" si="44"/>
        <v>142.38775510204081</v>
      </c>
      <c r="P711" s="9">
        <f t="shared" si="45"/>
        <v>75.021505376344081</v>
      </c>
      <c r="Q711" t="str" cm="1">
        <f t="array" ref="Q711:R711">_xlfn.TEXTSPLIT(N711,"/")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>
        <f t="shared" si="44"/>
        <v>147.86046511627907</v>
      </c>
      <c r="P712" s="9">
        <f t="shared" si="45"/>
        <v>50.863999999999997</v>
      </c>
      <c r="Q712" t="str" cm="1">
        <f t="array" ref="Q712:R712">_xlfn.TEXTSPLIT(N712,"/")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>
        <f t="shared" si="44"/>
        <v>20.322580645161288</v>
      </c>
      <c r="P713" s="9">
        <f t="shared" si="45"/>
        <v>90</v>
      </c>
      <c r="Q713" t="str" cm="1">
        <f t="array" ref="Q713:R713">_xlfn.TEXTSPLIT(N713,"/")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>
        <f t="shared" si="44"/>
        <v>1840.625</v>
      </c>
      <c r="P714" s="9">
        <f t="shared" si="45"/>
        <v>72.896039603960389</v>
      </c>
      <c r="Q714" t="str" cm="1">
        <f t="array" ref="Q714:R714">_xlfn.TEXTSPLIT(N714,"/")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>
        <f t="shared" si="44"/>
        <v>161.94202898550725</v>
      </c>
      <c r="P715" s="9">
        <f t="shared" si="45"/>
        <v>108.48543689320388</v>
      </c>
      <c r="Q715" t="str" cm="1">
        <f t="array" ref="Q715:R715">_xlfn.TEXTSPLIT(N715,"/")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>
        <f t="shared" si="44"/>
        <v>472.82077922077923</v>
      </c>
      <c r="P716" s="9">
        <f t="shared" si="45"/>
        <v>101.98095238095237</v>
      </c>
      <c r="Q716" t="str" cm="1">
        <f t="array" ref="Q716:R716">_xlfn.TEXTSPLIT(N716,"/")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>
        <f t="shared" si="44"/>
        <v>24.466101694915253</v>
      </c>
      <c r="P717" s="9">
        <f t="shared" si="45"/>
        <v>44.009146341463413</v>
      </c>
      <c r="Q717" t="str" cm="1">
        <f t="array" ref="Q717:R717">_xlfn.TEXTSPLIT(N717,"/")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>
        <f t="shared" si="44"/>
        <v>517.65</v>
      </c>
      <c r="P718" s="9">
        <f t="shared" si="45"/>
        <v>65.942675159235662</v>
      </c>
      <c r="Q718" t="str" cm="1">
        <f t="array" ref="Q718:R718">_xlfn.TEXTSPLIT(N718,"/")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>
        <f t="shared" si="44"/>
        <v>247.64285714285714</v>
      </c>
      <c r="P719" s="9">
        <f t="shared" si="45"/>
        <v>24.987387387387386</v>
      </c>
      <c r="Q719" t="str" cm="1">
        <f t="array" ref="Q719:R719">_xlfn.TEXTSPLIT(N719,"/")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>
        <f t="shared" si="44"/>
        <v>100.20481927710843</v>
      </c>
      <c r="P720" s="9">
        <f t="shared" si="45"/>
        <v>28.003367003367003</v>
      </c>
      <c r="Q720" t="str" cm="1">
        <f t="array" ref="Q720:R720">_xlfn.TEXTSPLIT(N720,"/")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>
        <f t="shared" si="44"/>
        <v>153</v>
      </c>
      <c r="P721" s="9">
        <f t="shared" si="45"/>
        <v>85.829268292682926</v>
      </c>
      <c r="Q721" t="str" cm="1">
        <f t="array" ref="Q721:R721">_xlfn.TEXTSPLIT(N721,"/")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>
        <f t="shared" si="44"/>
        <v>37.091954022988503</v>
      </c>
      <c r="P722" s="9">
        <f t="shared" si="45"/>
        <v>84.921052631578945</v>
      </c>
      <c r="Q722" t="str" cm="1">
        <f t="array" ref="Q722:R722">_xlfn.TEXTSPLIT(N722,"/")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>
        <f t="shared" si="44"/>
        <v>4.392394822006473</v>
      </c>
      <c r="P723" s="9">
        <f t="shared" si="45"/>
        <v>90.483333333333334</v>
      </c>
      <c r="Q723" t="str" cm="1">
        <f t="array" ref="Q723:R723">_xlfn.TEXTSPLIT(N723,"/")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>
        <f t="shared" si="44"/>
        <v>156.50721649484535</v>
      </c>
      <c r="P724" s="9">
        <f t="shared" si="45"/>
        <v>25.00197628458498</v>
      </c>
      <c r="Q724" t="str" cm="1">
        <f t="array" ref="Q724:R724">_xlfn.TEXTSPLIT(N724,"/")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>
        <f t="shared" si="44"/>
        <v>270.40816326530609</v>
      </c>
      <c r="P725" s="9">
        <f t="shared" si="45"/>
        <v>92.013888888888886</v>
      </c>
      <c r="Q725" t="str" cm="1">
        <f t="array" ref="Q725:R725">_xlfn.TEXTSPLIT(N725,"/")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>
        <f t="shared" si="44"/>
        <v>134.05952380952382</v>
      </c>
      <c r="P726" s="9">
        <f t="shared" si="45"/>
        <v>93.066115702479337</v>
      </c>
      <c r="Q726" t="str" cm="1">
        <f t="array" ref="Q726:R726">_xlfn.TEXTSPLIT(N726,"/")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>
        <f t="shared" si="44"/>
        <v>50.398033126293996</v>
      </c>
      <c r="P727" s="9">
        <f t="shared" si="45"/>
        <v>61.008145363408524</v>
      </c>
      <c r="Q727" t="str" cm="1">
        <f t="array" ref="Q727:R727">_xlfn.TEXTSPLIT(N727,"/")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>
        <f t="shared" si="44"/>
        <v>88.815837937384899</v>
      </c>
      <c r="P728" s="9">
        <f t="shared" si="45"/>
        <v>92.036259541984734</v>
      </c>
      <c r="Q728" t="str" cm="1">
        <f t="array" ref="Q728:R728">_xlfn.TEXTSPLIT(N728,"/")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>
        <f t="shared" si="44"/>
        <v>165</v>
      </c>
      <c r="P729" s="9">
        <f t="shared" si="45"/>
        <v>81.132596685082873</v>
      </c>
      <c r="Q729" t="str" cm="1">
        <f t="array" ref="Q729:R729">_xlfn.TEXTSPLIT(N729,"/")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>
        <f t="shared" si="44"/>
        <v>17.5</v>
      </c>
      <c r="P730" s="9">
        <f t="shared" si="45"/>
        <v>73.5</v>
      </c>
      <c r="Q730" t="str" cm="1">
        <f t="array" ref="Q730:R730">_xlfn.TEXTSPLIT(N730,"/")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>
        <f t="shared" si="44"/>
        <v>185.66071428571428</v>
      </c>
      <c r="P731" s="9">
        <f t="shared" si="45"/>
        <v>85.221311475409834</v>
      </c>
      <c r="Q731" t="str" cm="1">
        <f t="array" ref="Q731:R731">_xlfn.TEXTSPLIT(N731,"/")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>
        <f t="shared" si="44"/>
        <v>412.6631944444444</v>
      </c>
      <c r="P732" s="9">
        <f t="shared" si="45"/>
        <v>110.96825396825396</v>
      </c>
      <c r="Q732" t="str" cm="1">
        <f t="array" ref="Q732:R732">_xlfn.TEXTSPLIT(N732,"/")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>
        <f t="shared" si="44"/>
        <v>90.25</v>
      </c>
      <c r="P733" s="9">
        <f t="shared" si="45"/>
        <v>32.968036529680369</v>
      </c>
      <c r="Q733" t="str" cm="1">
        <f t="array" ref="Q733:R733">_xlfn.TEXTSPLIT(N733,"/")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>
        <f t="shared" si="44"/>
        <v>91.984615384615381</v>
      </c>
      <c r="P734" s="9">
        <f t="shared" si="45"/>
        <v>96.005352363960753</v>
      </c>
      <c r="Q734" t="str" cm="1">
        <f t="array" ref="Q734:R734">_xlfn.TEXTSPLIT(N734,"/")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>
        <f t="shared" si="44"/>
        <v>527.00632911392404</v>
      </c>
      <c r="P735" s="9">
        <f t="shared" si="45"/>
        <v>84.96632653061225</v>
      </c>
      <c r="Q735" t="str" cm="1">
        <f t="array" ref="Q735:R735">_xlfn.TEXTSPLIT(N735,"/")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>
        <f t="shared" si="44"/>
        <v>319.14285714285711</v>
      </c>
      <c r="P736" s="9">
        <f t="shared" si="45"/>
        <v>25.007462686567163</v>
      </c>
      <c r="Q736" t="str" cm="1">
        <f t="array" ref="Q736:R736">_xlfn.TEXTSPLIT(N736,"/")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>
        <f t="shared" si="44"/>
        <v>354.18867924528303</v>
      </c>
      <c r="P737" s="9">
        <f t="shared" si="45"/>
        <v>65.998995479658461</v>
      </c>
      <c r="Q737" t="str" cm="1">
        <f t="array" ref="Q737:R737">_xlfn.TEXTSPLIT(N737,"/")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>
        <f t="shared" si="44"/>
        <v>32.896103896103895</v>
      </c>
      <c r="P738" s="9">
        <f t="shared" si="45"/>
        <v>87.34482758620689</v>
      </c>
      <c r="Q738" t="str" cm="1">
        <f t="array" ref="Q738:R738">_xlfn.TEXTSPLIT(N738,"/")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>
        <f t="shared" si="44"/>
        <v>135.8918918918919</v>
      </c>
      <c r="P739" s="9">
        <f t="shared" si="45"/>
        <v>27.933333333333334</v>
      </c>
      <c r="Q739" t="str" cm="1">
        <f t="array" ref="Q739:R739">_xlfn.TEXTSPLIT(N739,"/")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>
        <f t="shared" si="44"/>
        <v>2.0843373493975905</v>
      </c>
      <c r="P740" s="9">
        <f t="shared" si="45"/>
        <v>103.8</v>
      </c>
      <c r="Q740" t="str" cm="1">
        <f t="array" ref="Q740:R740">_xlfn.TEXTSPLIT(N740,"/")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>
        <f t="shared" si="44"/>
        <v>61</v>
      </c>
      <c r="P741" s="9">
        <f t="shared" si="45"/>
        <v>31.937172774869111</v>
      </c>
      <c r="Q741" t="str" cm="1">
        <f t="array" ref="Q741:R741">_xlfn.TEXTSPLIT(N741,"/")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>
        <f t="shared" si="44"/>
        <v>30.037735849056602</v>
      </c>
      <c r="P742" s="9">
        <f t="shared" si="45"/>
        <v>99.5</v>
      </c>
      <c r="Q742" t="str" cm="1">
        <f t="array" ref="Q742:R742">_xlfn.TEXTSPLIT(N742,"/")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>
        <f t="shared" si="44"/>
        <v>1179.1666666666665</v>
      </c>
      <c r="P743" s="9">
        <f t="shared" si="45"/>
        <v>108.84615384615384</v>
      </c>
      <c r="Q743" t="str" cm="1">
        <f t="array" ref="Q743:R743">_xlfn.TEXTSPLIT(N743,"/")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>
        <f t="shared" si="44"/>
        <v>1126.0833333333335</v>
      </c>
      <c r="P744" s="9">
        <f t="shared" si="45"/>
        <v>110.76229508196721</v>
      </c>
      <c r="Q744" t="str" cm="1">
        <f t="array" ref="Q744:R744">_xlfn.TEXTSPLIT(N744,"/")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>
        <f t="shared" si="44"/>
        <v>12.923076923076923</v>
      </c>
      <c r="P745" s="9">
        <f t="shared" si="45"/>
        <v>29.647058823529413</v>
      </c>
      <c r="Q745" t="str" cm="1">
        <f t="array" ref="Q745:R745">_xlfn.TEXTSPLIT(N745,"/")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>
        <f t="shared" si="44"/>
        <v>712</v>
      </c>
      <c r="P746" s="9">
        <f t="shared" si="45"/>
        <v>101.71428571428571</v>
      </c>
      <c r="Q746" t="str" cm="1">
        <f t="array" ref="Q746:R746">_xlfn.TEXTSPLIT(N746,"/")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>
        <f t="shared" si="44"/>
        <v>30.304347826086957</v>
      </c>
      <c r="P747" s="9">
        <f t="shared" si="45"/>
        <v>61.5</v>
      </c>
      <c r="Q747" t="str" cm="1">
        <f t="array" ref="Q747:R747">_xlfn.TEXTSPLIT(N747,"/")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>
        <f t="shared" si="44"/>
        <v>212.50896057347671</v>
      </c>
      <c r="P748" s="9">
        <f t="shared" si="45"/>
        <v>35</v>
      </c>
      <c r="Q748" t="str" cm="1">
        <f t="array" ref="Q748:R748">_xlfn.TEXTSPLIT(N748,"/")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>
        <f t="shared" si="44"/>
        <v>228.85714285714286</v>
      </c>
      <c r="P749" s="9">
        <f t="shared" si="45"/>
        <v>40.049999999999997</v>
      </c>
      <c r="Q749" t="str" cm="1">
        <f t="array" ref="Q749:R749">_xlfn.TEXTSPLIT(N749,"/")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>
        <f t="shared" si="44"/>
        <v>34.959979476654695</v>
      </c>
      <c r="P750" s="9">
        <f t="shared" si="45"/>
        <v>110.97231270358306</v>
      </c>
      <c r="Q750" t="str" cm="1">
        <f t="array" ref="Q750:R750">_xlfn.TEXTSPLIT(N750,"/")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>
        <f t="shared" si="44"/>
        <v>157.29069767441862</v>
      </c>
      <c r="P751" s="9">
        <f t="shared" si="45"/>
        <v>36.959016393442624</v>
      </c>
      <c r="Q751" t="str" cm="1">
        <f t="array" ref="Q751:R751">_xlfn.TEXTSPLIT(N751,"/")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>
        <f t="shared" si="44"/>
        <v>1</v>
      </c>
      <c r="P752" s="9">
        <f t="shared" si="45"/>
        <v>1</v>
      </c>
      <c r="Q752" t="str" cm="1">
        <f t="array" ref="Q752:R752">_xlfn.TEXTSPLIT(N752,"/")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>
        <f t="shared" si="44"/>
        <v>232.30555555555554</v>
      </c>
      <c r="P753" s="9">
        <f t="shared" si="45"/>
        <v>30.974074074074075</v>
      </c>
      <c r="Q753" t="str" cm="1">
        <f t="array" ref="Q753:R753">_xlfn.TEXTSPLIT(N753,"/")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>
        <f t="shared" si="44"/>
        <v>92.448275862068968</v>
      </c>
      <c r="P754" s="9">
        <f t="shared" si="45"/>
        <v>47.035087719298247</v>
      </c>
      <c r="Q754" t="str" cm="1">
        <f t="array" ref="Q754:R754">_xlfn.TEXTSPLIT(N754,"/")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>
        <f t="shared" si="44"/>
        <v>256.70212765957444</v>
      </c>
      <c r="P755" s="9">
        <f t="shared" si="45"/>
        <v>88.065693430656935</v>
      </c>
      <c r="Q755" t="str" cm="1">
        <f t="array" ref="Q755:R755">_xlfn.TEXTSPLIT(N755,"/")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>
        <f t="shared" si="44"/>
        <v>168.47017045454547</v>
      </c>
      <c r="P756" s="9">
        <f t="shared" si="45"/>
        <v>37.005616224648989</v>
      </c>
      <c r="Q756" t="str" cm="1">
        <f t="array" ref="Q756:R756">_xlfn.TEXTSPLIT(N756,"/")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>
        <f t="shared" si="44"/>
        <v>166.57777777777778</v>
      </c>
      <c r="P757" s="9">
        <f t="shared" si="45"/>
        <v>26.027777777777779</v>
      </c>
      <c r="Q757" t="str" cm="1">
        <f t="array" ref="Q757:R757">_xlfn.TEXTSPLIT(N757,"/")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>
        <f t="shared" si="44"/>
        <v>772.07692307692309</v>
      </c>
      <c r="P758" s="9">
        <f t="shared" si="45"/>
        <v>67.817567567567565</v>
      </c>
      <c r="Q758" t="str" cm="1">
        <f t="array" ref="Q758:R758">_xlfn.TEXTSPLIT(N758,"/")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>
        <f t="shared" si="44"/>
        <v>406.85714285714283</v>
      </c>
      <c r="P759" s="9">
        <f t="shared" si="45"/>
        <v>49.964912280701753</v>
      </c>
      <c r="Q759" t="str" cm="1">
        <f t="array" ref="Q759:R759">_xlfn.TEXTSPLIT(N759,"/")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>
        <f t="shared" si="44"/>
        <v>564.20608108108115</v>
      </c>
      <c r="P760" s="9">
        <f t="shared" si="45"/>
        <v>110.01646903820817</v>
      </c>
      <c r="Q760" t="str" cm="1">
        <f t="array" ref="Q760:R760">_xlfn.TEXTSPLIT(N760,"/")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>
        <f t="shared" si="44"/>
        <v>68.426865671641792</v>
      </c>
      <c r="P761" s="9">
        <f t="shared" si="45"/>
        <v>89.964678178963894</v>
      </c>
      <c r="Q761" t="str" cm="1">
        <f t="array" ref="Q761:R761">_xlfn.TEXTSPLIT(N761,"/")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>
        <f t="shared" si="44"/>
        <v>34.351966873706004</v>
      </c>
      <c r="P762" s="9">
        <f t="shared" si="45"/>
        <v>79.009523809523813</v>
      </c>
      <c r="Q762" t="str" cm="1">
        <f t="array" ref="Q762:R762">_xlfn.TEXTSPLIT(N762,"/")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>
        <f t="shared" si="44"/>
        <v>655.4545454545455</v>
      </c>
      <c r="P763" s="9">
        <f t="shared" si="45"/>
        <v>86.867469879518069</v>
      </c>
      <c r="Q763" t="str" cm="1">
        <f t="array" ref="Q763:R763">_xlfn.TEXTSPLIT(N763,"/")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>
        <f t="shared" si="44"/>
        <v>177.25714285714284</v>
      </c>
      <c r="P764" s="9">
        <f t="shared" si="45"/>
        <v>62.04</v>
      </c>
      <c r="Q764" t="str" cm="1">
        <f t="array" ref="Q764:R764">_xlfn.TEXTSPLIT(N764,"/")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>
        <f t="shared" si="44"/>
        <v>113.17857142857144</v>
      </c>
      <c r="P765" s="9">
        <f t="shared" si="45"/>
        <v>26.970212765957445</v>
      </c>
      <c r="Q765" t="str" cm="1">
        <f t="array" ref="Q765:R765">_xlfn.TEXTSPLIT(N765,"/")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>
        <f t="shared" si="44"/>
        <v>728.18181818181824</v>
      </c>
      <c r="P766" s="9">
        <f t="shared" si="45"/>
        <v>54.121621621621621</v>
      </c>
      <c r="Q766" t="str" cm="1">
        <f t="array" ref="Q766:R766">_xlfn.TEXTSPLIT(N766,"/")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>
        <f t="shared" si="44"/>
        <v>208.33333333333334</v>
      </c>
      <c r="P767" s="9">
        <f t="shared" si="45"/>
        <v>41.035353535353536</v>
      </c>
      <c r="Q767" t="str" cm="1">
        <f t="array" ref="Q767:R767">_xlfn.TEXTSPLIT(N767,"/")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>
        <f t="shared" si="44"/>
        <v>31.171232876712331</v>
      </c>
      <c r="P768" s="9">
        <f t="shared" si="45"/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>
        <f t="shared" si="44"/>
        <v>56.967078189300416</v>
      </c>
      <c r="P769" s="9">
        <f t="shared" si="45"/>
        <v>107.93762183235867</v>
      </c>
      <c r="Q769" t="str" cm="1">
        <f t="array" ref="Q769:R769">_xlfn.TEXTSPLIT(N769,"/")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>
        <f t="shared" si="44"/>
        <v>231</v>
      </c>
      <c r="P770" s="9">
        <f t="shared" si="45"/>
        <v>73.92</v>
      </c>
      <c r="Q770" t="str" cm="1">
        <f t="array" ref="Q770:R770">_xlfn.TEXTSPLIT(N770,"/")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>
        <f t="shared" ref="O771:O834" si="48">(E771/D771) *100</f>
        <v>86.867834394904463</v>
      </c>
      <c r="P771" s="9">
        <f t="shared" ref="P771:P834" si="49">(E771/G771)</f>
        <v>31.995894428152493</v>
      </c>
      <c r="Q771" t="str" cm="1">
        <f t="array" ref="Q771:R771">_xlfn.TEXTSPLIT(N771,"/")</f>
        <v>games</v>
      </c>
      <c r="R771" t="str">
        <v>video games</v>
      </c>
      <c r="S771" s="7">
        <f t="shared" ref="S771:S834" si="50">(((J771/60)/60)/24)+DATE(1970,1,1)</f>
        <v>41501.208333333336</v>
      </c>
      <c r="T771" s="7">
        <f t="shared" ref="T771:T834" si="51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>
        <f t="shared" si="48"/>
        <v>270.74418604651163</v>
      </c>
      <c r="P772" s="9">
        <f t="shared" si="49"/>
        <v>53.898148148148145</v>
      </c>
      <c r="Q772" t="str" cm="1">
        <f t="array" ref="Q772:R772">_xlfn.TEXTSPLIT(N772,"/")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>
        <f t="shared" si="48"/>
        <v>49.446428571428569</v>
      </c>
      <c r="P773" s="9">
        <f t="shared" si="49"/>
        <v>106.5</v>
      </c>
      <c r="Q773" t="str" cm="1">
        <f t="array" ref="Q773:R773">_xlfn.TEXTSPLIT(N773,"/")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>
        <f t="shared" si="48"/>
        <v>113.3596256684492</v>
      </c>
      <c r="P774" s="9">
        <f t="shared" si="49"/>
        <v>32.999805409612762</v>
      </c>
      <c r="Q774" t="str" cm="1">
        <f t="array" ref="Q774:R774">_xlfn.TEXTSPLIT(N774,"/")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>
        <f t="shared" si="48"/>
        <v>190.55555555555554</v>
      </c>
      <c r="P775" s="9">
        <f t="shared" si="49"/>
        <v>43.00254993625159</v>
      </c>
      <c r="Q775" t="str" cm="1">
        <f t="array" ref="Q775:R775">_xlfn.TEXTSPLIT(N775,"/")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>
        <f t="shared" si="48"/>
        <v>135.5</v>
      </c>
      <c r="P776" s="9">
        <f t="shared" si="49"/>
        <v>86.858974358974365</v>
      </c>
      <c r="Q776" t="str" cm="1">
        <f t="array" ref="Q776:R776">_xlfn.TEXTSPLIT(N776,"/")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>
        <f t="shared" si="48"/>
        <v>10.297872340425531</v>
      </c>
      <c r="P777" s="9">
        <f t="shared" si="49"/>
        <v>96.8</v>
      </c>
      <c r="Q777" t="str" cm="1">
        <f t="array" ref="Q777:R777">_xlfn.TEXTSPLIT(N777,"/")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>
        <f t="shared" si="48"/>
        <v>65.544223826714799</v>
      </c>
      <c r="P778" s="9">
        <f t="shared" si="49"/>
        <v>32.995456610631528</v>
      </c>
      <c r="Q778" t="str" cm="1">
        <f t="array" ref="Q778:R778">_xlfn.TEXTSPLIT(N778,"/")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>
        <f t="shared" si="48"/>
        <v>49.026652452025587</v>
      </c>
      <c r="P779" s="9">
        <f t="shared" si="49"/>
        <v>68.028106508875737</v>
      </c>
      <c r="Q779" t="str" cm="1">
        <f t="array" ref="Q779:R779">_xlfn.TEXTSPLIT(N779,"/")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>
        <f t="shared" si="48"/>
        <v>787.92307692307691</v>
      </c>
      <c r="P780" s="9">
        <f t="shared" si="49"/>
        <v>58.867816091954026</v>
      </c>
      <c r="Q780" t="str" cm="1">
        <f t="array" ref="Q780:R780">_xlfn.TEXTSPLIT(N780,"/")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>
        <f t="shared" si="48"/>
        <v>80.306347746090154</v>
      </c>
      <c r="P781" s="9">
        <f t="shared" si="49"/>
        <v>105.04572803850782</v>
      </c>
      <c r="Q781" t="str" cm="1">
        <f t="array" ref="Q781:R781">_xlfn.TEXTSPLIT(N781,"/")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>
        <f t="shared" si="48"/>
        <v>106.29411764705883</v>
      </c>
      <c r="P782" s="9">
        <f t="shared" si="49"/>
        <v>33.054878048780488</v>
      </c>
      <c r="Q782" t="str" cm="1">
        <f t="array" ref="Q782:R782">_xlfn.TEXTSPLIT(N782,"/")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>
        <f t="shared" si="48"/>
        <v>50.735632183908038</v>
      </c>
      <c r="P783" s="9">
        <f t="shared" si="49"/>
        <v>78.821428571428569</v>
      </c>
      <c r="Q783" t="str" cm="1">
        <f t="array" ref="Q783:R783">_xlfn.TEXTSPLIT(N783,"/")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>
        <f t="shared" si="48"/>
        <v>215.31372549019611</v>
      </c>
      <c r="P784" s="9">
        <f t="shared" si="49"/>
        <v>68.204968944099377</v>
      </c>
      <c r="Q784" t="str" cm="1">
        <f t="array" ref="Q784:R784">_xlfn.TEXTSPLIT(N784,"/")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>
        <f t="shared" si="48"/>
        <v>141.22972972972974</v>
      </c>
      <c r="P785" s="9">
        <f t="shared" si="49"/>
        <v>75.731884057971016</v>
      </c>
      <c r="Q785" t="str" cm="1">
        <f t="array" ref="Q785:R785">_xlfn.TEXTSPLIT(N785,"/")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>
        <f t="shared" si="48"/>
        <v>115.33745781777279</v>
      </c>
      <c r="P786" s="9">
        <f t="shared" si="49"/>
        <v>30.996070133010882</v>
      </c>
      <c r="Q786" t="str" cm="1">
        <f t="array" ref="Q786:R786">_xlfn.TEXTSPLIT(N786,"/")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>
        <f t="shared" si="48"/>
        <v>193.11940298507463</v>
      </c>
      <c r="P787" s="9">
        <f t="shared" si="49"/>
        <v>101.88188976377953</v>
      </c>
      <c r="Q787" t="str" cm="1">
        <f t="array" ref="Q787:R787">_xlfn.TEXTSPLIT(N787,"/")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>
        <f t="shared" si="48"/>
        <v>729.73333333333335</v>
      </c>
      <c r="P788" s="9">
        <f t="shared" si="49"/>
        <v>52.879227053140099</v>
      </c>
      <c r="Q788" t="str" cm="1">
        <f t="array" ref="Q788:R788">_xlfn.TEXTSPLIT(N788,"/")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>
        <f t="shared" si="48"/>
        <v>99.66339869281046</v>
      </c>
      <c r="P789" s="9">
        <f t="shared" si="49"/>
        <v>71.005820721769496</v>
      </c>
      <c r="Q789" t="str" cm="1">
        <f t="array" ref="Q789:R789">_xlfn.TEXTSPLIT(N789,"/")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>
        <f t="shared" si="48"/>
        <v>88.166666666666671</v>
      </c>
      <c r="P790" s="9">
        <f t="shared" si="49"/>
        <v>102.38709677419355</v>
      </c>
      <c r="Q790" t="str" cm="1">
        <f t="array" ref="Q790:R790">_xlfn.TEXTSPLIT(N790,"/")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>
        <f t="shared" si="48"/>
        <v>37.233333333333334</v>
      </c>
      <c r="P791" s="9">
        <f t="shared" si="49"/>
        <v>74.466666666666669</v>
      </c>
      <c r="Q791" t="str" cm="1">
        <f t="array" ref="Q791:R791">_xlfn.TEXTSPLIT(N791,"/")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>
        <f t="shared" si="48"/>
        <v>30.540075309306079</v>
      </c>
      <c r="P792" s="9">
        <f t="shared" si="49"/>
        <v>51.009883198562441</v>
      </c>
      <c r="Q792" t="str" cm="1">
        <f t="array" ref="Q792:R792">_xlfn.TEXTSPLIT(N792,"/")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>
        <f t="shared" si="48"/>
        <v>25.714285714285712</v>
      </c>
      <c r="P793" s="9">
        <f t="shared" si="49"/>
        <v>90</v>
      </c>
      <c r="Q793" t="str" cm="1">
        <f t="array" ref="Q793:R793">_xlfn.TEXTSPLIT(N793,"/")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>
        <f t="shared" si="48"/>
        <v>34</v>
      </c>
      <c r="P794" s="9">
        <f t="shared" si="49"/>
        <v>97.142857142857139</v>
      </c>
      <c r="Q794" t="str" cm="1">
        <f t="array" ref="Q794:R794">_xlfn.TEXTSPLIT(N794,"/")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>
        <f t="shared" si="48"/>
        <v>1185.909090909091</v>
      </c>
      <c r="P795" s="9">
        <f t="shared" si="49"/>
        <v>72.071823204419886</v>
      </c>
      <c r="Q795" t="str" cm="1">
        <f t="array" ref="Q795:R795">_xlfn.TEXTSPLIT(N795,"/")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>
        <f t="shared" si="48"/>
        <v>125.39393939393939</v>
      </c>
      <c r="P796" s="9">
        <f t="shared" si="49"/>
        <v>75.236363636363635</v>
      </c>
      <c r="Q796" t="str" cm="1">
        <f t="array" ref="Q796:R796">_xlfn.TEXTSPLIT(N796,"/")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>
        <f t="shared" si="48"/>
        <v>14.394366197183098</v>
      </c>
      <c r="P797" s="9">
        <f t="shared" si="49"/>
        <v>32.967741935483872</v>
      </c>
      <c r="Q797" t="str" cm="1">
        <f t="array" ref="Q797:R797">_xlfn.TEXTSPLIT(N797,"/")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>
        <f t="shared" si="48"/>
        <v>54.807692307692314</v>
      </c>
      <c r="P798" s="9">
        <f t="shared" si="49"/>
        <v>54.807692307692307</v>
      </c>
      <c r="Q798" t="str" cm="1">
        <f t="array" ref="Q798:R798">_xlfn.TEXTSPLIT(N798,"/")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>
        <f t="shared" si="48"/>
        <v>109.63157894736841</v>
      </c>
      <c r="P799" s="9">
        <f t="shared" si="49"/>
        <v>45.037837837837834</v>
      </c>
      <c r="Q799" t="str" cm="1">
        <f t="array" ref="Q799:R799">_xlfn.TEXTSPLIT(N799,"/")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>
        <f t="shared" si="48"/>
        <v>188.47058823529412</v>
      </c>
      <c r="P800" s="9">
        <f t="shared" si="49"/>
        <v>52.958677685950413</v>
      </c>
      <c r="Q800" t="str" cm="1">
        <f t="array" ref="Q800:R800">_xlfn.TEXTSPLIT(N800,"/")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>
        <f t="shared" si="48"/>
        <v>87.008284023668637</v>
      </c>
      <c r="P801" s="9">
        <f t="shared" si="49"/>
        <v>60.017959183673469</v>
      </c>
      <c r="Q801" t="str" cm="1">
        <f t="array" ref="Q801:R801">_xlfn.TEXTSPLIT(N801,"/")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>
        <f t="shared" si="48"/>
        <v>1</v>
      </c>
      <c r="P802" s="9">
        <f t="shared" si="49"/>
        <v>1</v>
      </c>
      <c r="Q802" t="str" cm="1">
        <f t="array" ref="Q802:R802">_xlfn.TEXTSPLIT(N802,"/")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>
        <f t="shared" si="48"/>
        <v>202.9130434782609</v>
      </c>
      <c r="P803" s="9">
        <f t="shared" si="49"/>
        <v>44.028301886792455</v>
      </c>
      <c r="Q803" t="str" cm="1">
        <f t="array" ref="Q803:R803">_xlfn.TEXTSPLIT(N803,"/")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>
        <f t="shared" si="48"/>
        <v>197.03225806451613</v>
      </c>
      <c r="P804" s="9">
        <f t="shared" si="49"/>
        <v>86.028169014084511</v>
      </c>
      <c r="Q804" t="str" cm="1">
        <f t="array" ref="Q804:R804">_xlfn.TEXTSPLIT(N804,"/")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>
        <f t="shared" si="48"/>
        <v>107</v>
      </c>
      <c r="P805" s="9">
        <f t="shared" si="49"/>
        <v>28.012875536480685</v>
      </c>
      <c r="Q805" t="str" cm="1">
        <f t="array" ref="Q805:R805">_xlfn.TEXTSPLIT(N805,"/")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>
        <f t="shared" si="48"/>
        <v>268.73076923076923</v>
      </c>
      <c r="P806" s="9">
        <f t="shared" si="49"/>
        <v>32.050458715596328</v>
      </c>
      <c r="Q806" t="str" cm="1">
        <f t="array" ref="Q806:R806">_xlfn.TEXTSPLIT(N806,"/")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>
        <f t="shared" si="48"/>
        <v>50.845360824742272</v>
      </c>
      <c r="P807" s="9">
        <f t="shared" si="49"/>
        <v>73.611940298507463</v>
      </c>
      <c r="Q807" t="str" cm="1">
        <f t="array" ref="Q807:R807">_xlfn.TEXTSPLIT(N807,"/")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>
        <f t="shared" si="48"/>
        <v>1180.2857142857142</v>
      </c>
      <c r="P808" s="9">
        <f t="shared" si="49"/>
        <v>108.71052631578948</v>
      </c>
      <c r="Q808" t="str" cm="1">
        <f t="array" ref="Q808:R808">_xlfn.TEXTSPLIT(N808,"/")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>
        <f t="shared" si="48"/>
        <v>264</v>
      </c>
      <c r="P809" s="9">
        <f t="shared" si="49"/>
        <v>42.97674418604651</v>
      </c>
      <c r="Q809" t="str" cm="1">
        <f t="array" ref="Q809:R809">_xlfn.TEXTSPLIT(N809,"/")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>
        <f t="shared" si="48"/>
        <v>30.44230769230769</v>
      </c>
      <c r="P810" s="9">
        <f t="shared" si="49"/>
        <v>83.315789473684205</v>
      </c>
      <c r="Q810" t="str" cm="1">
        <f t="array" ref="Q810:R810">_xlfn.TEXTSPLIT(N810,"/")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>
        <f t="shared" si="48"/>
        <v>62.880681818181813</v>
      </c>
      <c r="P811" s="9">
        <f t="shared" si="49"/>
        <v>42</v>
      </c>
      <c r="Q811" t="str" cm="1">
        <f t="array" ref="Q811:R811">_xlfn.TEXTSPLIT(N811,"/")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>
        <f t="shared" si="48"/>
        <v>193.125</v>
      </c>
      <c r="P812" s="9">
        <f t="shared" si="49"/>
        <v>55.927601809954751</v>
      </c>
      <c r="Q812" t="str" cm="1">
        <f t="array" ref="Q812:R812">_xlfn.TEXTSPLIT(N812,"/")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>
        <f t="shared" si="48"/>
        <v>77.102702702702715</v>
      </c>
      <c r="P813" s="9">
        <f t="shared" si="49"/>
        <v>105.03681885125184</v>
      </c>
      <c r="Q813" t="str" cm="1">
        <f t="array" ref="Q813:R813">_xlfn.TEXTSPLIT(N813,"/")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>
        <f t="shared" si="48"/>
        <v>225.52763819095478</v>
      </c>
      <c r="P814" s="9">
        <f t="shared" si="49"/>
        <v>48</v>
      </c>
      <c r="Q814" t="str" cm="1">
        <f t="array" ref="Q814:R814">_xlfn.TEXTSPLIT(N814,"/")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>
        <f t="shared" si="48"/>
        <v>239.40625</v>
      </c>
      <c r="P815" s="9">
        <f t="shared" si="49"/>
        <v>112.66176470588235</v>
      </c>
      <c r="Q815" t="str" cm="1">
        <f t="array" ref="Q815:R815">_xlfn.TEXTSPLIT(N815,"/")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>
        <f t="shared" si="48"/>
        <v>92.1875</v>
      </c>
      <c r="P816" s="9">
        <f t="shared" si="49"/>
        <v>81.944444444444443</v>
      </c>
      <c r="Q816" t="str" cm="1">
        <f t="array" ref="Q816:R816">_xlfn.TEXTSPLIT(N816,"/")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>
        <f t="shared" si="48"/>
        <v>130.23333333333335</v>
      </c>
      <c r="P817" s="9">
        <f t="shared" si="49"/>
        <v>64.049180327868854</v>
      </c>
      <c r="Q817" t="str" cm="1">
        <f t="array" ref="Q817:R817">_xlfn.TEXTSPLIT(N817,"/")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>
        <f t="shared" si="48"/>
        <v>615.21739130434787</v>
      </c>
      <c r="P818" s="9">
        <f t="shared" si="49"/>
        <v>106.39097744360902</v>
      </c>
      <c r="Q818" t="str" cm="1">
        <f t="array" ref="Q818:R818">_xlfn.TEXTSPLIT(N818,"/")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>
        <f t="shared" si="48"/>
        <v>368.79532163742692</v>
      </c>
      <c r="P819" s="9">
        <f t="shared" si="49"/>
        <v>76.011249497790274</v>
      </c>
      <c r="Q819" t="str" cm="1">
        <f t="array" ref="Q819:R819">_xlfn.TEXTSPLIT(N819,"/")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>
        <f t="shared" si="48"/>
        <v>1094.8571428571429</v>
      </c>
      <c r="P820" s="9">
        <f t="shared" si="49"/>
        <v>111.07246376811594</v>
      </c>
      <c r="Q820" t="str" cm="1">
        <f t="array" ref="Q820:R820">_xlfn.TEXTSPLIT(N820,"/")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>
        <f t="shared" si="48"/>
        <v>50.662921348314605</v>
      </c>
      <c r="P821" s="9">
        <f t="shared" si="49"/>
        <v>95.936170212765958</v>
      </c>
      <c r="Q821" t="str" cm="1">
        <f t="array" ref="Q821:R821">_xlfn.TEXTSPLIT(N821,"/")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>
        <f t="shared" si="48"/>
        <v>800.6</v>
      </c>
      <c r="P822" s="9">
        <f t="shared" si="49"/>
        <v>43.043010752688176</v>
      </c>
      <c r="Q822" t="str" cm="1">
        <f t="array" ref="Q822:R822">_xlfn.TEXTSPLIT(N822,"/")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>
        <f t="shared" si="48"/>
        <v>291.28571428571428</v>
      </c>
      <c r="P823" s="9">
        <f t="shared" si="49"/>
        <v>67.966666666666669</v>
      </c>
      <c r="Q823" t="str" cm="1">
        <f t="array" ref="Q823:R823">_xlfn.TEXTSPLIT(N823,"/")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>
        <f t="shared" si="48"/>
        <v>349.9666666666667</v>
      </c>
      <c r="P824" s="9">
        <f t="shared" si="49"/>
        <v>89.991428571428571</v>
      </c>
      <c r="Q824" t="str" cm="1">
        <f t="array" ref="Q824:R824">_xlfn.TEXTSPLIT(N824,"/")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>
        <f t="shared" si="48"/>
        <v>357.07317073170731</v>
      </c>
      <c r="P825" s="9">
        <f t="shared" si="49"/>
        <v>58.095238095238095</v>
      </c>
      <c r="Q825" t="str" cm="1">
        <f t="array" ref="Q825:R825">_xlfn.TEXTSPLIT(N825,"/")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>
        <f t="shared" si="48"/>
        <v>126.48941176470588</v>
      </c>
      <c r="P826" s="9">
        <f t="shared" si="49"/>
        <v>83.996875000000003</v>
      </c>
      <c r="Q826" t="str" cm="1">
        <f t="array" ref="Q826:R826">_xlfn.TEXTSPLIT(N826,"/")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>
        <f t="shared" si="48"/>
        <v>387.5</v>
      </c>
      <c r="P827" s="9">
        <f t="shared" si="49"/>
        <v>88.853503184713375</v>
      </c>
      <c r="Q827" t="str" cm="1">
        <f t="array" ref="Q827:R827">_xlfn.TEXTSPLIT(N827,"/")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>
        <f t="shared" si="48"/>
        <v>457.03571428571428</v>
      </c>
      <c r="P828" s="9">
        <f t="shared" si="49"/>
        <v>65.963917525773198</v>
      </c>
      <c r="Q828" t="str" cm="1">
        <f t="array" ref="Q828:R828">_xlfn.TEXTSPLIT(N828,"/")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>
        <f t="shared" si="48"/>
        <v>266.69565217391306</v>
      </c>
      <c r="P829" s="9">
        <f t="shared" si="49"/>
        <v>74.804878048780495</v>
      </c>
      <c r="Q829" t="str" cm="1">
        <f t="array" ref="Q829:R829">_xlfn.TEXTSPLIT(N829,"/")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>
        <f t="shared" si="48"/>
        <v>69</v>
      </c>
      <c r="P830" s="9">
        <f t="shared" si="49"/>
        <v>69.98571428571428</v>
      </c>
      <c r="Q830" t="str" cm="1">
        <f t="array" ref="Q830:R830">_xlfn.TEXTSPLIT(N830,"/")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>
        <f t="shared" si="48"/>
        <v>51.34375</v>
      </c>
      <c r="P831" s="9">
        <f t="shared" si="49"/>
        <v>32.006493506493506</v>
      </c>
      <c r="Q831" t="str" cm="1">
        <f t="array" ref="Q831:R831">_xlfn.TEXTSPLIT(N831,"/")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>
        <f t="shared" si="48"/>
        <v>1.1710526315789473</v>
      </c>
      <c r="P832" s="9">
        <f t="shared" si="49"/>
        <v>64.727272727272734</v>
      </c>
      <c r="Q832" t="str" cm="1">
        <f t="array" ref="Q832:R832">_xlfn.TEXTSPLIT(N832,"/")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>
        <f t="shared" si="48"/>
        <v>108.97734294541709</v>
      </c>
      <c r="P833" s="9">
        <f t="shared" si="49"/>
        <v>24.998110087408456</v>
      </c>
      <c r="Q833" t="str" cm="1">
        <f t="array" ref="Q833:R833">_xlfn.TEXTSPLIT(N833,"/")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>
        <f t="shared" si="48"/>
        <v>315.17592592592592</v>
      </c>
      <c r="P834" s="9">
        <f t="shared" si="49"/>
        <v>104.97764070932922</v>
      </c>
      <c r="Q834" t="str" cm="1">
        <f t="array" ref="Q834:R834">_xlfn.TEXTSPLIT(N834,"/")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>
        <f t="shared" ref="O835:O898" si="52">(E835/D835) *100</f>
        <v>157.69117647058823</v>
      </c>
      <c r="P835" s="9">
        <f t="shared" ref="P835:P898" si="53">(E835/G835)</f>
        <v>64.987878787878785</v>
      </c>
      <c r="Q835" t="str" cm="1">
        <f t="array" ref="Q835:R835">_xlfn.TEXTSPLIT(N835,"/")</f>
        <v>publishing</v>
      </c>
      <c r="R835" t="str">
        <v>translations</v>
      </c>
      <c r="S835" s="7">
        <f t="shared" ref="S835:S898" si="54">(((J835/60)/60)/24)+DATE(1970,1,1)</f>
        <v>40588.25</v>
      </c>
      <c r="T835" s="7">
        <f t="shared" ref="T835:T898" si="55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>
        <f t="shared" si="52"/>
        <v>153.8082191780822</v>
      </c>
      <c r="P836" s="9">
        <f t="shared" si="53"/>
        <v>94.352941176470594</v>
      </c>
      <c r="Q836" t="str" cm="1">
        <f t="array" ref="Q836:R836">_xlfn.TEXTSPLIT(N836,"/")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>
        <f t="shared" si="52"/>
        <v>89.738979118329468</v>
      </c>
      <c r="P837" s="9">
        <f t="shared" si="53"/>
        <v>44.001706484641637</v>
      </c>
      <c r="Q837" t="str" cm="1">
        <f t="array" ref="Q837:R837">_xlfn.TEXTSPLIT(N837,"/")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>
        <f t="shared" si="52"/>
        <v>75.135802469135797</v>
      </c>
      <c r="P838" s="9">
        <f t="shared" si="53"/>
        <v>64.744680851063833</v>
      </c>
      <c r="Q838" t="str" cm="1">
        <f t="array" ref="Q838:R838">_xlfn.TEXTSPLIT(N838,"/")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>
        <f t="shared" si="52"/>
        <v>852.88135593220341</v>
      </c>
      <c r="P839" s="9">
        <f t="shared" si="53"/>
        <v>84.00667779632721</v>
      </c>
      <c r="Q839" t="str" cm="1">
        <f t="array" ref="Q839:R839">_xlfn.TEXTSPLIT(N839,"/")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>
        <f t="shared" si="52"/>
        <v>138.90625</v>
      </c>
      <c r="P840" s="9">
        <f t="shared" si="53"/>
        <v>34.061302681992338</v>
      </c>
      <c r="Q840" t="str" cm="1">
        <f t="array" ref="Q840:R840">_xlfn.TEXTSPLIT(N840,"/")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>
        <f t="shared" si="52"/>
        <v>190.18181818181819</v>
      </c>
      <c r="P841" s="9">
        <f t="shared" si="53"/>
        <v>93.273885350318466</v>
      </c>
      <c r="Q841" t="str" cm="1">
        <f t="array" ref="Q841:R841">_xlfn.TEXTSPLIT(N841,"/")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>
        <f t="shared" si="52"/>
        <v>100.24333619948409</v>
      </c>
      <c r="P842" s="9">
        <f t="shared" si="53"/>
        <v>32.998301726577978</v>
      </c>
      <c r="Q842" t="str" cm="1">
        <f t="array" ref="Q842:R842">_xlfn.TEXTSPLIT(N842,"/")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>
        <f t="shared" si="52"/>
        <v>142.75824175824175</v>
      </c>
      <c r="P843" s="9">
        <f t="shared" si="53"/>
        <v>83.812903225806451</v>
      </c>
      <c r="Q843" t="str" cm="1">
        <f t="array" ref="Q843:R843">_xlfn.TEXTSPLIT(N843,"/")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>
        <f t="shared" si="52"/>
        <v>563.13333333333333</v>
      </c>
      <c r="P844" s="9">
        <f t="shared" si="53"/>
        <v>63.992424242424242</v>
      </c>
      <c r="Q844" t="str" cm="1">
        <f t="array" ref="Q844:R844">_xlfn.TEXTSPLIT(N844,"/")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>
        <f t="shared" si="52"/>
        <v>30.715909090909086</v>
      </c>
      <c r="P845" s="9">
        <f t="shared" si="53"/>
        <v>81.909090909090907</v>
      </c>
      <c r="Q845" t="str" cm="1">
        <f t="array" ref="Q845:R845">_xlfn.TEXTSPLIT(N845,"/")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>
        <f t="shared" si="52"/>
        <v>99.39772727272728</v>
      </c>
      <c r="P846" s="9">
        <f t="shared" si="53"/>
        <v>93.053191489361708</v>
      </c>
      <c r="Q846" t="str" cm="1">
        <f t="array" ref="Q846:R846">_xlfn.TEXTSPLIT(N846,"/")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>
        <f t="shared" si="52"/>
        <v>197.54935622317598</v>
      </c>
      <c r="P847" s="9">
        <f t="shared" si="53"/>
        <v>101.98449039881831</v>
      </c>
      <c r="Q847" t="str" cm="1">
        <f t="array" ref="Q847:R847">_xlfn.TEXTSPLIT(N847,"/")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>
        <f t="shared" si="52"/>
        <v>508.5</v>
      </c>
      <c r="P848" s="9">
        <f t="shared" si="53"/>
        <v>105.9375</v>
      </c>
      <c r="Q848" t="str" cm="1">
        <f t="array" ref="Q848:R848">_xlfn.TEXTSPLIT(N848,"/")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>
        <f t="shared" si="52"/>
        <v>237.74468085106383</v>
      </c>
      <c r="P849" s="9">
        <f t="shared" si="53"/>
        <v>101.58181818181818</v>
      </c>
      <c r="Q849" t="str" cm="1">
        <f t="array" ref="Q849:R849">_xlfn.TEXTSPLIT(N849,"/")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>
        <f t="shared" si="52"/>
        <v>338.46875</v>
      </c>
      <c r="P850" s="9">
        <f t="shared" si="53"/>
        <v>62.970930232558139</v>
      </c>
      <c r="Q850" t="str" cm="1">
        <f t="array" ref="Q850:R850">_xlfn.TEXTSPLIT(N850,"/")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>
        <f t="shared" si="52"/>
        <v>133.08955223880596</v>
      </c>
      <c r="P851" s="9">
        <f t="shared" si="53"/>
        <v>29.045602605863191</v>
      </c>
      <c r="Q851" t="str" cm="1">
        <f t="array" ref="Q851:R851">_xlfn.TEXTSPLIT(N851,"/")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>
        <f t="shared" si="52"/>
        <v>1</v>
      </c>
      <c r="P852" s="9">
        <f t="shared" si="53"/>
        <v>1</v>
      </c>
      <c r="Q852" t="str" cm="1">
        <f t="array" ref="Q852:R852">_xlfn.TEXTSPLIT(N852,"/")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>
        <f t="shared" si="52"/>
        <v>207.79999999999998</v>
      </c>
      <c r="P853" s="9">
        <f t="shared" si="53"/>
        <v>77.924999999999997</v>
      </c>
      <c r="Q853" t="str" cm="1">
        <f t="array" ref="Q853:R853">_xlfn.TEXTSPLIT(N853,"/")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>
        <f t="shared" si="52"/>
        <v>51.122448979591837</v>
      </c>
      <c r="P854" s="9">
        <f t="shared" si="53"/>
        <v>80.806451612903231</v>
      </c>
      <c r="Q854" t="str" cm="1">
        <f t="array" ref="Q854:R854">_xlfn.TEXTSPLIT(N854,"/")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>
        <f t="shared" si="52"/>
        <v>652.05847953216369</v>
      </c>
      <c r="P855" s="9">
        <f t="shared" si="53"/>
        <v>76.006816632583508</v>
      </c>
      <c r="Q855" t="str" cm="1">
        <f t="array" ref="Q855:R855">_xlfn.TEXTSPLIT(N855,"/")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>
        <f t="shared" si="52"/>
        <v>113.63099415204678</v>
      </c>
      <c r="P856" s="9">
        <f t="shared" si="53"/>
        <v>72.993613824192337</v>
      </c>
      <c r="Q856" t="str" cm="1">
        <f t="array" ref="Q856:R856">_xlfn.TEXTSPLIT(N856,"/")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>
        <f t="shared" si="52"/>
        <v>102.37606837606839</v>
      </c>
      <c r="P857" s="9">
        <f t="shared" si="53"/>
        <v>53</v>
      </c>
      <c r="Q857" t="str" cm="1">
        <f t="array" ref="Q857:R857">_xlfn.TEXTSPLIT(N857,"/")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>
        <f t="shared" si="52"/>
        <v>356.58333333333331</v>
      </c>
      <c r="P858" s="9">
        <f t="shared" si="53"/>
        <v>54.164556962025316</v>
      </c>
      <c r="Q858" t="str" cm="1">
        <f t="array" ref="Q858:R858">_xlfn.TEXTSPLIT(N858,"/")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>
        <f t="shared" si="52"/>
        <v>139.86792452830187</v>
      </c>
      <c r="P859" s="9">
        <f t="shared" si="53"/>
        <v>32.946666666666665</v>
      </c>
      <c r="Q859" t="str" cm="1">
        <f t="array" ref="Q859:R859">_xlfn.TEXTSPLIT(N859,"/")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>
        <f t="shared" si="52"/>
        <v>69.45</v>
      </c>
      <c r="P860" s="9">
        <f t="shared" si="53"/>
        <v>79.371428571428567</v>
      </c>
      <c r="Q860" t="str" cm="1">
        <f t="array" ref="Q860:R860">_xlfn.TEXTSPLIT(N860,"/")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>
        <f t="shared" si="52"/>
        <v>35.534246575342465</v>
      </c>
      <c r="P861" s="9">
        <f t="shared" si="53"/>
        <v>41.174603174603178</v>
      </c>
      <c r="Q861" t="str" cm="1">
        <f t="array" ref="Q861:R861">_xlfn.TEXTSPLIT(N861,"/")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>
        <f t="shared" si="52"/>
        <v>251.65</v>
      </c>
      <c r="P862" s="9">
        <f t="shared" si="53"/>
        <v>77.430769230769229</v>
      </c>
      <c r="Q862" t="str" cm="1">
        <f t="array" ref="Q862:R862">_xlfn.TEXTSPLIT(N862,"/")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>
        <f t="shared" si="52"/>
        <v>105.87500000000001</v>
      </c>
      <c r="P863" s="9">
        <f t="shared" si="53"/>
        <v>57.159509202453989</v>
      </c>
      <c r="Q863" t="str" cm="1">
        <f t="array" ref="Q863:R863">_xlfn.TEXTSPLIT(N863,"/")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>
        <f t="shared" si="52"/>
        <v>187.42857142857144</v>
      </c>
      <c r="P864" s="9">
        <f t="shared" si="53"/>
        <v>77.17647058823529</v>
      </c>
      <c r="Q864" t="str" cm="1">
        <f t="array" ref="Q864:R864">_xlfn.TEXTSPLIT(N864,"/")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>
        <f t="shared" si="52"/>
        <v>386.78571428571428</v>
      </c>
      <c r="P865" s="9">
        <f t="shared" si="53"/>
        <v>24.953917050691246</v>
      </c>
      <c r="Q865" t="str" cm="1">
        <f t="array" ref="Q865:R865">_xlfn.TEXTSPLIT(N865,"/")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>
        <f t="shared" si="52"/>
        <v>347.07142857142856</v>
      </c>
      <c r="P866" s="9">
        <f t="shared" si="53"/>
        <v>97.18</v>
      </c>
      <c r="Q866" t="str" cm="1">
        <f t="array" ref="Q866:R866">_xlfn.TEXTSPLIT(N866,"/")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>
        <f t="shared" si="52"/>
        <v>185.82098765432099</v>
      </c>
      <c r="P867" s="9">
        <f t="shared" si="53"/>
        <v>46.000916870415651</v>
      </c>
      <c r="Q867" t="str" cm="1">
        <f t="array" ref="Q867:R867">_xlfn.TEXTSPLIT(N867,"/")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>
        <f t="shared" si="52"/>
        <v>43.241247264770237</v>
      </c>
      <c r="P868" s="9">
        <f t="shared" si="53"/>
        <v>88.023385300668153</v>
      </c>
      <c r="Q868" t="str" cm="1">
        <f t="array" ref="Q868:R868">_xlfn.TEXTSPLIT(N868,"/")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>
        <f t="shared" si="52"/>
        <v>162.4375</v>
      </c>
      <c r="P869" s="9">
        <f t="shared" si="53"/>
        <v>25.99</v>
      </c>
      <c r="Q869" t="str" cm="1">
        <f t="array" ref="Q869:R869">_xlfn.TEXTSPLIT(N869,"/")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>
        <f t="shared" si="52"/>
        <v>184.84285714285716</v>
      </c>
      <c r="P870" s="9">
        <f t="shared" si="53"/>
        <v>102.69047619047619</v>
      </c>
      <c r="Q870" t="str" cm="1">
        <f t="array" ref="Q870:R870">_xlfn.TEXTSPLIT(N870,"/")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>
        <f t="shared" si="52"/>
        <v>23.703520691785052</v>
      </c>
      <c r="P871" s="9">
        <f t="shared" si="53"/>
        <v>72.958174904942965</v>
      </c>
      <c r="Q871" t="str" cm="1">
        <f t="array" ref="Q871:R871">_xlfn.TEXTSPLIT(N871,"/")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>
        <f t="shared" si="52"/>
        <v>89.870129870129873</v>
      </c>
      <c r="P872" s="9">
        <f t="shared" si="53"/>
        <v>57.190082644628099</v>
      </c>
      <c r="Q872" t="str" cm="1">
        <f t="array" ref="Q872:R872">_xlfn.TEXTSPLIT(N872,"/")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>
        <f t="shared" si="52"/>
        <v>272.6041958041958</v>
      </c>
      <c r="P873" s="9">
        <f t="shared" si="53"/>
        <v>84.013793103448279</v>
      </c>
      <c r="Q873" t="str" cm="1">
        <f t="array" ref="Q873:R873">_xlfn.TEXTSPLIT(N873,"/")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>
        <f t="shared" si="52"/>
        <v>170.04255319148936</v>
      </c>
      <c r="P874" s="9">
        <f t="shared" si="53"/>
        <v>98.666666666666671</v>
      </c>
      <c r="Q874" t="str" cm="1">
        <f t="array" ref="Q874:R874">_xlfn.TEXTSPLIT(N874,"/")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>
        <f t="shared" si="52"/>
        <v>188.28503562945369</v>
      </c>
      <c r="P875" s="9">
        <f t="shared" si="53"/>
        <v>42.007419183889773</v>
      </c>
      <c r="Q875" t="str" cm="1">
        <f t="array" ref="Q875:R875">_xlfn.TEXTSPLIT(N875,"/")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>
        <f t="shared" si="52"/>
        <v>346.93532338308455</v>
      </c>
      <c r="P876" s="9">
        <f t="shared" si="53"/>
        <v>32.002753556677376</v>
      </c>
      <c r="Q876" t="str" cm="1">
        <f t="array" ref="Q876:R876">_xlfn.TEXTSPLIT(N876,"/")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>
        <f t="shared" si="52"/>
        <v>69.177215189873422</v>
      </c>
      <c r="P877" s="9">
        <f t="shared" si="53"/>
        <v>81.567164179104481</v>
      </c>
      <c r="Q877" t="str" cm="1">
        <f t="array" ref="Q877:R877">_xlfn.TEXTSPLIT(N877,"/")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>
        <f t="shared" si="52"/>
        <v>25.433734939759034</v>
      </c>
      <c r="P878" s="9">
        <f t="shared" si="53"/>
        <v>37.035087719298247</v>
      </c>
      <c r="Q878" t="str" cm="1">
        <f t="array" ref="Q878:R878">_xlfn.TEXTSPLIT(N878,"/")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>
        <f t="shared" si="52"/>
        <v>77.400977995110026</v>
      </c>
      <c r="P879" s="9">
        <f t="shared" si="53"/>
        <v>103.033360455655</v>
      </c>
      <c r="Q879" t="str" cm="1">
        <f t="array" ref="Q879:R879">_xlfn.TEXTSPLIT(N879,"/")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>
        <f t="shared" si="52"/>
        <v>37.481481481481481</v>
      </c>
      <c r="P880" s="9">
        <f t="shared" si="53"/>
        <v>84.333333333333329</v>
      </c>
      <c r="Q880" t="str" cm="1">
        <f t="array" ref="Q880:R880">_xlfn.TEXTSPLIT(N880,"/")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>
        <f t="shared" si="52"/>
        <v>543.79999999999995</v>
      </c>
      <c r="P881" s="9">
        <f t="shared" si="53"/>
        <v>102.60377358490567</v>
      </c>
      <c r="Q881" t="str" cm="1">
        <f t="array" ref="Q881:R881">_xlfn.TEXTSPLIT(N881,"/")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>
        <f t="shared" si="52"/>
        <v>228.52189349112427</v>
      </c>
      <c r="P882" s="9">
        <f t="shared" si="53"/>
        <v>79.992129246064621</v>
      </c>
      <c r="Q882" t="str" cm="1">
        <f t="array" ref="Q882:R882">_xlfn.TEXTSPLIT(N882,"/")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>
        <f t="shared" si="52"/>
        <v>38.948339483394832</v>
      </c>
      <c r="P883" s="9">
        <f t="shared" si="53"/>
        <v>70.055309734513273</v>
      </c>
      <c r="Q883" t="str" cm="1">
        <f t="array" ref="Q883:R883">_xlfn.TEXTSPLIT(N883,"/")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>
        <f t="shared" si="52"/>
        <v>370</v>
      </c>
      <c r="P884" s="9">
        <f t="shared" si="53"/>
        <v>37</v>
      </c>
      <c r="Q884" t="str" cm="1">
        <f t="array" ref="Q884:R884">_xlfn.TEXTSPLIT(N884,"/")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>
        <f t="shared" si="52"/>
        <v>237.91176470588232</v>
      </c>
      <c r="P885" s="9">
        <f t="shared" si="53"/>
        <v>41.911917098445599</v>
      </c>
      <c r="Q885" t="str" cm="1">
        <f t="array" ref="Q885:R885">_xlfn.TEXTSPLIT(N885,"/")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>
        <f t="shared" si="52"/>
        <v>64.036299765807954</v>
      </c>
      <c r="P886" s="9">
        <f t="shared" si="53"/>
        <v>57.992576882290564</v>
      </c>
      <c r="Q886" t="str" cm="1">
        <f t="array" ref="Q886:R886">_xlfn.TEXTSPLIT(N886,"/")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>
        <f t="shared" si="52"/>
        <v>118.27777777777777</v>
      </c>
      <c r="P887" s="9">
        <f t="shared" si="53"/>
        <v>40.942307692307693</v>
      </c>
      <c r="Q887" t="str" cm="1">
        <f t="array" ref="Q887:R887">_xlfn.TEXTSPLIT(N887,"/")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>
        <f t="shared" si="52"/>
        <v>84.824037184594957</v>
      </c>
      <c r="P888" s="9">
        <f t="shared" si="53"/>
        <v>69.9972602739726</v>
      </c>
      <c r="Q888" t="str" cm="1">
        <f t="array" ref="Q888:R888">_xlfn.TEXTSPLIT(N888,"/")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>
        <f t="shared" si="52"/>
        <v>29.346153846153843</v>
      </c>
      <c r="P889" s="9">
        <f t="shared" si="53"/>
        <v>73.838709677419359</v>
      </c>
      <c r="Q889" t="str" cm="1">
        <f t="array" ref="Q889:R889">_xlfn.TEXTSPLIT(N889,"/")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>
        <f t="shared" si="52"/>
        <v>209.89655172413794</v>
      </c>
      <c r="P890" s="9">
        <f t="shared" si="53"/>
        <v>41.979310344827589</v>
      </c>
      <c r="Q890" t="str" cm="1">
        <f t="array" ref="Q890:R890">_xlfn.TEXTSPLIT(N890,"/")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>
        <f t="shared" si="52"/>
        <v>169.78571428571431</v>
      </c>
      <c r="P891" s="9">
        <f t="shared" si="53"/>
        <v>77.93442622950819</v>
      </c>
      <c r="Q891" t="str" cm="1">
        <f t="array" ref="Q891:R891">_xlfn.TEXTSPLIT(N891,"/")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>
        <f t="shared" si="52"/>
        <v>115.95907738095239</v>
      </c>
      <c r="P892" s="9">
        <f t="shared" si="53"/>
        <v>106.01972789115646</v>
      </c>
      <c r="Q892" t="str" cm="1">
        <f t="array" ref="Q892:R892">_xlfn.TEXTSPLIT(N892,"/")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>
        <f t="shared" si="52"/>
        <v>258.59999999999997</v>
      </c>
      <c r="P893" s="9">
        <f t="shared" si="53"/>
        <v>47.018181818181816</v>
      </c>
      <c r="Q893" t="str" cm="1">
        <f t="array" ref="Q893:R893">_xlfn.TEXTSPLIT(N893,"/")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>
        <f t="shared" si="52"/>
        <v>230.58333333333331</v>
      </c>
      <c r="P894" s="9">
        <f t="shared" si="53"/>
        <v>76.016483516483518</v>
      </c>
      <c r="Q894" t="str" cm="1">
        <f t="array" ref="Q894:R894">_xlfn.TEXTSPLIT(N894,"/")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>
        <f t="shared" si="52"/>
        <v>128.21428571428572</v>
      </c>
      <c r="P895" s="9">
        <f t="shared" si="53"/>
        <v>54.120603015075375</v>
      </c>
      <c r="Q895" t="str" cm="1">
        <f t="array" ref="Q895:R895">_xlfn.TEXTSPLIT(N895,"/")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>
        <f t="shared" si="52"/>
        <v>188.70588235294116</v>
      </c>
      <c r="P896" s="9">
        <f t="shared" si="53"/>
        <v>57.285714285714285</v>
      </c>
      <c r="Q896" t="str" cm="1">
        <f t="array" ref="Q896:R896">_xlfn.TEXTSPLIT(N896,"/")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>
        <f t="shared" si="52"/>
        <v>6.9511889862327907</v>
      </c>
      <c r="P897" s="9">
        <f t="shared" si="53"/>
        <v>103.81308411214954</v>
      </c>
      <c r="Q897" t="str" cm="1">
        <f t="array" ref="Q897:R897">_xlfn.TEXTSPLIT(N897,"/")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>
        <f t="shared" si="52"/>
        <v>774.43434343434342</v>
      </c>
      <c r="P898" s="9">
        <f t="shared" si="53"/>
        <v>105.02602739726028</v>
      </c>
      <c r="Q898" t="str" cm="1">
        <f t="array" ref="Q898:R898">_xlfn.TEXTSPLIT(N898,"/")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>
        <f t="shared" ref="O899:O962" si="56">(E899/D899) *100</f>
        <v>27.693181818181817</v>
      </c>
      <c r="P899" s="9">
        <f t="shared" ref="P899:P962" si="57">(E899/G899)</f>
        <v>90.259259259259252</v>
      </c>
      <c r="Q899" t="str" cm="1">
        <f t="array" ref="Q899:R899">_xlfn.TEXTSPLIT(N899,"/")</f>
        <v>theater</v>
      </c>
      <c r="R899" t="str">
        <v>plays</v>
      </c>
      <c r="S899" s="7">
        <f t="shared" ref="S899:S962" si="58">(((J899/60)/60)/24)+DATE(1970,1,1)</f>
        <v>43583.208333333328</v>
      </c>
      <c r="T899" s="7">
        <f t="shared" ref="T899:T962" si="5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>
        <f t="shared" si="56"/>
        <v>52.479620323841424</v>
      </c>
      <c r="P900" s="9">
        <f t="shared" si="57"/>
        <v>76.978705978705975</v>
      </c>
      <c r="Q900" t="str" cm="1">
        <f t="array" ref="Q900:R900">_xlfn.TEXTSPLIT(N900,"/")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>
        <f t="shared" si="56"/>
        <v>407.09677419354841</v>
      </c>
      <c r="P901" s="9">
        <f t="shared" si="57"/>
        <v>102.60162601626017</v>
      </c>
      <c r="Q901" t="str" cm="1">
        <f t="array" ref="Q901:R901">_xlfn.TEXTSPLIT(N901,"/")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>
        <f t="shared" si="56"/>
        <v>2</v>
      </c>
      <c r="P902" s="9">
        <f t="shared" si="57"/>
        <v>2</v>
      </c>
      <c r="Q902" t="str" cm="1">
        <f t="array" ref="Q902:R902">_xlfn.TEXTSPLIT(N902,"/")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>
        <f t="shared" si="56"/>
        <v>156.17857142857144</v>
      </c>
      <c r="P903" s="9">
        <f t="shared" si="57"/>
        <v>55.0062893081761</v>
      </c>
      <c r="Q903" t="str" cm="1">
        <f t="array" ref="Q903:R903">_xlfn.TEXTSPLIT(N903,"/")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>
        <f t="shared" si="56"/>
        <v>252.42857142857144</v>
      </c>
      <c r="P904" s="9">
        <f t="shared" si="57"/>
        <v>32.127272727272725</v>
      </c>
      <c r="Q904" t="str" cm="1">
        <f t="array" ref="Q904:R904">_xlfn.TEXTSPLIT(N904,"/")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>
        <f t="shared" si="56"/>
        <v>1.729268292682927</v>
      </c>
      <c r="P905" s="9">
        <f t="shared" si="57"/>
        <v>50.642857142857146</v>
      </c>
      <c r="Q905" t="str" cm="1">
        <f t="array" ref="Q905:R905">_xlfn.TEXTSPLIT(N905,"/")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>
        <f t="shared" si="56"/>
        <v>12.230769230769232</v>
      </c>
      <c r="P906" s="9">
        <f t="shared" si="57"/>
        <v>49.6875</v>
      </c>
      <c r="Q906" t="str" cm="1">
        <f t="array" ref="Q906:R906">_xlfn.TEXTSPLIT(N906,"/")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>
        <f t="shared" si="56"/>
        <v>163.98734177215189</v>
      </c>
      <c r="P907" s="9">
        <f t="shared" si="57"/>
        <v>54.894067796610166</v>
      </c>
      <c r="Q907" t="str" cm="1">
        <f t="array" ref="Q907:R907">_xlfn.TEXTSPLIT(N907,"/")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>
        <f t="shared" si="56"/>
        <v>162.98181818181817</v>
      </c>
      <c r="P908" s="9">
        <f t="shared" si="57"/>
        <v>46.931937172774866</v>
      </c>
      <c r="Q908" t="str" cm="1">
        <f t="array" ref="Q908:R908">_xlfn.TEXTSPLIT(N908,"/")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>
        <f t="shared" si="56"/>
        <v>20.252747252747252</v>
      </c>
      <c r="P909" s="9">
        <f t="shared" si="57"/>
        <v>44.951219512195124</v>
      </c>
      <c r="Q909" t="str" cm="1">
        <f t="array" ref="Q909:R909">_xlfn.TEXTSPLIT(N909,"/")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>
        <f t="shared" si="56"/>
        <v>319.24083769633506</v>
      </c>
      <c r="P910" s="9">
        <f t="shared" si="57"/>
        <v>30.99898322318251</v>
      </c>
      <c r="Q910" t="str" cm="1">
        <f t="array" ref="Q910:R910">_xlfn.TEXTSPLIT(N910,"/")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>
        <f t="shared" si="56"/>
        <v>478.94444444444446</v>
      </c>
      <c r="P911" s="9">
        <f t="shared" si="57"/>
        <v>107.7625</v>
      </c>
      <c r="Q911" t="str" cm="1">
        <f t="array" ref="Q911:R911">_xlfn.TEXTSPLIT(N911,"/")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>
        <f t="shared" si="56"/>
        <v>19.556634304207122</v>
      </c>
      <c r="P912" s="9">
        <f t="shared" si="57"/>
        <v>102.07770270270271</v>
      </c>
      <c r="Q912" t="str" cm="1">
        <f t="array" ref="Q912:R912">_xlfn.TEXTSPLIT(N912,"/")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>
        <f t="shared" si="56"/>
        <v>198.94827586206895</v>
      </c>
      <c r="P913" s="9">
        <f t="shared" si="57"/>
        <v>24.976190476190474</v>
      </c>
      <c r="Q913" t="str" cm="1">
        <f t="array" ref="Q913:R913">_xlfn.TEXTSPLIT(N913,"/")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>
        <f t="shared" si="56"/>
        <v>795</v>
      </c>
      <c r="P914" s="9">
        <f t="shared" si="57"/>
        <v>79.944134078212286</v>
      </c>
      <c r="Q914" t="str" cm="1">
        <f t="array" ref="Q914:R914">_xlfn.TEXTSPLIT(N914,"/")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>
        <f t="shared" si="56"/>
        <v>50.621082621082621</v>
      </c>
      <c r="P915" s="9">
        <f t="shared" si="57"/>
        <v>67.946462715105156</v>
      </c>
      <c r="Q915" t="str" cm="1">
        <f t="array" ref="Q915:R915">_xlfn.TEXTSPLIT(N915,"/")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>
        <f t="shared" si="56"/>
        <v>57.4375</v>
      </c>
      <c r="P916" s="9">
        <f t="shared" si="57"/>
        <v>26.070921985815602</v>
      </c>
      <c r="Q916" t="str" cm="1">
        <f t="array" ref="Q916:R916">_xlfn.TEXTSPLIT(N916,"/")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>
        <f t="shared" si="56"/>
        <v>155.62827640984909</v>
      </c>
      <c r="P917" s="9">
        <f t="shared" si="57"/>
        <v>105.0032154340836</v>
      </c>
      <c r="Q917" t="str" cm="1">
        <f t="array" ref="Q917:R917">_xlfn.TEXTSPLIT(N917,"/")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>
        <f t="shared" si="56"/>
        <v>36.297297297297298</v>
      </c>
      <c r="P918" s="9">
        <f t="shared" si="57"/>
        <v>25.826923076923077</v>
      </c>
      <c r="Q918" t="str" cm="1">
        <f t="array" ref="Q918:R918">_xlfn.TEXTSPLIT(N918,"/")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>
        <f t="shared" si="56"/>
        <v>58.25</v>
      </c>
      <c r="P919" s="9">
        <f t="shared" si="57"/>
        <v>77.666666666666671</v>
      </c>
      <c r="Q919" t="str" cm="1">
        <f t="array" ref="Q919:R919">_xlfn.TEXTSPLIT(N919,"/")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>
        <f t="shared" si="56"/>
        <v>237.39473684210526</v>
      </c>
      <c r="P920" s="9">
        <f t="shared" si="57"/>
        <v>57.82692307692308</v>
      </c>
      <c r="Q920" t="str" cm="1">
        <f t="array" ref="Q920:R920">_xlfn.TEXTSPLIT(N920,"/")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>
        <f t="shared" si="56"/>
        <v>58.75</v>
      </c>
      <c r="P921" s="9">
        <f t="shared" si="57"/>
        <v>92.955555555555549</v>
      </c>
      <c r="Q921" t="str" cm="1">
        <f t="array" ref="Q921:R921">_xlfn.TEXTSPLIT(N921,"/")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>
        <f t="shared" si="56"/>
        <v>182.56603773584905</v>
      </c>
      <c r="P922" s="9">
        <f t="shared" si="57"/>
        <v>37.945098039215686</v>
      </c>
      <c r="Q922" t="str" cm="1">
        <f t="array" ref="Q922:R922">_xlfn.TEXTSPLIT(N922,"/")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>
        <f t="shared" si="56"/>
        <v>0.75436408977556113</v>
      </c>
      <c r="P923" s="9">
        <f t="shared" si="57"/>
        <v>31.842105263157894</v>
      </c>
      <c r="Q923" t="str" cm="1">
        <f t="array" ref="Q923:R923">_xlfn.TEXTSPLIT(N923,"/")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>
        <f t="shared" si="56"/>
        <v>175.95330739299609</v>
      </c>
      <c r="P924" s="9">
        <f t="shared" si="57"/>
        <v>40</v>
      </c>
      <c r="Q924" t="str" cm="1">
        <f t="array" ref="Q924:R924">_xlfn.TEXTSPLIT(N924,"/")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>
        <f t="shared" si="56"/>
        <v>237.88235294117646</v>
      </c>
      <c r="P925" s="9">
        <f t="shared" si="57"/>
        <v>101.1</v>
      </c>
      <c r="Q925" t="str" cm="1">
        <f t="array" ref="Q925:R925">_xlfn.TEXTSPLIT(N925,"/")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>
        <f t="shared" si="56"/>
        <v>488.05076142131981</v>
      </c>
      <c r="P926" s="9">
        <f t="shared" si="57"/>
        <v>84.006989951944078</v>
      </c>
      <c r="Q926" t="str" cm="1">
        <f t="array" ref="Q926:R926">_xlfn.TEXTSPLIT(N926,"/")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>
        <f t="shared" si="56"/>
        <v>224.06666666666669</v>
      </c>
      <c r="P927" s="9">
        <f t="shared" si="57"/>
        <v>103.41538461538461</v>
      </c>
      <c r="Q927" t="str" cm="1">
        <f t="array" ref="Q927:R927">_xlfn.TEXTSPLIT(N927,"/")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>
        <f t="shared" si="56"/>
        <v>18.126436781609197</v>
      </c>
      <c r="P928" s="9">
        <f t="shared" si="57"/>
        <v>105.13333333333334</v>
      </c>
      <c r="Q928" t="str" cm="1">
        <f t="array" ref="Q928:R928">_xlfn.TEXTSPLIT(N928,"/")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>
        <f t="shared" si="56"/>
        <v>45.847222222222221</v>
      </c>
      <c r="P929" s="9">
        <f t="shared" si="57"/>
        <v>89.21621621621621</v>
      </c>
      <c r="Q929" t="str" cm="1">
        <f t="array" ref="Q929:R929">_xlfn.TEXTSPLIT(N929,"/")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>
        <f t="shared" si="56"/>
        <v>117.31541218637993</v>
      </c>
      <c r="P930" s="9">
        <f t="shared" si="57"/>
        <v>51.995234312946785</v>
      </c>
      <c r="Q930" t="str" cm="1">
        <f t="array" ref="Q930:R930">_xlfn.TEXTSPLIT(N930,"/")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>
        <f t="shared" si="56"/>
        <v>217.30909090909088</v>
      </c>
      <c r="P931" s="9">
        <f t="shared" si="57"/>
        <v>64.956521739130437</v>
      </c>
      <c r="Q931" t="str" cm="1">
        <f t="array" ref="Q931:R931">_xlfn.TEXTSPLIT(N931,"/")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>
        <f t="shared" si="56"/>
        <v>112.28571428571428</v>
      </c>
      <c r="P932" s="9">
        <f t="shared" si="57"/>
        <v>46.235294117647058</v>
      </c>
      <c r="Q932" t="str" cm="1">
        <f t="array" ref="Q932:R932">_xlfn.TEXTSPLIT(N932,"/")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>
        <f t="shared" si="56"/>
        <v>72.51898734177216</v>
      </c>
      <c r="P933" s="9">
        <f t="shared" si="57"/>
        <v>51.151785714285715</v>
      </c>
      <c r="Q933" t="str" cm="1">
        <f t="array" ref="Q933:R933">_xlfn.TEXTSPLIT(N933,"/")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>
        <f t="shared" si="56"/>
        <v>212.30434782608697</v>
      </c>
      <c r="P934" s="9">
        <f t="shared" si="57"/>
        <v>33.909722222222221</v>
      </c>
      <c r="Q934" t="str" cm="1">
        <f t="array" ref="Q934:R934">_xlfn.TEXTSPLIT(N934,"/")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>
        <f t="shared" si="56"/>
        <v>239.74657534246577</v>
      </c>
      <c r="P935" s="9">
        <f t="shared" si="57"/>
        <v>92.016298633017882</v>
      </c>
      <c r="Q935" t="str" cm="1">
        <f t="array" ref="Q935:R935">_xlfn.TEXTSPLIT(N935,"/")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>
        <f t="shared" si="56"/>
        <v>181.93548387096774</v>
      </c>
      <c r="P936" s="9">
        <f t="shared" si="57"/>
        <v>107.42857142857143</v>
      </c>
      <c r="Q936" t="str" cm="1">
        <f t="array" ref="Q936:R936">_xlfn.TEXTSPLIT(N936,"/")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>
        <f t="shared" si="56"/>
        <v>164.13114754098362</v>
      </c>
      <c r="P937" s="9">
        <f t="shared" si="57"/>
        <v>75.848484848484844</v>
      </c>
      <c r="Q937" t="str" cm="1">
        <f t="array" ref="Q937:R937">_xlfn.TEXTSPLIT(N937,"/")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>
        <f t="shared" si="56"/>
        <v>1.6375968992248062</v>
      </c>
      <c r="P938" s="9">
        <f t="shared" si="57"/>
        <v>80.476190476190482</v>
      </c>
      <c r="Q938" t="str" cm="1">
        <f t="array" ref="Q938:R938">_xlfn.TEXTSPLIT(N938,"/")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>
        <f t="shared" si="56"/>
        <v>49.64385964912281</v>
      </c>
      <c r="P939" s="9">
        <f t="shared" si="57"/>
        <v>86.978483606557376</v>
      </c>
      <c r="Q939" t="str" cm="1">
        <f t="array" ref="Q939:R939">_xlfn.TEXTSPLIT(N939,"/")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>
        <f t="shared" si="56"/>
        <v>109.70652173913042</v>
      </c>
      <c r="P940" s="9">
        <f t="shared" si="57"/>
        <v>105.13541666666667</v>
      </c>
      <c r="Q940" t="str" cm="1">
        <f t="array" ref="Q940:R940">_xlfn.TEXTSPLIT(N940,"/")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>
        <f t="shared" si="56"/>
        <v>49.217948717948715</v>
      </c>
      <c r="P941" s="9">
        <f t="shared" si="57"/>
        <v>57.298507462686565</v>
      </c>
      <c r="Q941" t="str" cm="1">
        <f t="array" ref="Q941:R941">_xlfn.TEXTSPLIT(N941,"/")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>
        <f t="shared" si="56"/>
        <v>62.232323232323225</v>
      </c>
      <c r="P942" s="9">
        <f t="shared" si="57"/>
        <v>93.348484848484844</v>
      </c>
      <c r="Q942" t="str" cm="1">
        <f t="array" ref="Q942:R942">_xlfn.TEXTSPLIT(N942,"/")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>
        <f t="shared" si="56"/>
        <v>13.05813953488372</v>
      </c>
      <c r="P943" s="9">
        <f t="shared" si="57"/>
        <v>71.987179487179489</v>
      </c>
      <c r="Q943" t="str" cm="1">
        <f t="array" ref="Q943:R943">_xlfn.TEXTSPLIT(N943,"/")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>
        <f t="shared" si="56"/>
        <v>64.635416666666671</v>
      </c>
      <c r="P944" s="9">
        <f t="shared" si="57"/>
        <v>92.611940298507463</v>
      </c>
      <c r="Q944" t="str" cm="1">
        <f t="array" ref="Q944:R944">_xlfn.TEXTSPLIT(N944,"/")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>
        <f t="shared" si="56"/>
        <v>159.58666666666667</v>
      </c>
      <c r="P945" s="9">
        <f t="shared" si="57"/>
        <v>104.99122807017544</v>
      </c>
      <c r="Q945" t="str" cm="1">
        <f t="array" ref="Q945:R945">_xlfn.TEXTSPLIT(N945,"/")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>
        <f t="shared" si="56"/>
        <v>81.42</v>
      </c>
      <c r="P946" s="9">
        <f t="shared" si="57"/>
        <v>30.958174904942965</v>
      </c>
      <c r="Q946" t="str" cm="1">
        <f t="array" ref="Q946:R946">_xlfn.TEXTSPLIT(N946,"/")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>
        <f t="shared" si="56"/>
        <v>32.444767441860463</v>
      </c>
      <c r="P947" s="9">
        <f t="shared" si="57"/>
        <v>33.001182732111175</v>
      </c>
      <c r="Q947" t="str" cm="1">
        <f t="array" ref="Q947:R947">_xlfn.TEXTSPLIT(N947,"/")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>
        <f t="shared" si="56"/>
        <v>9.9141184124918666</v>
      </c>
      <c r="P948" s="9">
        <f t="shared" si="57"/>
        <v>84.187845303867405</v>
      </c>
      <c r="Q948" t="str" cm="1">
        <f t="array" ref="Q948:R948">_xlfn.TEXTSPLIT(N948,"/")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>
        <f t="shared" si="56"/>
        <v>26.694444444444443</v>
      </c>
      <c r="P949" s="9">
        <f t="shared" si="57"/>
        <v>73.92307692307692</v>
      </c>
      <c r="Q949" t="str" cm="1">
        <f t="array" ref="Q949:R949">_xlfn.TEXTSPLIT(N949,"/")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>
        <f t="shared" si="56"/>
        <v>62.957446808510639</v>
      </c>
      <c r="P950" s="9">
        <f t="shared" si="57"/>
        <v>36.987499999999997</v>
      </c>
      <c r="Q950" t="str" cm="1">
        <f t="array" ref="Q950:R950">_xlfn.TEXTSPLIT(N950,"/")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>
        <f t="shared" si="56"/>
        <v>161.35593220338984</v>
      </c>
      <c r="P951" s="9">
        <f t="shared" si="57"/>
        <v>46.896551724137929</v>
      </c>
      <c r="Q951" t="str" cm="1">
        <f t="array" ref="Q951:R951">_xlfn.TEXTSPLIT(N951,"/")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>
        <f t="shared" si="56"/>
        <v>5</v>
      </c>
      <c r="P952" s="9">
        <f t="shared" si="57"/>
        <v>5</v>
      </c>
      <c r="Q952" t="str" cm="1">
        <f t="array" ref="Q952:R952">_xlfn.TEXTSPLIT(N952,"/")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>
        <f t="shared" si="56"/>
        <v>1096.9379310344827</v>
      </c>
      <c r="P953" s="9">
        <f t="shared" si="57"/>
        <v>102.02437459910199</v>
      </c>
      <c r="Q953" t="str" cm="1">
        <f t="array" ref="Q953:R953">_xlfn.TEXTSPLIT(N953,"/")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>
        <f t="shared" si="56"/>
        <v>70.094158075601371</v>
      </c>
      <c r="P954" s="9">
        <f t="shared" si="57"/>
        <v>45.007502206531335</v>
      </c>
      <c r="Q954" t="str" cm="1">
        <f t="array" ref="Q954:R954">_xlfn.TEXTSPLIT(N954,"/")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>
        <f t="shared" si="56"/>
        <v>60</v>
      </c>
      <c r="P955" s="9">
        <f t="shared" si="57"/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>
        <f t="shared" si="56"/>
        <v>367.0985915492958</v>
      </c>
      <c r="P956" s="9">
        <f t="shared" si="57"/>
        <v>101.02325581395348</v>
      </c>
      <c r="Q956" t="str" cm="1">
        <f t="array" ref="Q956:R956">_xlfn.TEXTSPLIT(N956,"/")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>
        <f t="shared" si="56"/>
        <v>1109</v>
      </c>
      <c r="P957" s="9">
        <f t="shared" si="57"/>
        <v>97.037499999999994</v>
      </c>
      <c r="Q957" t="str" cm="1">
        <f t="array" ref="Q957:R957">_xlfn.TEXTSPLIT(N957,"/")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>
        <f t="shared" si="56"/>
        <v>19.028784648187631</v>
      </c>
      <c r="P958" s="9">
        <f t="shared" si="57"/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>
        <f t="shared" si="56"/>
        <v>126.87755102040816</v>
      </c>
      <c r="P959" s="9">
        <f t="shared" si="57"/>
        <v>94.916030534351151</v>
      </c>
      <c r="Q959" t="str" cm="1">
        <f t="array" ref="Q959:R959">_xlfn.TEXTSPLIT(N959,"/")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>
        <f t="shared" si="56"/>
        <v>734.63636363636363</v>
      </c>
      <c r="P960" s="9">
        <f t="shared" si="57"/>
        <v>72.151785714285708</v>
      </c>
      <c r="Q960" t="str" cm="1">
        <f t="array" ref="Q960:R960">_xlfn.TEXTSPLIT(N960,"/")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>
        <f t="shared" si="56"/>
        <v>4.5731034482758623</v>
      </c>
      <c r="P961" s="9">
        <f t="shared" si="57"/>
        <v>51.007692307692309</v>
      </c>
      <c r="Q961" t="str" cm="1">
        <f t="array" ref="Q961:R961">_xlfn.TEXTSPLIT(N961,"/")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>
        <f t="shared" si="56"/>
        <v>85.054545454545448</v>
      </c>
      <c r="P962" s="9">
        <f t="shared" si="57"/>
        <v>85.054545454545448</v>
      </c>
      <c r="Q962" t="str" cm="1">
        <f t="array" ref="Q962:R962">_xlfn.TEXTSPLIT(N962,"/")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>
        <f t="shared" ref="O963:O1001" si="60">(E963/D963) *100</f>
        <v>119.29824561403508</v>
      </c>
      <c r="P963" s="9">
        <f t="shared" ref="P963:P1001" si="61">(E963/G963)</f>
        <v>43.87096774193548</v>
      </c>
      <c r="Q963" t="str" cm="1">
        <f t="array" ref="Q963:R963">_xlfn.TEXTSPLIT(N963,"/")</f>
        <v>publishing</v>
      </c>
      <c r="R963" t="str">
        <v>translations</v>
      </c>
      <c r="S963" s="7">
        <f t="shared" ref="S963:S1001" si="62">(((J963/60)/60)/24)+DATE(1970,1,1)</f>
        <v>40591.25</v>
      </c>
      <c r="T963" s="7">
        <f t="shared" ref="T963:T1001" si="63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>
        <f t="shared" si="60"/>
        <v>296.02777777777777</v>
      </c>
      <c r="P964" s="9">
        <f t="shared" si="61"/>
        <v>40.063909774436091</v>
      </c>
      <c r="Q964" t="str" cm="1">
        <f t="array" ref="Q964:R964">_xlfn.TEXTSPLIT(N964,"/")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>
        <f t="shared" si="60"/>
        <v>84.694915254237287</v>
      </c>
      <c r="P965" s="9">
        <f t="shared" si="61"/>
        <v>43.833333333333336</v>
      </c>
      <c r="Q965" t="str" cm="1">
        <f t="array" ref="Q965:R965">_xlfn.TEXTSPLIT(N965,"/")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>
        <f t="shared" si="60"/>
        <v>355.7837837837838</v>
      </c>
      <c r="P966" s="9">
        <f t="shared" si="61"/>
        <v>84.92903225806451</v>
      </c>
      <c r="Q966" t="str" cm="1">
        <f t="array" ref="Q966:R966">_xlfn.TEXTSPLIT(N966,"/")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>
        <f t="shared" si="60"/>
        <v>386.40909090909093</v>
      </c>
      <c r="P967" s="9">
        <f t="shared" si="61"/>
        <v>41.067632850241544</v>
      </c>
      <c r="Q967" t="str" cm="1">
        <f t="array" ref="Q967:R967">_xlfn.TEXTSPLIT(N967,"/")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>
        <f t="shared" si="60"/>
        <v>792.23529411764707</v>
      </c>
      <c r="P968" s="9">
        <f t="shared" si="61"/>
        <v>54.971428571428568</v>
      </c>
      <c r="Q968" t="str" cm="1">
        <f t="array" ref="Q968:R968">_xlfn.TEXTSPLIT(N968,"/")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>
        <f t="shared" si="60"/>
        <v>137.03393665158373</v>
      </c>
      <c r="P969" s="9">
        <f t="shared" si="61"/>
        <v>77.010807374443743</v>
      </c>
      <c r="Q969" t="str" cm="1">
        <f t="array" ref="Q969:R969">_xlfn.TEXTSPLIT(N969,"/")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>
        <f t="shared" si="60"/>
        <v>338.20833333333337</v>
      </c>
      <c r="P970" s="9">
        <f t="shared" si="61"/>
        <v>71.201754385964918</v>
      </c>
      <c r="Q970" t="str" cm="1">
        <f t="array" ref="Q970:R970">_xlfn.TEXTSPLIT(N970,"/")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>
        <f t="shared" si="60"/>
        <v>108.22784810126582</v>
      </c>
      <c r="P971" s="9">
        <f t="shared" si="61"/>
        <v>91.935483870967744</v>
      </c>
      <c r="Q971" t="str" cm="1">
        <f t="array" ref="Q971:R971">_xlfn.TEXTSPLIT(N971,"/")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>
        <f t="shared" si="60"/>
        <v>60.757639620653315</v>
      </c>
      <c r="P972" s="9">
        <f t="shared" si="61"/>
        <v>97.069023569023571</v>
      </c>
      <c r="Q972" t="str" cm="1">
        <f t="array" ref="Q972:R972">_xlfn.TEXTSPLIT(N972,"/")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>
        <f t="shared" si="60"/>
        <v>27.725490196078432</v>
      </c>
      <c r="P973" s="9">
        <f t="shared" si="61"/>
        <v>58.916666666666664</v>
      </c>
      <c r="Q973" t="str" cm="1">
        <f t="array" ref="Q973:R973">_xlfn.TEXTSPLIT(N973,"/")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>
        <f t="shared" si="60"/>
        <v>228.3934426229508</v>
      </c>
      <c r="P974" s="9">
        <f t="shared" si="61"/>
        <v>58.015466983938133</v>
      </c>
      <c r="Q974" t="str" cm="1">
        <f t="array" ref="Q974:R974">_xlfn.TEXTSPLIT(N974,"/")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>
        <f t="shared" si="60"/>
        <v>21.615194054500414</v>
      </c>
      <c r="P975" s="9">
        <f t="shared" si="61"/>
        <v>103.87301587301587</v>
      </c>
      <c r="Q975" t="str" cm="1">
        <f t="array" ref="Q975:R975">_xlfn.TEXTSPLIT(N975,"/")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>
        <f t="shared" si="60"/>
        <v>373.875</v>
      </c>
      <c r="P976" s="9">
        <f t="shared" si="61"/>
        <v>93.46875</v>
      </c>
      <c r="Q976" t="str" cm="1">
        <f t="array" ref="Q976:R976">_xlfn.TEXTSPLIT(N976,"/")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>
        <f t="shared" si="60"/>
        <v>154.92592592592592</v>
      </c>
      <c r="P977" s="9">
        <f t="shared" si="61"/>
        <v>61.970370370370368</v>
      </c>
      <c r="Q977" t="str" cm="1">
        <f t="array" ref="Q977:R977">_xlfn.TEXTSPLIT(N977,"/")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>
        <f t="shared" si="60"/>
        <v>322.14999999999998</v>
      </c>
      <c r="P978" s="9">
        <f t="shared" si="61"/>
        <v>92.042857142857144</v>
      </c>
      <c r="Q978" t="str" cm="1">
        <f t="array" ref="Q978:R978">_xlfn.TEXTSPLIT(N978,"/")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>
        <f t="shared" si="60"/>
        <v>73.957142857142856</v>
      </c>
      <c r="P979" s="9">
        <f t="shared" si="61"/>
        <v>77.268656716417908</v>
      </c>
      <c r="Q979" t="str" cm="1">
        <f t="array" ref="Q979:R979">_xlfn.TEXTSPLIT(N979,"/")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>
        <f t="shared" si="60"/>
        <v>864.1</v>
      </c>
      <c r="P980" s="9">
        <f t="shared" si="61"/>
        <v>93.923913043478265</v>
      </c>
      <c r="Q980" t="str" cm="1">
        <f t="array" ref="Q980:R980">_xlfn.TEXTSPLIT(N980,"/")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>
        <f t="shared" si="60"/>
        <v>143.26245847176079</v>
      </c>
      <c r="P981" s="9">
        <f t="shared" si="61"/>
        <v>84.969458128078813</v>
      </c>
      <c r="Q981" t="str" cm="1">
        <f t="array" ref="Q981:R981">_xlfn.TEXTSPLIT(N981,"/")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>
        <f t="shared" si="60"/>
        <v>40.281762295081968</v>
      </c>
      <c r="P982" s="9">
        <f t="shared" si="61"/>
        <v>105.97035040431267</v>
      </c>
      <c r="Q982" t="str" cm="1">
        <f t="array" ref="Q982:R982">_xlfn.TEXTSPLIT(N982,"/")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>
        <f t="shared" si="60"/>
        <v>178.22388059701493</v>
      </c>
      <c r="P983" s="9">
        <f t="shared" si="61"/>
        <v>36.969040247678016</v>
      </c>
      <c r="Q983" t="str" cm="1">
        <f t="array" ref="Q983:R983">_xlfn.TEXTSPLIT(N983,"/")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>
        <f t="shared" si="60"/>
        <v>84.930555555555557</v>
      </c>
      <c r="P984" s="9">
        <f t="shared" si="61"/>
        <v>81.533333333333331</v>
      </c>
      <c r="Q984" t="str" cm="1">
        <f t="array" ref="Q984:R984">_xlfn.TEXTSPLIT(N984,"/")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>
        <f t="shared" si="60"/>
        <v>145.93648334624322</v>
      </c>
      <c r="P985" s="9">
        <f t="shared" si="61"/>
        <v>80.999140154772135</v>
      </c>
      <c r="Q985" t="str" cm="1">
        <f t="array" ref="Q985:R985">_xlfn.TEXTSPLIT(N985,"/")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>
        <f t="shared" si="60"/>
        <v>152.46153846153848</v>
      </c>
      <c r="P986" s="9">
        <f t="shared" si="61"/>
        <v>26.010498687664043</v>
      </c>
      <c r="Q986" t="str" cm="1">
        <f t="array" ref="Q986:R986">_xlfn.TEXTSPLIT(N986,"/")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>
        <f t="shared" si="60"/>
        <v>67.129542790152414</v>
      </c>
      <c r="P987" s="9">
        <f t="shared" si="61"/>
        <v>25.998410896708286</v>
      </c>
      <c r="Q987" t="str" cm="1">
        <f t="array" ref="Q987:R987">_xlfn.TEXTSPLIT(N987,"/")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>
        <f t="shared" si="60"/>
        <v>40.307692307692307</v>
      </c>
      <c r="P988" s="9">
        <f t="shared" si="61"/>
        <v>34.173913043478258</v>
      </c>
      <c r="Q988" t="str" cm="1">
        <f t="array" ref="Q988:R988">_xlfn.TEXTSPLIT(N988,"/")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>
        <f t="shared" si="60"/>
        <v>216.79032258064518</v>
      </c>
      <c r="P989" s="9">
        <f t="shared" si="61"/>
        <v>28.002083333333335</v>
      </c>
      <c r="Q989" t="str" cm="1">
        <f t="array" ref="Q989:R989">_xlfn.TEXTSPLIT(N989,"/")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>
        <f t="shared" si="60"/>
        <v>52.117021276595743</v>
      </c>
      <c r="P990" s="9">
        <f t="shared" si="61"/>
        <v>76.546875</v>
      </c>
      <c r="Q990" t="str" cm="1">
        <f t="array" ref="Q990:R990">_xlfn.TEXTSPLIT(N990,"/")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>
        <f t="shared" si="60"/>
        <v>499.58333333333337</v>
      </c>
      <c r="P991" s="9">
        <f t="shared" si="61"/>
        <v>53.053097345132741</v>
      </c>
      <c r="Q991" t="str" cm="1">
        <f t="array" ref="Q991:R991">_xlfn.TEXTSPLIT(N991,"/")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>
        <f t="shared" si="60"/>
        <v>87.679487179487182</v>
      </c>
      <c r="P992" s="9">
        <f t="shared" si="61"/>
        <v>106.859375</v>
      </c>
      <c r="Q992" t="str" cm="1">
        <f t="array" ref="Q992:R992">_xlfn.TEXTSPLIT(N992,"/")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>
        <f t="shared" si="60"/>
        <v>113.17346938775511</v>
      </c>
      <c r="P993" s="9">
        <f t="shared" si="61"/>
        <v>46.020746887966808</v>
      </c>
      <c r="Q993" t="str" cm="1">
        <f t="array" ref="Q993:R993">_xlfn.TEXTSPLIT(N993,"/")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>
        <f t="shared" si="60"/>
        <v>426.54838709677421</v>
      </c>
      <c r="P994" s="9">
        <f t="shared" si="61"/>
        <v>100.17424242424242</v>
      </c>
      <c r="Q994" t="str" cm="1">
        <f t="array" ref="Q994:R994">_xlfn.TEXTSPLIT(N994,"/")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>
        <f t="shared" si="60"/>
        <v>77.632653061224488</v>
      </c>
      <c r="P995" s="9">
        <f t="shared" si="61"/>
        <v>101.44</v>
      </c>
      <c r="Q995" t="str" cm="1">
        <f t="array" ref="Q995:R995">_xlfn.TEXTSPLIT(N995,"/")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>
        <f t="shared" si="60"/>
        <v>52.496810772501767</v>
      </c>
      <c r="P996" s="9">
        <f t="shared" si="61"/>
        <v>87.972684085510693</v>
      </c>
      <c r="Q996" t="str" cm="1">
        <f t="array" ref="Q996:R996">_xlfn.TEXTSPLIT(N996,"/")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>
        <f t="shared" si="60"/>
        <v>157.46762589928059</v>
      </c>
      <c r="P997" s="9">
        <f t="shared" si="61"/>
        <v>74.995594713656388</v>
      </c>
      <c r="Q997" t="str" cm="1">
        <f t="array" ref="Q997:R997">_xlfn.TEXTSPLIT(N997,"/")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>
        <f t="shared" si="60"/>
        <v>72.939393939393938</v>
      </c>
      <c r="P998" s="9">
        <f t="shared" si="61"/>
        <v>42.982142857142854</v>
      </c>
      <c r="Q998" t="str" cm="1">
        <f t="array" ref="Q998:R998">_xlfn.TEXTSPLIT(N998,"/")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>
        <f t="shared" si="60"/>
        <v>60.565789473684205</v>
      </c>
      <c r="P999" s="9">
        <f t="shared" si="61"/>
        <v>33.115107913669064</v>
      </c>
      <c r="Q999" t="str" cm="1">
        <f t="array" ref="Q999:R999">_xlfn.TEXTSPLIT(N999,"/")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>
        <f t="shared" si="60"/>
        <v>56.791291291291287</v>
      </c>
      <c r="P1000" s="9">
        <f t="shared" si="61"/>
        <v>101.13101604278074</v>
      </c>
      <c r="Q1000" t="str" cm="1">
        <f t="array" ref="Q1000:R1000">_xlfn.TEXTSPLIT(N1000,"/")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>
        <f t="shared" si="60"/>
        <v>56.542754275427541</v>
      </c>
      <c r="P1001" s="9">
        <f t="shared" si="61"/>
        <v>55.98841354723708</v>
      </c>
      <c r="Q1001" t="str" cm="1">
        <f t="array" ref="Q1001:R1001">_xlfn.TEXTSPLIT(N1001,"/")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autoFilter ref="A1:N1001" xr:uid="{00000000-0001-0000-0000-000000000000}"/>
  <conditionalFormatting sqref="N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">
    <cfRule type="containsText" dxfId="29" priority="14" operator="containsText" text="sucessful">
      <formula>NOT(ISERROR(SEARCH("sucessful",G4)))</formula>
    </cfRule>
  </conditionalFormatting>
  <conditionalFormatting sqref="F2:F1001">
    <cfRule type="containsText" dxfId="28" priority="6" operator="containsText" text="live">
      <formula>NOT(ISERROR(SEARCH("live",F2)))</formula>
    </cfRule>
    <cfRule type="containsText" dxfId="27" priority="8" operator="containsText" text="live">
      <formula>NOT(ISERROR(SEARCH("live",F2)))</formula>
    </cfRule>
    <cfRule type="containsText" dxfId="26" priority="9" operator="containsText" text="live">
      <formula>NOT(ISERROR(SEARCH("live",F2)))</formula>
    </cfRule>
    <cfRule type="containsText" dxfId="25" priority="10" operator="containsText" text="live">
      <formula>NOT(ISERROR(SEARCH("live",F2)))</formula>
    </cfRule>
    <cfRule type="containsText" dxfId="24" priority="11" operator="containsText" text="successful">
      <formula>NOT(ISERROR(SEARCH("successful",F2)))</formula>
    </cfRule>
    <cfRule type="containsText" dxfId="23" priority="12" operator="containsText" text="canceled">
      <formula>NOT(ISERROR(SEARCH("canceled",F2)))</formula>
    </cfRule>
    <cfRule type="containsText" dxfId="22" priority="13" operator="containsText" text="failed">
      <formula>NOT(ISERROR(SEARCH("failed",F2)))</formula>
    </cfRule>
  </conditionalFormatting>
  <conditionalFormatting sqref="F2">
    <cfRule type="containsText" dxfId="21" priority="7" operator="containsText" text="live">
      <formula>NOT(ISERROR(SEARCH("live",F2)))</formula>
    </cfRule>
  </conditionalFormatting>
  <conditionalFormatting sqref="O2:O1048576">
    <cfRule type="cellIs" dxfId="20" priority="1" operator="greaterThan">
      <formula>200</formula>
    </cfRule>
    <cfRule type="cellIs" dxfId="19" priority="2" operator="between">
      <formula>100</formula>
      <formula>200</formula>
    </cfRule>
    <cfRule type="cellIs" dxfId="18" priority="3" operator="between">
      <formula>100</formula>
      <formula>"200$V$10"</formula>
    </cfRule>
    <cfRule type="cellIs" dxfId="17" priority="4" operator="lessThanOrEqual">
      <formula>100</formula>
    </cfRule>
    <cfRule type="cellIs" dxfId="16" priority="5" operator="lessThanOrEqual">
      <formula>100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0550-5E12-AB4E-8009-79C80D942F53}">
  <sheetPr codeName="Sheet6"/>
  <dimension ref="A1:H567"/>
  <sheetViews>
    <sheetView workbookViewId="0">
      <selection activeCell="G16" sqref="G16"/>
    </sheetView>
  </sheetViews>
  <sheetFormatPr baseColWidth="10" defaultRowHeight="16" x14ac:dyDescent="0.2"/>
  <cols>
    <col min="7" max="7" width="18" customWidth="1"/>
    <col min="8" max="8" width="17.33203125" customWidth="1"/>
  </cols>
  <sheetData>
    <row r="1" spans="1:8" x14ac:dyDescent="0.2">
      <c r="A1" s="1" t="s">
        <v>4</v>
      </c>
      <c r="B1" s="1" t="s">
        <v>5</v>
      </c>
      <c r="D1" s="1" t="s">
        <v>4</v>
      </c>
      <c r="E1" s="1" t="s">
        <v>5</v>
      </c>
      <c r="G1" s="8" t="s">
        <v>20</v>
      </c>
      <c r="H1" s="8" t="s">
        <v>14</v>
      </c>
    </row>
    <row r="2" spans="1:8" x14ac:dyDescent="0.2">
      <c r="A2" t="s">
        <v>20</v>
      </c>
      <c r="B2">
        <v>158</v>
      </c>
      <c r="D2" t="s">
        <v>14</v>
      </c>
      <c r="E2">
        <v>0</v>
      </c>
    </row>
    <row r="3" spans="1:8" x14ac:dyDescent="0.2">
      <c r="A3" t="s">
        <v>20</v>
      </c>
      <c r="B3">
        <v>1425</v>
      </c>
      <c r="D3" t="s">
        <v>14</v>
      </c>
      <c r="E3">
        <v>24</v>
      </c>
      <c r="G3" t="s">
        <v>2106</v>
      </c>
      <c r="H3" t="s">
        <v>2106</v>
      </c>
    </row>
    <row r="4" spans="1:8" x14ac:dyDescent="0.2">
      <c r="A4" t="s">
        <v>20</v>
      </c>
      <c r="B4">
        <v>174</v>
      </c>
      <c r="D4" t="s">
        <v>14</v>
      </c>
      <c r="E4">
        <v>53</v>
      </c>
      <c r="G4" s="11">
        <f>AVERAGE(B2:B566)</f>
        <v>851.14690265486729</v>
      </c>
      <c r="H4" s="11">
        <f>AVERAGE(E2:E365)</f>
        <v>585.61538461538464</v>
      </c>
    </row>
    <row r="5" spans="1:8" x14ac:dyDescent="0.2">
      <c r="A5" t="s">
        <v>20</v>
      </c>
      <c r="B5">
        <v>227</v>
      </c>
      <c r="D5" t="s">
        <v>14</v>
      </c>
      <c r="E5">
        <v>18</v>
      </c>
      <c r="G5" s="11" t="s">
        <v>2107</v>
      </c>
      <c r="H5" s="11" t="s">
        <v>2107</v>
      </c>
    </row>
    <row r="6" spans="1:8" x14ac:dyDescent="0.2">
      <c r="A6" t="s">
        <v>20</v>
      </c>
      <c r="B6">
        <v>220</v>
      </c>
      <c r="D6" t="s">
        <v>14</v>
      </c>
      <c r="E6">
        <v>44</v>
      </c>
      <c r="G6" s="11">
        <f>MEDIAN(B2:B566)</f>
        <v>201</v>
      </c>
      <c r="H6" s="11">
        <f>MEDIAN(E2:E365)</f>
        <v>114.5</v>
      </c>
    </row>
    <row r="7" spans="1:8" x14ac:dyDescent="0.2">
      <c r="A7" t="s">
        <v>20</v>
      </c>
      <c r="B7">
        <v>98</v>
      </c>
      <c r="D7" t="s">
        <v>14</v>
      </c>
      <c r="E7">
        <v>27</v>
      </c>
      <c r="G7" s="11" t="s">
        <v>2108</v>
      </c>
      <c r="H7" s="11" t="s">
        <v>2108</v>
      </c>
    </row>
    <row r="8" spans="1:8" x14ac:dyDescent="0.2">
      <c r="A8" t="s">
        <v>20</v>
      </c>
      <c r="B8">
        <v>100</v>
      </c>
      <c r="D8" t="s">
        <v>14</v>
      </c>
      <c r="E8">
        <v>55</v>
      </c>
      <c r="G8" s="11">
        <f>MIN(B2:B566)</f>
        <v>16</v>
      </c>
      <c r="H8" s="11">
        <f>MIN(E2:E365)</f>
        <v>0</v>
      </c>
    </row>
    <row r="9" spans="1:8" x14ac:dyDescent="0.2">
      <c r="A9" t="s">
        <v>20</v>
      </c>
      <c r="B9">
        <v>1249</v>
      </c>
      <c r="D9" t="s">
        <v>14</v>
      </c>
      <c r="E9">
        <v>200</v>
      </c>
      <c r="G9" s="11" t="s">
        <v>2109</v>
      </c>
      <c r="H9" s="11" t="s">
        <v>2109</v>
      </c>
    </row>
    <row r="10" spans="1:8" x14ac:dyDescent="0.2">
      <c r="A10" t="s">
        <v>20</v>
      </c>
      <c r="B10">
        <v>1396</v>
      </c>
      <c r="D10" t="s">
        <v>14</v>
      </c>
      <c r="E10">
        <v>452</v>
      </c>
      <c r="G10" s="11">
        <f>MAX(B2:B566)</f>
        <v>7295</v>
      </c>
      <c r="H10" s="11">
        <f>MAX(E2:E365)</f>
        <v>6080</v>
      </c>
    </row>
    <row r="11" spans="1:8" x14ac:dyDescent="0.2">
      <c r="A11" t="s">
        <v>20</v>
      </c>
      <c r="B11">
        <v>890</v>
      </c>
      <c r="D11" t="s">
        <v>14</v>
      </c>
      <c r="E11">
        <v>674</v>
      </c>
      <c r="G11" s="10" t="s">
        <v>2110</v>
      </c>
      <c r="H11" s="10" t="s">
        <v>2110</v>
      </c>
    </row>
    <row r="12" spans="1:8" x14ac:dyDescent="0.2">
      <c r="A12" t="s">
        <v>20</v>
      </c>
      <c r="B12">
        <v>142</v>
      </c>
      <c r="D12" t="s">
        <v>14</v>
      </c>
      <c r="E12">
        <v>558</v>
      </c>
      <c r="G12" s="9">
        <f>_xlfn.STDEV.P(B2:B566)</f>
        <v>1266.2439466397898</v>
      </c>
      <c r="H12" s="9">
        <f>_xlfn.STDEV.P(E2:E365)</f>
        <v>959.98681331637863</v>
      </c>
    </row>
    <row r="13" spans="1:8" x14ac:dyDescent="0.2">
      <c r="A13" t="s">
        <v>20</v>
      </c>
      <c r="B13">
        <v>2673</v>
      </c>
      <c r="D13" t="s">
        <v>14</v>
      </c>
      <c r="E13">
        <v>15</v>
      </c>
      <c r="G13" s="9" t="s">
        <v>2111</v>
      </c>
      <c r="H13" s="9" t="s">
        <v>2111</v>
      </c>
    </row>
    <row r="14" spans="1:8" x14ac:dyDescent="0.2">
      <c r="A14" t="s">
        <v>20</v>
      </c>
      <c r="B14">
        <v>163</v>
      </c>
      <c r="D14" t="s">
        <v>14</v>
      </c>
      <c r="E14">
        <v>2307</v>
      </c>
      <c r="G14" s="9">
        <f>_xlfn.VAR.P(B2:B566)</f>
        <v>1603373.7324019109</v>
      </c>
      <c r="H14" s="9">
        <f>_xlfn.VAR.P(E2:E365)</f>
        <v>921574.68174133555</v>
      </c>
    </row>
    <row r="15" spans="1:8" x14ac:dyDescent="0.2">
      <c r="A15" t="s">
        <v>20</v>
      </c>
      <c r="B15">
        <v>2220</v>
      </c>
      <c r="D15" t="s">
        <v>14</v>
      </c>
      <c r="E15">
        <v>88</v>
      </c>
      <c r="G15" s="9"/>
      <c r="H15" s="9"/>
    </row>
    <row r="16" spans="1:8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  <row r="567" spans="1:2" ht="18" customHeight="1" x14ac:dyDescent="0.2"/>
  </sheetData>
  <conditionalFormatting sqref="A2:A566">
    <cfRule type="containsText" dxfId="15" priority="10" operator="containsText" text="live">
      <formula>NOT(ISERROR(SEARCH("live",A2)))</formula>
    </cfRule>
    <cfRule type="containsText" dxfId="14" priority="12" operator="containsText" text="live">
      <formula>NOT(ISERROR(SEARCH("live",A2)))</formula>
    </cfRule>
    <cfRule type="containsText" dxfId="13" priority="13" operator="containsText" text="live">
      <formula>NOT(ISERROR(SEARCH("live",A2)))</formula>
    </cfRule>
    <cfRule type="containsText" dxfId="12" priority="14" operator="containsText" text="live">
      <formula>NOT(ISERROR(SEARCH("live",A2)))</formula>
    </cfRule>
    <cfRule type="containsText" dxfId="11" priority="15" operator="containsText" text="successful">
      <formula>NOT(ISERROR(SEARCH("successful",A2)))</formula>
    </cfRule>
    <cfRule type="containsText" dxfId="10" priority="16" operator="containsText" text="canceled">
      <formula>NOT(ISERROR(SEARCH("canceled",A2)))</formula>
    </cfRule>
    <cfRule type="containsText" dxfId="9" priority="17" operator="containsText" text="failed">
      <formula>NOT(ISERROR(SEARCH("failed",A2)))</formula>
    </cfRule>
  </conditionalFormatting>
  <conditionalFormatting sqref="E4">
    <cfRule type="containsText" dxfId="8" priority="9" operator="containsText" text="sucessful">
      <formula>NOT(ISERROR(SEARCH("sucessful",E4)))</formula>
    </cfRule>
  </conditionalFormatting>
  <conditionalFormatting sqref="D2:D365">
    <cfRule type="containsText" dxfId="7" priority="1" operator="containsText" text="live">
      <formula>NOT(ISERROR(SEARCH("live",D2)))</formula>
    </cfRule>
    <cfRule type="containsText" dxfId="6" priority="3" operator="containsText" text="live">
      <formula>NOT(ISERROR(SEARCH("live",D2)))</formula>
    </cfRule>
    <cfRule type="containsText" dxfId="5" priority="4" operator="containsText" text="live">
      <formula>NOT(ISERROR(SEARCH("live",D2)))</formula>
    </cfRule>
    <cfRule type="containsText" dxfId="4" priority="5" operator="containsText" text="live">
      <formula>NOT(ISERROR(SEARCH("live",D2)))</formula>
    </cfRule>
    <cfRule type="containsText" dxfId="3" priority="6" operator="containsText" text="successful">
      <formula>NOT(ISERROR(SEARCH("successful",D2)))</formula>
    </cfRule>
    <cfRule type="containsText" dxfId="2" priority="7" operator="containsText" text="canceled">
      <formula>NOT(ISERROR(SEARCH("canceled",D2)))</formula>
    </cfRule>
    <cfRule type="containsText" dxfId="1" priority="8" operator="containsText" text="failed">
      <formula>NOT(ISERROR(SEARCH("failed",D2)))</formula>
    </cfRule>
  </conditionalFormatting>
  <conditionalFormatting sqref="D2">
    <cfRule type="containsText" dxfId="0" priority="2" operator="containsText" text="live">
      <formula>NOT(ISERROR(SEARCH("live",D2)))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EDDB-937E-A548-BFF3-F36C6E5A0441}">
  <sheetPr codeName="Sheet5"/>
  <dimension ref="A1:H13"/>
  <sheetViews>
    <sheetView tabSelected="1" workbookViewId="0">
      <selection activeCell="K7" sqref="K7"/>
    </sheetView>
  </sheetViews>
  <sheetFormatPr baseColWidth="10" defaultRowHeight="16" x14ac:dyDescent="0.2"/>
  <cols>
    <col min="1" max="1" width="18" customWidth="1"/>
    <col min="2" max="2" width="14.1640625" customWidth="1"/>
    <col min="3" max="3" width="16.5" customWidth="1"/>
    <col min="4" max="4" width="19.5" customWidth="1"/>
    <col min="5" max="5" width="13.33203125" customWidth="1"/>
    <col min="6" max="6" width="19.83203125" customWidth="1"/>
    <col min="7" max="7" width="16.6640625" customWidth="1"/>
    <col min="8" max="8" width="19.83203125" customWidth="1"/>
  </cols>
  <sheetData>
    <row r="1" spans="1:8" x14ac:dyDescent="0.2">
      <c r="A1" s="8" t="s">
        <v>2086</v>
      </c>
      <c r="B1" s="8" t="s">
        <v>2099</v>
      </c>
      <c r="C1" s="8" t="s">
        <v>2100</v>
      </c>
      <c r="D1" s="8" t="s">
        <v>2101</v>
      </c>
      <c r="E1" s="8" t="s">
        <v>2102</v>
      </c>
      <c r="F1" s="8" t="s">
        <v>2103</v>
      </c>
      <c r="G1" s="8" t="s">
        <v>2104</v>
      </c>
      <c r="H1" s="8" t="s">
        <v>2105</v>
      </c>
    </row>
    <row r="2" spans="1:8" x14ac:dyDescent="0.2">
      <c r="A2" t="s">
        <v>2087</v>
      </c>
      <c r="B2">
        <f>COUNTIFS(Crowdfunding!$F2:$F1001, "failed", Crowdfunding!$D2:$D1001, "&lt;1000")</f>
        <v>20</v>
      </c>
      <c r="C2">
        <v>30</v>
      </c>
      <c r="D2">
        <f>COUNTIFS(Crowdfunding!$F2:$F1001, "canceled", Crowdfunding!$D2:$D1001, "&lt;1000")</f>
        <v>1</v>
      </c>
      <c r="E2">
        <f>SUM(B2:D2)</f>
        <v>51</v>
      </c>
      <c r="F2" s="11">
        <f>C2/E2*100</f>
        <v>58.82352941176471</v>
      </c>
      <c r="G2" s="11">
        <f>B2/E2*100</f>
        <v>39.215686274509807</v>
      </c>
      <c r="H2" s="11">
        <f>D2/E2*100</f>
        <v>1.9607843137254901</v>
      </c>
    </row>
    <row r="3" spans="1:8" x14ac:dyDescent="0.2">
      <c r="A3" t="s">
        <v>2088</v>
      </c>
      <c r="B3">
        <f>COUNTIFS(Crowdfunding!$F2:$F1001,"failed",Crowdfunding!$D2:$D1001,"&gt;= 1000",Crowdfunding!$D2:$D1001,"&lt;5000")</f>
        <v>38</v>
      </c>
      <c r="C3">
        <f>COUNTIFS(Crowdfunding!$F2:$F1001,"successful",Crowdfunding!$D2:$D1001,"&gt;= 1000",Crowdfunding!$D2:$D1001,"&lt;5000")</f>
        <v>191</v>
      </c>
      <c r="D3">
        <f>COUNTIFS(Crowdfunding!$F2:$F1001,"canceled",Crowdfunding!$D2:$D1001,"&gt;= 1000",Crowdfunding!$D2:$D1001,"&lt;5000")</f>
        <v>2</v>
      </c>
      <c r="E3">
        <f t="shared" ref="E3:E13" si="0">SUM(B3:D3)</f>
        <v>231</v>
      </c>
      <c r="F3" s="11">
        <f t="shared" ref="F3:F13" si="1">C3/E3*100</f>
        <v>82.683982683982677</v>
      </c>
      <c r="G3" s="11">
        <f t="shared" ref="G3:G13" si="2">B3/E3*100</f>
        <v>16.450216450216452</v>
      </c>
      <c r="H3" s="11">
        <f t="shared" ref="H3:H13" si="3">D3/E3*100</f>
        <v>0.86580086580086579</v>
      </c>
    </row>
    <row r="4" spans="1:8" x14ac:dyDescent="0.2">
      <c r="A4" t="s">
        <v>2089</v>
      </c>
      <c r="B4">
        <f>COUNTIFS(Crowdfunding!F2:F1001,"failed",Crowdfunding!D2:D1001,"&gt;= 5000",Crowdfunding!D2:D1001,"&lt;10000")</f>
        <v>126</v>
      </c>
      <c r="C4">
        <f>COUNTIFS(Crowdfunding!$F2:$F1001,"successful",Crowdfunding!$D2:$D1001,"&gt;= 5000",Crowdfunding!$D2:$D1001,"&lt;10000")</f>
        <v>164</v>
      </c>
      <c r="D4">
        <f>COUNTIFS(Crowdfunding!$F2:$F1001,"canceled",Crowdfunding!$D2:$D1001,"&gt;= 5000",Crowdfunding!$D2:$D1001,"&lt;10000")</f>
        <v>25</v>
      </c>
      <c r="E4">
        <f t="shared" si="0"/>
        <v>315</v>
      </c>
      <c r="F4" s="11">
        <f t="shared" si="1"/>
        <v>52.06349206349207</v>
      </c>
      <c r="G4" s="11">
        <f t="shared" si="2"/>
        <v>40</v>
      </c>
      <c r="H4" s="11">
        <f t="shared" si="3"/>
        <v>7.9365079365079358</v>
      </c>
    </row>
    <row r="5" spans="1:8" x14ac:dyDescent="0.2">
      <c r="A5" t="s">
        <v>2090</v>
      </c>
      <c r="B5">
        <f>COUNTIFS(Crowdfunding!$F2:$F1001,"failed",Crowdfunding!$D2:$D1001,"&gt;= 10000",Crowdfunding!$D2:$D1001,"&lt;15000")</f>
        <v>5</v>
      </c>
      <c r="C5">
        <f>COUNTIFS(Crowdfunding!$F2:$F1001,"successful",Crowdfunding!$D2:$D1001,"&gt;= 10000",Crowdfunding!$D2:$D1001,"&lt;15000")</f>
        <v>4</v>
      </c>
      <c r="D5">
        <f>COUNTIFS(Crowdfunding!$F2:$F1001,"canceled",Crowdfunding!$D2:$D1001,"&gt;= 10000",Crowdfunding!$D2:$D1001,"&lt;15000")</f>
        <v>0</v>
      </c>
      <c r="E5">
        <f t="shared" si="0"/>
        <v>9</v>
      </c>
      <c r="F5" s="11">
        <f t="shared" si="1"/>
        <v>44.444444444444443</v>
      </c>
      <c r="G5" s="11">
        <f t="shared" si="2"/>
        <v>55.555555555555557</v>
      </c>
      <c r="H5" s="11">
        <f t="shared" si="3"/>
        <v>0</v>
      </c>
    </row>
    <row r="6" spans="1:8" x14ac:dyDescent="0.2">
      <c r="A6" t="s">
        <v>2091</v>
      </c>
      <c r="B6">
        <f>COUNTIFS(Crowdfunding!$F2:$F1001,"failed",Crowdfunding!$D2:$D1001,"&gt;= 15000",Crowdfunding!$D2:$D1001,"&lt;20000")</f>
        <v>0</v>
      </c>
      <c r="C6">
        <f>COUNTIFS(Crowdfunding!$F2:$F1001,"successful",Crowdfunding!$D2:$D1001,"&gt;= 15000",Crowdfunding!$D2:$D1001,"&lt;20000")</f>
        <v>10</v>
      </c>
      <c r="D6">
        <f>COUNTIFS(Crowdfunding!$F2:$F1001,"canceled",Crowdfunding!$D2:$D1001,"&gt;= 15000",Crowdfunding!$D2:$D1001,"&lt;20000")</f>
        <v>0</v>
      </c>
      <c r="E6">
        <f t="shared" si="0"/>
        <v>10</v>
      </c>
      <c r="F6" s="11">
        <f t="shared" si="1"/>
        <v>100</v>
      </c>
      <c r="G6" s="11">
        <f t="shared" si="2"/>
        <v>0</v>
      </c>
      <c r="H6" s="11">
        <f t="shared" si="3"/>
        <v>0</v>
      </c>
    </row>
    <row r="7" spans="1:8" x14ac:dyDescent="0.2">
      <c r="A7" t="s">
        <v>2092</v>
      </c>
      <c r="B7">
        <f>COUNTIFS(Crowdfunding!$F2:$F1001,"failed",Crowdfunding!$D2:$D1001,"&gt;= 20000",Crowdfunding!$D2:$D1001,"&lt;25000")</f>
        <v>0</v>
      </c>
      <c r="C7">
        <f>COUNTIFS(Crowdfunding!$F2:$F1001,"successful",Crowdfunding!$D2:$D1001,"&gt;= 20000",Crowdfunding!$D2:$D1001,"&lt;25000")</f>
        <v>7</v>
      </c>
      <c r="D7">
        <f>COUNTIFS(Crowdfunding!$F2:$F1001,"canceled",Crowdfunding!$D2:$D1001,"&gt;= 20000",Crowdfunding!$D2:$D1001,"&lt;25000")</f>
        <v>0</v>
      </c>
      <c r="E7">
        <f t="shared" si="0"/>
        <v>7</v>
      </c>
      <c r="F7" s="11">
        <f t="shared" si="1"/>
        <v>100</v>
      </c>
      <c r="G7" s="11">
        <f t="shared" si="2"/>
        <v>0</v>
      </c>
      <c r="H7" s="11">
        <f t="shared" si="3"/>
        <v>0</v>
      </c>
    </row>
    <row r="8" spans="1:8" x14ac:dyDescent="0.2">
      <c r="A8" t="s">
        <v>2093</v>
      </c>
      <c r="B8">
        <f>COUNTIFS(Crowdfunding!$F2:$F1001,"failed",Crowdfunding!$D2:$D1001,"&gt;= 25000",Crowdfunding!$D2:$D1001,"&lt;30000")</f>
        <v>3</v>
      </c>
      <c r="C8">
        <f>COUNTIFS(Crowdfunding!$F2:$F1001,"successful",Crowdfunding!$D2:$D1001,"&gt;= 25000",Crowdfunding!$D2:$D1001,"&lt;30000")</f>
        <v>11</v>
      </c>
      <c r="D8">
        <f>COUNTIFS(Crowdfunding!$F2:$F1001,"canceled",Crowdfunding!$D2:$D1001,"&gt;= 25000",Crowdfunding!$D2:$D1001,"&lt;30000")</f>
        <v>0</v>
      </c>
      <c r="E8">
        <f t="shared" si="0"/>
        <v>14</v>
      </c>
      <c r="F8" s="11">
        <f t="shared" si="1"/>
        <v>78.571428571428569</v>
      </c>
      <c r="G8" s="11">
        <f t="shared" si="2"/>
        <v>21.428571428571427</v>
      </c>
      <c r="H8" s="11">
        <f t="shared" si="3"/>
        <v>0</v>
      </c>
    </row>
    <row r="9" spans="1:8" x14ac:dyDescent="0.2">
      <c r="A9" t="s">
        <v>2094</v>
      </c>
      <c r="B9">
        <f>COUNTIFS(Crowdfunding!$F2:$F1001,"failed",Crowdfunding!$D2:$D1001,"&gt;= 30000",Crowdfunding!$D2:$D1001,"&lt;35000")</f>
        <v>0</v>
      </c>
      <c r="C9">
        <f>COUNTIFS(Crowdfunding!$F2:$F1001,"successful",Crowdfunding!$D2:$D1001,"&gt;= 30000",Crowdfunding!$D2:$D1001,"&lt;35000")</f>
        <v>7</v>
      </c>
      <c r="D9">
        <f>COUNTIFS(Crowdfunding!$F2:$F1001,"canceled",Crowdfunding!$D2:$D1001,"&gt;= 30000",Crowdfunding!$D2:$D1001,"&lt;35000")</f>
        <v>0</v>
      </c>
      <c r="E9">
        <f t="shared" si="0"/>
        <v>7</v>
      </c>
      <c r="F9" s="11">
        <f t="shared" si="1"/>
        <v>100</v>
      </c>
      <c r="G9" s="11">
        <f t="shared" si="2"/>
        <v>0</v>
      </c>
      <c r="H9" s="11">
        <f t="shared" si="3"/>
        <v>0</v>
      </c>
    </row>
    <row r="10" spans="1:8" x14ac:dyDescent="0.2">
      <c r="A10" t="s">
        <v>2095</v>
      </c>
      <c r="B10">
        <f>COUNTIFS(Crowdfunding!$F2:$F1001,"failed",Crowdfunding!$D2:$D1001,"&gt;= 35000",Crowdfunding!$D2:$D1001,"&lt;40000")</f>
        <v>3</v>
      </c>
      <c r="C10">
        <f>COUNTIFS(Crowdfunding!$F2:$F1001,"successful",Crowdfunding!$D2:$D1001,"&gt;= 35000",Crowdfunding!$D2:$D1001,"&lt;40000")</f>
        <v>8</v>
      </c>
      <c r="D10">
        <f>COUNTIFS(Crowdfunding!$F2:$F1001,"canceled",Crowdfunding!$D2:$D1001,"&gt;= 35000",Crowdfunding!$D2:$D1001,"&lt;40000")</f>
        <v>1</v>
      </c>
      <c r="E10">
        <f t="shared" si="0"/>
        <v>12</v>
      </c>
      <c r="F10" s="11">
        <f t="shared" si="1"/>
        <v>66.666666666666657</v>
      </c>
      <c r="G10" s="11">
        <f t="shared" si="2"/>
        <v>25</v>
      </c>
      <c r="H10" s="11">
        <f t="shared" si="3"/>
        <v>8.3333333333333321</v>
      </c>
    </row>
    <row r="11" spans="1:8" x14ac:dyDescent="0.2">
      <c r="A11" t="s">
        <v>2096</v>
      </c>
      <c r="B11">
        <f>COUNTIFS(Crowdfunding!$F2:$F1001,"failed",Crowdfunding!$D2:$D1001,"&gt;= 40000",Crowdfunding!$D2:$D1001,"&lt;45000")</f>
        <v>3</v>
      </c>
      <c r="C11">
        <f>COUNTIFS(Crowdfunding!$F2:$F1001,"successful",Crowdfunding!$D2:$D1001,"&gt;= 40000",Crowdfunding!$D2:$D1001,"&lt;45000")</f>
        <v>11</v>
      </c>
      <c r="D11">
        <f>COUNTIFS(Crowdfunding!$F2:$F1001,"canceled",Crowdfunding!$D2:$D1001,"&gt;= 40000",Crowdfunding!$D2:$D1001,"&lt;45000")</f>
        <v>0</v>
      </c>
      <c r="E11">
        <f t="shared" si="0"/>
        <v>14</v>
      </c>
      <c r="F11" s="11">
        <f t="shared" si="1"/>
        <v>78.571428571428569</v>
      </c>
      <c r="G11" s="11">
        <f t="shared" si="2"/>
        <v>21.428571428571427</v>
      </c>
      <c r="H11" s="11">
        <f t="shared" si="3"/>
        <v>0</v>
      </c>
    </row>
    <row r="12" spans="1:8" x14ac:dyDescent="0.2">
      <c r="A12" t="s">
        <v>2097</v>
      </c>
      <c r="B12">
        <f>COUNTIFS(Crowdfunding!$F2:$F1001,"failed",Crowdfunding!$D2:$D1001,"&gt;= 45000",Crowdfunding!$D2:$D1001,"&lt;50000")</f>
        <v>3</v>
      </c>
      <c r="C12">
        <f>COUNTIFS(Crowdfunding!$F2:$F1001,"successful",Crowdfunding!$D2:$D1001,"&gt;= 45000",Crowdfunding!$D2:$D1001,"&lt;50000")</f>
        <v>8</v>
      </c>
      <c r="D12">
        <f>COUNTIFS(Crowdfunding!$F2:$F1001,"canceled",Crowdfunding!$D2:$D1001,"&gt;= 45000",Crowdfunding!$D2:$D1001,"&lt;50000")</f>
        <v>0</v>
      </c>
      <c r="E12">
        <f t="shared" si="0"/>
        <v>11</v>
      </c>
      <c r="F12" s="11">
        <f t="shared" si="1"/>
        <v>72.727272727272734</v>
      </c>
      <c r="G12" s="11">
        <f t="shared" si="2"/>
        <v>27.27272727272727</v>
      </c>
      <c r="H12" s="11">
        <f t="shared" si="3"/>
        <v>0</v>
      </c>
    </row>
    <row r="13" spans="1:8" x14ac:dyDescent="0.2">
      <c r="A13" t="s">
        <v>2098</v>
      </c>
      <c r="B13">
        <f>COUNTIFS(Crowdfunding!$F2:$F1001, "failed", Crowdfunding!$D2:$D1001, "&gt;50000")</f>
        <v>163</v>
      </c>
      <c r="C13">
        <f>COUNTIFS(Crowdfunding!$F2:$F1001, "successful", Crowdfunding!$D2:$D1001, "&gt;50000")</f>
        <v>114</v>
      </c>
      <c r="D13">
        <f>COUNTIFS(Crowdfunding!$F2:$F1001, "canceled", Crowdfunding!$D2:$D1001, "&gt;50000")</f>
        <v>28</v>
      </c>
      <c r="E13">
        <f t="shared" si="0"/>
        <v>305</v>
      </c>
      <c r="F13" s="11">
        <f t="shared" si="1"/>
        <v>37.377049180327873</v>
      </c>
      <c r="G13" s="11">
        <f t="shared" si="2"/>
        <v>53.442622950819676</v>
      </c>
      <c r="H13" s="11">
        <f t="shared" si="3"/>
        <v>9.1803278688524586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pvt table by month</vt:lpstr>
      <vt:lpstr>pvt table category</vt:lpstr>
      <vt:lpstr>pvt table subcategory</vt:lpstr>
      <vt:lpstr>Crowdfunding</vt:lpstr>
      <vt:lpstr>backers count outcome</vt:lpstr>
      <vt:lpstr>% of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Casey, Connor</cp:lastModifiedBy>
  <dcterms:created xsi:type="dcterms:W3CDTF">2021-09-29T18:52:28Z</dcterms:created>
  <dcterms:modified xsi:type="dcterms:W3CDTF">2024-10-03T04:00:02Z</dcterms:modified>
</cp:coreProperties>
</file>