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FSR_calibration_readings/"/>
    </mc:Choice>
  </mc:AlternateContent>
  <xr:revisionPtr revIDLastSave="400" documentId="8_{192CEA10-6A79-4FB1-975A-5A3722769E19}" xr6:coauthVersionLast="47" xr6:coauthVersionMax="47" xr10:uidLastSave="{F0ED40CE-F7E6-47EE-A0ED-CC6CB1B4152A}"/>
  <bookViews>
    <workbookView minimized="1" xWindow="1536" yWindow="1536" windowWidth="17280" windowHeight="8784" tabRatio="739" xr2:uid="{F1301D5A-5176-4A67-AC68-AEAE89054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" i="1" l="1"/>
  <c r="O38" i="1"/>
  <c r="O37" i="1"/>
  <c r="O36" i="1"/>
  <c r="O35" i="1"/>
  <c r="O34" i="1"/>
  <c r="O33" i="1"/>
  <c r="O32" i="1"/>
  <c r="O31" i="1"/>
  <c r="O26" i="1"/>
  <c r="O25" i="1"/>
  <c r="O24" i="1"/>
  <c r="O23" i="1"/>
  <c r="O22" i="1"/>
  <c r="O21" i="1"/>
  <c r="O20" i="1"/>
  <c r="O19" i="1"/>
  <c r="O18" i="1"/>
  <c r="O5" i="1"/>
  <c r="O6" i="1"/>
  <c r="O7" i="1"/>
  <c r="O8" i="1"/>
  <c r="O9" i="1"/>
  <c r="O10" i="1"/>
  <c r="O11" i="1"/>
  <c r="O12" i="1"/>
  <c r="O4" i="1"/>
  <c r="N32" i="1"/>
  <c r="N33" i="1"/>
  <c r="N34" i="1"/>
  <c r="N35" i="1"/>
  <c r="N36" i="1"/>
  <c r="N37" i="1"/>
  <c r="N38" i="1"/>
  <c r="Q38" i="1" s="1"/>
  <c r="N39" i="1"/>
  <c r="Q39" i="1" s="1"/>
  <c r="N31" i="1"/>
  <c r="N19" i="1"/>
  <c r="N20" i="1"/>
  <c r="N21" i="1"/>
  <c r="N22" i="1"/>
  <c r="Q22" i="1" s="1"/>
  <c r="N23" i="1"/>
  <c r="N24" i="1"/>
  <c r="N25" i="1"/>
  <c r="N26" i="1"/>
  <c r="N18" i="1"/>
  <c r="N5" i="1"/>
  <c r="N6" i="1"/>
  <c r="N7" i="1"/>
  <c r="N8" i="1"/>
  <c r="N9" i="1"/>
  <c r="N10" i="1"/>
  <c r="N11" i="1"/>
  <c r="Q11" i="1" s="1"/>
  <c r="N12" i="1"/>
  <c r="Q12" i="1" s="1"/>
  <c r="N4" i="1"/>
  <c r="Q4" i="1" s="1"/>
  <c r="Q36" i="1"/>
  <c r="Q31" i="1"/>
  <c r="Q18" i="1"/>
  <c r="Q5" i="1"/>
  <c r="Q9" i="1"/>
  <c r="Q32" i="1"/>
  <c r="Q33" i="1"/>
  <c r="Q34" i="1"/>
  <c r="Q35" i="1"/>
  <c r="Q37" i="1"/>
  <c r="Q19" i="1"/>
  <c r="Q20" i="1"/>
  <c r="Q21" i="1"/>
  <c r="Q23" i="1"/>
  <c r="Q24" i="1"/>
  <c r="Q25" i="1"/>
  <c r="Q26" i="1"/>
  <c r="N17" i="1"/>
  <c r="Q6" i="1"/>
  <c r="Q7" i="1"/>
  <c r="Q8" i="1"/>
  <c r="Q10" i="1"/>
  <c r="N3" i="1"/>
  <c r="P32" i="1"/>
  <c r="P33" i="1"/>
  <c r="P34" i="1"/>
  <c r="P35" i="1"/>
  <c r="P36" i="1"/>
  <c r="P37" i="1"/>
  <c r="P38" i="1"/>
  <c r="P39" i="1"/>
  <c r="P31" i="1"/>
  <c r="P19" i="1"/>
  <c r="P20" i="1"/>
  <c r="P21" i="1"/>
  <c r="P22" i="1"/>
  <c r="P23" i="1"/>
  <c r="P24" i="1"/>
  <c r="P25" i="1"/>
  <c r="P26" i="1"/>
  <c r="P18" i="1"/>
  <c r="P5" i="1"/>
  <c r="P6" i="1"/>
  <c r="P7" i="1"/>
  <c r="P8" i="1"/>
  <c r="P9" i="1"/>
  <c r="P10" i="1"/>
  <c r="P11" i="1"/>
  <c r="P12" i="1"/>
  <c r="P4" i="1"/>
  <c r="R31" i="1"/>
  <c r="R32" i="1"/>
  <c r="R33" i="1"/>
  <c r="R34" i="1"/>
  <c r="R35" i="1"/>
  <c r="R36" i="1"/>
  <c r="R37" i="1"/>
  <c r="R38" i="1"/>
  <c r="R39" i="1"/>
  <c r="R18" i="1"/>
  <c r="R19" i="1"/>
  <c r="R20" i="1"/>
  <c r="R21" i="1"/>
  <c r="R22" i="1"/>
  <c r="R23" i="1"/>
  <c r="R24" i="1"/>
  <c r="R25" i="1"/>
  <c r="R26" i="1"/>
  <c r="R4" i="1"/>
  <c r="R5" i="1"/>
  <c r="R6" i="1"/>
  <c r="R7" i="1"/>
  <c r="R8" i="1"/>
  <c r="R9" i="1"/>
  <c r="R10" i="1"/>
  <c r="R11" i="1"/>
  <c r="R12" i="1"/>
</calcChain>
</file>

<file path=xl/sharedStrings.xml><?xml version="1.0" encoding="utf-8"?>
<sst xmlns="http://schemas.openxmlformats.org/spreadsheetml/2006/main" count="36" uniqueCount="11">
  <si>
    <t>Analogue reading</t>
  </si>
  <si>
    <t>FSR Sensor 1</t>
  </si>
  <si>
    <t>FSR Sensor 2</t>
  </si>
  <si>
    <t>FSR Sensor 3</t>
  </si>
  <si>
    <t>Average Analogue reading</t>
  </si>
  <si>
    <t>ln(mass)</t>
  </si>
  <si>
    <t>ln(weight)</t>
  </si>
  <si>
    <t>Weight(N)</t>
  </si>
  <si>
    <t>Mass (Kg)</t>
  </si>
  <si>
    <t>Force(N)</t>
  </si>
  <si>
    <t>ln(force)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</si>
</sst>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Calibration</a:t>
            </a:r>
            <a:r>
              <a:rPr lang="en-GB" baseline="0"/>
              <a:t> Curve for </a:t>
            </a:r>
            <a:r>
              <a:rPr lang="en-GB"/>
              <a:t>FSR</a:t>
            </a:r>
            <a:r>
              <a:rPr lang="en-GB" baseline="0"/>
              <a:t> Sensor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Average Analogue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464457567804025"/>
                  <c:y val="-3.0154928550597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Sheet1!$P$3:$P$12</c:f>
              <c:numCache>
                <c:formatCode>General</c:formatCode>
                <c:ptCount val="10"/>
                <c:pt idx="1">
                  <c:v>-3.1010927892118172</c:v>
                </c:pt>
                <c:pt idx="2">
                  <c:v>-2.7333680090865</c:v>
                </c:pt>
                <c:pt idx="3">
                  <c:v>-2.353878387381596</c:v>
                </c:pt>
                <c:pt idx="4">
                  <c:v>-1.9310215365615626</c:v>
                </c:pt>
                <c:pt idx="5">
                  <c:v>-1.4064970684374101</c:v>
                </c:pt>
                <c:pt idx="6">
                  <c:v>-1.0642108619507773</c:v>
                </c:pt>
                <c:pt idx="7">
                  <c:v>-0.60696948431889286</c:v>
                </c:pt>
                <c:pt idx="8">
                  <c:v>-0.29437106060257756</c:v>
                </c:pt>
                <c:pt idx="9">
                  <c:v>4.401688541677426E-2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0</c:v>
                </c:pt>
                <c:pt idx="1">
                  <c:v>555.33333333333337</c:v>
                </c:pt>
                <c:pt idx="2">
                  <c:v>622</c:v>
                </c:pt>
                <c:pt idx="3">
                  <c:v>755</c:v>
                </c:pt>
                <c:pt idx="4">
                  <c:v>828.33333333333337</c:v>
                </c:pt>
                <c:pt idx="5">
                  <c:v>908.66666666666663</c:v>
                </c:pt>
                <c:pt idx="6">
                  <c:v>939</c:v>
                </c:pt>
                <c:pt idx="7">
                  <c:v>950</c:v>
                </c:pt>
                <c:pt idx="8">
                  <c:v>963.33333333333337</c:v>
                </c:pt>
                <c:pt idx="9">
                  <c:v>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2-4900-8235-1BB62811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69760"/>
        <c:axId val="2040745216"/>
      </c:scatterChart>
      <c:valAx>
        <c:axId val="20407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 (mass)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45216"/>
        <c:crosses val="autoZero"/>
        <c:crossBetween val="midCat"/>
      </c:valAx>
      <c:valAx>
        <c:axId val="20407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analogue reading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6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Calibration Curve for FSR Sensor 2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Sheet1!$R$16</c:f>
              <c:strCache>
                <c:ptCount val="1"/>
                <c:pt idx="0">
                  <c:v>Average Analogue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894991251093613"/>
                  <c:y val="-3.5308034412365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Sheet1!$P$17:$P$26</c:f>
              <c:numCache>
                <c:formatCode>General</c:formatCode>
                <c:ptCount val="10"/>
                <c:pt idx="1">
                  <c:v>-3.1010927892118172</c:v>
                </c:pt>
                <c:pt idx="2">
                  <c:v>-2.7333680090865</c:v>
                </c:pt>
                <c:pt idx="3">
                  <c:v>-2.353878387381596</c:v>
                </c:pt>
                <c:pt idx="4">
                  <c:v>-1.9310215365615626</c:v>
                </c:pt>
                <c:pt idx="5">
                  <c:v>-1.4064970684374101</c:v>
                </c:pt>
                <c:pt idx="6">
                  <c:v>-1.0642108619507773</c:v>
                </c:pt>
                <c:pt idx="7">
                  <c:v>-0.60696948431889286</c:v>
                </c:pt>
                <c:pt idx="8">
                  <c:v>-0.29437106060257756</c:v>
                </c:pt>
                <c:pt idx="9">
                  <c:v>4.401688541677426E-2</c:v>
                </c:pt>
              </c:numCache>
            </c:numRef>
          </c:xVal>
          <c:yVal>
            <c:numRef>
              <c:f>Sheet1!$R$17:$R$26</c:f>
              <c:numCache>
                <c:formatCode>General</c:formatCode>
                <c:ptCount val="10"/>
                <c:pt idx="1">
                  <c:v>584.66666666666663</c:v>
                </c:pt>
                <c:pt idx="2">
                  <c:v>708</c:v>
                </c:pt>
                <c:pt idx="3">
                  <c:v>773.66666666666663</c:v>
                </c:pt>
                <c:pt idx="4">
                  <c:v>851.66666666666663</c:v>
                </c:pt>
                <c:pt idx="5">
                  <c:v>903</c:v>
                </c:pt>
                <c:pt idx="6">
                  <c:v>931.33333333333337</c:v>
                </c:pt>
                <c:pt idx="7">
                  <c:v>944.66666666666663</c:v>
                </c:pt>
                <c:pt idx="8">
                  <c:v>958</c:v>
                </c:pt>
                <c:pt idx="9">
                  <c:v>967.33333333333337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3-4836-A1FF-7CA20CE6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92144"/>
        <c:axId val="1953897968"/>
      </c:scatterChart>
      <c:valAx>
        <c:axId val="19538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 (mass)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97968"/>
        <c:crosses val="autoZero"/>
        <c:crossBetween val="midCat"/>
      </c:valAx>
      <c:valAx>
        <c:axId val="19538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analgoue reading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9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Calibration Curve for FSR Sensor</a:t>
            </a:r>
            <a:r>
              <a:rPr lang="en-GB" baseline="0"/>
              <a:t>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Sheet1!$R$29</c:f>
              <c:strCache>
                <c:ptCount val="1"/>
                <c:pt idx="0">
                  <c:v>Average Analogue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617213473315834"/>
                  <c:y val="-4.31875182268883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Sheet1!$P$30:$P$39</c:f>
              <c:numCache>
                <c:formatCode>General</c:formatCode>
                <c:ptCount val="10"/>
                <c:pt idx="1">
                  <c:v>-3.1010927892118172</c:v>
                </c:pt>
                <c:pt idx="2">
                  <c:v>-2.7333680090865</c:v>
                </c:pt>
                <c:pt idx="3">
                  <c:v>-2.353878387381596</c:v>
                </c:pt>
                <c:pt idx="4">
                  <c:v>-1.9310215365615626</c:v>
                </c:pt>
                <c:pt idx="5">
                  <c:v>-1.4064970684374101</c:v>
                </c:pt>
                <c:pt idx="6">
                  <c:v>-1.0642108619507773</c:v>
                </c:pt>
                <c:pt idx="7">
                  <c:v>-0.60696948431889286</c:v>
                </c:pt>
                <c:pt idx="8">
                  <c:v>-0.29437106060257756</c:v>
                </c:pt>
                <c:pt idx="9">
                  <c:v>4.401688541677426E-2</c:v>
                </c:pt>
              </c:numCache>
            </c:numRef>
          </c:xVal>
          <c:yVal>
            <c:numRef>
              <c:f>Sheet1!$R$30:$R$39</c:f>
              <c:numCache>
                <c:formatCode>General</c:formatCode>
                <c:ptCount val="10"/>
                <c:pt idx="1">
                  <c:v>608.66666666666663</c:v>
                </c:pt>
                <c:pt idx="2">
                  <c:v>732.66666666666663</c:v>
                </c:pt>
                <c:pt idx="3">
                  <c:v>838.33333333333337</c:v>
                </c:pt>
                <c:pt idx="4">
                  <c:v>869.33333333333337</c:v>
                </c:pt>
                <c:pt idx="5">
                  <c:v>917.33333333333337</c:v>
                </c:pt>
                <c:pt idx="6">
                  <c:v>941</c:v>
                </c:pt>
                <c:pt idx="7">
                  <c:v>955.33333333333337</c:v>
                </c:pt>
                <c:pt idx="8">
                  <c:v>966.33333333333337</c:v>
                </c:pt>
                <c:pt idx="9">
                  <c:v>974.33333333333337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3-4C7A-B1D4-9BE884B3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551920"/>
        <c:axId val="2048551088"/>
      </c:scatterChart>
      <c:valAx>
        <c:axId val="20485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 (mass)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51088"/>
        <c:crosses val="autoZero"/>
        <c:crossBetween val="midCat"/>
      </c:valAx>
      <c:valAx>
        <c:axId val="20485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analogue reading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Curve for </a:t>
            </a:r>
            <a:r>
              <a:rPr lang="en-US"/>
              <a:t>FSR Sensor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FSR Sensor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2722765714891705E-2"/>
                  <c:y val="-0.115696969696969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Sheet1!$R$4:$R$12</c:f>
              <c:numCache>
                <c:formatCode>General</c:formatCode>
                <c:ptCount val="9"/>
                <c:pt idx="0">
                  <c:v>555.33333333333337</c:v>
                </c:pt>
                <c:pt idx="1">
                  <c:v>622</c:v>
                </c:pt>
                <c:pt idx="2">
                  <c:v>755</c:v>
                </c:pt>
                <c:pt idx="3">
                  <c:v>828.33333333333337</c:v>
                </c:pt>
                <c:pt idx="4">
                  <c:v>908.66666666666663</c:v>
                </c:pt>
                <c:pt idx="5">
                  <c:v>939</c:v>
                </c:pt>
                <c:pt idx="6">
                  <c:v>950</c:v>
                </c:pt>
                <c:pt idx="7">
                  <c:v>963.33333333333337</c:v>
                </c:pt>
                <c:pt idx="8">
                  <c:v>976</c:v>
                </c:pt>
              </c:numCache>
            </c:numRef>
          </c:xVal>
          <c:yVal>
            <c:numRef>
              <c:f>Sheet1!$P$4:$P$12</c:f>
              <c:numCache>
                <c:formatCode>General</c:formatCode>
                <c:ptCount val="9"/>
                <c:pt idx="0">
                  <c:v>-3.1010927892118172</c:v>
                </c:pt>
                <c:pt idx="1">
                  <c:v>-2.7333680090865</c:v>
                </c:pt>
                <c:pt idx="2">
                  <c:v>-2.353878387381596</c:v>
                </c:pt>
                <c:pt idx="3">
                  <c:v>-1.9310215365615626</c:v>
                </c:pt>
                <c:pt idx="4">
                  <c:v>-1.4064970684374101</c:v>
                </c:pt>
                <c:pt idx="5">
                  <c:v>-1.0642108619507773</c:v>
                </c:pt>
                <c:pt idx="6">
                  <c:v>-0.60696948431889286</c:v>
                </c:pt>
                <c:pt idx="7">
                  <c:v>-0.29437106060257756</c:v>
                </c:pt>
                <c:pt idx="8">
                  <c:v>4.401688541677426E-2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B-4E16-B29B-D4B8F2FD3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48416"/>
        <c:axId val="2050151744"/>
      </c:scatterChart>
      <c:valAx>
        <c:axId val="205014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</a:t>
                </a:r>
                <a:r>
                  <a:rPr lang="en-GB" baseline="0"/>
                  <a:t>nalogue reading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51744"/>
        <c:crosses val="autoZero"/>
        <c:crossBetween val="midCat"/>
      </c:valAx>
      <c:valAx>
        <c:axId val="20501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 (mass)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4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 for FSR Sensor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FSR sensor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0299933882310514E-3"/>
                  <c:y val="0.16415827768364397"/>
                </c:manualLayout>
              </c:layout>
              <c:numFmt formatCode="#,##0.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Sheet1!$R$18:$R$26</c:f>
              <c:numCache>
                <c:formatCode>General</c:formatCode>
                <c:ptCount val="9"/>
                <c:pt idx="0">
                  <c:v>584.66666666666663</c:v>
                </c:pt>
                <c:pt idx="1">
                  <c:v>708</c:v>
                </c:pt>
                <c:pt idx="2">
                  <c:v>773.66666666666663</c:v>
                </c:pt>
                <c:pt idx="3">
                  <c:v>851.66666666666663</c:v>
                </c:pt>
                <c:pt idx="4">
                  <c:v>903</c:v>
                </c:pt>
                <c:pt idx="5">
                  <c:v>931.33333333333337</c:v>
                </c:pt>
                <c:pt idx="6">
                  <c:v>944.66666666666663</c:v>
                </c:pt>
                <c:pt idx="7">
                  <c:v>958</c:v>
                </c:pt>
                <c:pt idx="8">
                  <c:v>967.33333333333337</c:v>
                </c:pt>
              </c:numCache>
            </c:numRef>
          </c:xVal>
          <c:yVal>
            <c:numRef>
              <c:f>Sheet1!$P$18:$P$26</c:f>
              <c:numCache>
                <c:formatCode>General</c:formatCode>
                <c:ptCount val="9"/>
                <c:pt idx="0">
                  <c:v>-3.1010927892118172</c:v>
                </c:pt>
                <c:pt idx="1">
                  <c:v>-2.7333680090865</c:v>
                </c:pt>
                <c:pt idx="2">
                  <c:v>-2.353878387381596</c:v>
                </c:pt>
                <c:pt idx="3">
                  <c:v>-1.9310215365615626</c:v>
                </c:pt>
                <c:pt idx="4">
                  <c:v>-1.4064970684374101</c:v>
                </c:pt>
                <c:pt idx="5">
                  <c:v>-1.0642108619507773</c:v>
                </c:pt>
                <c:pt idx="6">
                  <c:v>-0.60696948431889286</c:v>
                </c:pt>
                <c:pt idx="7">
                  <c:v>-0.29437106060257756</c:v>
                </c:pt>
                <c:pt idx="8">
                  <c:v>4.401688541677426E-2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B-4806-A930-82BA7541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165616"/>
        <c:axId val="1956156464"/>
      </c:scatterChart>
      <c:valAx>
        <c:axId val="19561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analogue reading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156464"/>
        <c:crosses val="autoZero"/>
        <c:crossBetween val="midCat"/>
      </c:valAx>
      <c:valAx>
        <c:axId val="19561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 (mass)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1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Curve for </a:t>
            </a:r>
            <a:r>
              <a:rPr lang="en-US"/>
              <a:t>FSR Sensor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FSR Sensor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8920803913595307E-2"/>
                  <c:y val="0.1597032640949555"/>
                </c:manualLayout>
              </c:layout>
              <c:numFmt formatCode="#,##0.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Sheet1!$R$31:$R$39</c:f>
              <c:numCache>
                <c:formatCode>General</c:formatCode>
                <c:ptCount val="9"/>
                <c:pt idx="0">
                  <c:v>608.66666666666663</c:v>
                </c:pt>
                <c:pt idx="1">
                  <c:v>732.66666666666663</c:v>
                </c:pt>
                <c:pt idx="2">
                  <c:v>838.33333333333337</c:v>
                </c:pt>
                <c:pt idx="3">
                  <c:v>869.33333333333337</c:v>
                </c:pt>
                <c:pt idx="4">
                  <c:v>917.33333333333337</c:v>
                </c:pt>
                <c:pt idx="5">
                  <c:v>941</c:v>
                </c:pt>
                <c:pt idx="6">
                  <c:v>955.33333333333337</c:v>
                </c:pt>
                <c:pt idx="7">
                  <c:v>966.33333333333337</c:v>
                </c:pt>
                <c:pt idx="8">
                  <c:v>974.33333333333337</c:v>
                </c:pt>
              </c:numCache>
            </c:numRef>
          </c:xVal>
          <c:yVal>
            <c:numRef>
              <c:f>Sheet1!$P$31:$P$39</c:f>
              <c:numCache>
                <c:formatCode>General</c:formatCode>
                <c:ptCount val="9"/>
                <c:pt idx="0">
                  <c:v>-3.1010927892118172</c:v>
                </c:pt>
                <c:pt idx="1">
                  <c:v>-2.7333680090865</c:v>
                </c:pt>
                <c:pt idx="2">
                  <c:v>-2.353878387381596</c:v>
                </c:pt>
                <c:pt idx="3">
                  <c:v>-1.9310215365615626</c:v>
                </c:pt>
                <c:pt idx="4">
                  <c:v>-1.4064970684374101</c:v>
                </c:pt>
                <c:pt idx="5">
                  <c:v>-1.0642108619507773</c:v>
                </c:pt>
                <c:pt idx="6">
                  <c:v>-0.60696948431889286</c:v>
                </c:pt>
                <c:pt idx="7">
                  <c:v>-0.29437106060257756</c:v>
                </c:pt>
                <c:pt idx="8">
                  <c:v>4.401688541677426E-2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7-4583-BFE5-222B6181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79328"/>
        <c:axId val="1982679744"/>
      </c:scatterChart>
      <c:valAx>
        <c:axId val="19826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analogue reading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79744"/>
        <c:crosses val="autoZero"/>
        <c:crossBetween val="midCat"/>
      </c:valAx>
      <c:valAx>
        <c:axId val="19826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 (mass)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Calibration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4.4999999999999998E-2</c:v>
                </c:pt>
                <c:pt idx="2">
                  <c:v>6.5000000000000002E-2</c:v>
                </c:pt>
                <c:pt idx="3">
                  <c:v>9.5000000000000001E-2</c:v>
                </c:pt>
                <c:pt idx="4">
                  <c:v>0.14499999999999999</c:v>
                </c:pt>
                <c:pt idx="5">
                  <c:v>0.245</c:v>
                </c:pt>
                <c:pt idx="6">
                  <c:v>0.34499999999999997</c:v>
                </c:pt>
                <c:pt idx="7">
                  <c:v>0.54500000000000004</c:v>
                </c:pt>
                <c:pt idx="8">
                  <c:v>0.745</c:v>
                </c:pt>
                <c:pt idx="9">
                  <c:v>1.0449999999999999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</c:v>
                </c:pt>
                <c:pt idx="1">
                  <c:v>520</c:v>
                </c:pt>
                <c:pt idx="2">
                  <c:v>646</c:v>
                </c:pt>
                <c:pt idx="3">
                  <c:v>732</c:v>
                </c:pt>
                <c:pt idx="4">
                  <c:v>813</c:v>
                </c:pt>
                <c:pt idx="5">
                  <c:v>912</c:v>
                </c:pt>
                <c:pt idx="6">
                  <c:v>936</c:v>
                </c:pt>
                <c:pt idx="7">
                  <c:v>951</c:v>
                </c:pt>
                <c:pt idx="8">
                  <c:v>966</c:v>
                </c:pt>
                <c:pt idx="9">
                  <c:v>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C-4754-B922-7147D3B16934}"/>
            </c:ext>
          </c:extLst>
        </c:ser>
        <c:ser>
          <c:idx val="1"/>
          <c:order val="1"/>
          <c:tx>
            <c:v>Second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4.4999999999999998E-2</c:v>
                </c:pt>
                <c:pt idx="2">
                  <c:v>6.5000000000000002E-2</c:v>
                </c:pt>
                <c:pt idx="3">
                  <c:v>9.5000000000000001E-2</c:v>
                </c:pt>
                <c:pt idx="4">
                  <c:v>0.14499999999999999</c:v>
                </c:pt>
                <c:pt idx="5">
                  <c:v>0.245</c:v>
                </c:pt>
                <c:pt idx="6">
                  <c:v>0.34499999999999997</c:v>
                </c:pt>
                <c:pt idx="7">
                  <c:v>0.54500000000000004</c:v>
                </c:pt>
                <c:pt idx="8">
                  <c:v>0.745</c:v>
                </c:pt>
                <c:pt idx="9">
                  <c:v>1.0449999999999999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0</c:v>
                </c:pt>
                <c:pt idx="1">
                  <c:v>560</c:v>
                </c:pt>
                <c:pt idx="2">
                  <c:v>600</c:v>
                </c:pt>
                <c:pt idx="3">
                  <c:v>751</c:v>
                </c:pt>
                <c:pt idx="4">
                  <c:v>852</c:v>
                </c:pt>
                <c:pt idx="5">
                  <c:v>894</c:v>
                </c:pt>
                <c:pt idx="6">
                  <c:v>938</c:v>
                </c:pt>
                <c:pt idx="7">
                  <c:v>951</c:v>
                </c:pt>
                <c:pt idx="8">
                  <c:v>956</c:v>
                </c:pt>
                <c:pt idx="9">
                  <c:v>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C-4754-B922-7147D3B16934}"/>
            </c:ext>
          </c:extLst>
        </c:ser>
        <c:ser>
          <c:idx val="2"/>
          <c:order val="2"/>
          <c:tx>
            <c:v>Third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Sheet1!$J$3:$J$12</c:f>
              <c:numCache>
                <c:formatCode>General</c:formatCode>
                <c:ptCount val="10"/>
                <c:pt idx="0">
                  <c:v>0</c:v>
                </c:pt>
                <c:pt idx="1">
                  <c:v>4.4999999999999998E-2</c:v>
                </c:pt>
                <c:pt idx="2">
                  <c:v>6.5000000000000002E-2</c:v>
                </c:pt>
                <c:pt idx="3">
                  <c:v>9.5000000000000001E-2</c:v>
                </c:pt>
                <c:pt idx="4">
                  <c:v>0.14499999999999999</c:v>
                </c:pt>
                <c:pt idx="5">
                  <c:v>0.245</c:v>
                </c:pt>
                <c:pt idx="6">
                  <c:v>0.34499999999999997</c:v>
                </c:pt>
                <c:pt idx="7">
                  <c:v>0.54500000000000004</c:v>
                </c:pt>
                <c:pt idx="8">
                  <c:v>0.745</c:v>
                </c:pt>
                <c:pt idx="9">
                  <c:v>1.0449999999999999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0</c:v>
                </c:pt>
                <c:pt idx="1">
                  <c:v>586</c:v>
                </c:pt>
                <c:pt idx="2">
                  <c:v>620</c:v>
                </c:pt>
                <c:pt idx="3">
                  <c:v>782</c:v>
                </c:pt>
                <c:pt idx="4">
                  <c:v>820</c:v>
                </c:pt>
                <c:pt idx="5">
                  <c:v>920</c:v>
                </c:pt>
                <c:pt idx="6">
                  <c:v>943</c:v>
                </c:pt>
                <c:pt idx="7">
                  <c:v>948</c:v>
                </c:pt>
                <c:pt idx="8">
                  <c:v>968</c:v>
                </c:pt>
                <c:pt idx="9">
                  <c:v>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3C-4754-B922-7147D3B1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95263"/>
        <c:axId val="2002904415"/>
      </c:scatterChart>
      <c:valAx>
        <c:axId val="20028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  <a:r>
                  <a:rPr lang="en-GB" baseline="0"/>
                  <a:t>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04415"/>
        <c:crosses val="autoZero"/>
        <c:crossBetween val="midCat"/>
      </c:valAx>
      <c:valAx>
        <c:axId val="20029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Analogue</a:t>
                </a:r>
                <a:r>
                  <a:rPr lang="en-GB" baseline="0"/>
                  <a:t> reading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9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Average Analogue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580881337201271E-2"/>
                  <c:y val="0.20349744017737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4.4999999999999998E-2</c:v>
                </c:pt>
                <c:pt idx="2">
                  <c:v>6.5000000000000002E-2</c:v>
                </c:pt>
                <c:pt idx="3">
                  <c:v>9.5000000000000001E-2</c:v>
                </c:pt>
                <c:pt idx="4">
                  <c:v>0.14499999999999999</c:v>
                </c:pt>
                <c:pt idx="5">
                  <c:v>0.245</c:v>
                </c:pt>
                <c:pt idx="6">
                  <c:v>0.34499999999999997</c:v>
                </c:pt>
                <c:pt idx="7">
                  <c:v>0.54500000000000004</c:v>
                </c:pt>
                <c:pt idx="8">
                  <c:v>0.745</c:v>
                </c:pt>
                <c:pt idx="9">
                  <c:v>1.0449999999999999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0</c:v>
                </c:pt>
                <c:pt idx="1">
                  <c:v>555.33333333333337</c:v>
                </c:pt>
                <c:pt idx="2">
                  <c:v>622</c:v>
                </c:pt>
                <c:pt idx="3">
                  <c:v>755</c:v>
                </c:pt>
                <c:pt idx="4">
                  <c:v>828.33333333333337</c:v>
                </c:pt>
                <c:pt idx="5">
                  <c:v>908.66666666666663</c:v>
                </c:pt>
                <c:pt idx="6">
                  <c:v>939</c:v>
                </c:pt>
                <c:pt idx="7">
                  <c:v>950</c:v>
                </c:pt>
                <c:pt idx="8">
                  <c:v>963.33333333333337</c:v>
                </c:pt>
                <c:pt idx="9">
                  <c:v>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4-4D78-82F5-B6696C34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80079"/>
        <c:axId val="1968680495"/>
      </c:scatterChart>
      <c:valAx>
        <c:axId val="196868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  <a:r>
                  <a:rPr lang="en-GB" baseline="0"/>
                  <a:t>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80495"/>
        <c:crosses val="autoZero"/>
        <c:crossBetween val="midCat"/>
      </c:valAx>
      <c:valAx>
        <c:axId val="19686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Analogue reading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8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</xdr:row>
      <xdr:rowOff>76200</xdr:rowOff>
    </xdr:from>
    <xdr:to>
      <xdr:col>12</xdr:col>
      <xdr:colOff>53975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CEE14-8BC2-E2F5-2EEA-DE24B50A4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336550</xdr:colOff>
      <xdr:row>18</xdr:row>
      <xdr:rowOff>44450</xdr:rowOff>
    </xdr:from>
    <xdr:to>
      <xdr:col>13</xdr:col>
      <xdr:colOff>387350</xdr:colOff>
      <xdr:row>33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9AB38-85CE-7290-8697-3B0D8856A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</xdr:colOff>
      <xdr:row>35</xdr:row>
      <xdr:rowOff>19050</xdr:rowOff>
    </xdr:from>
    <xdr:to>
      <xdr:col>13</xdr:col>
      <xdr:colOff>120650</xdr:colOff>
      <xdr:row>50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AEA93E-5A6C-9713-98AA-E6D317F8B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15875</xdr:colOff>
      <xdr:row>1</xdr:row>
      <xdr:rowOff>9525</xdr:rowOff>
    </xdr:from>
    <xdr:to>
      <xdr:col>25</xdr:col>
      <xdr:colOff>130175</xdr:colOff>
      <xdr:row>12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0C5E-9F21-BF44-B510-75B1979D4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139700</xdr:colOff>
      <xdr:row>13</xdr:row>
      <xdr:rowOff>46566</xdr:rowOff>
    </xdr:from>
    <xdr:to>
      <xdr:col>26</xdr:col>
      <xdr:colOff>152400</xdr:colOff>
      <xdr:row>27</xdr:row>
      <xdr:rowOff>169332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D04F59-6AF5-AC77-1107-17F9153A4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171449</xdr:colOff>
      <xdr:row>28</xdr:row>
      <xdr:rowOff>107950</xdr:rowOff>
    </xdr:from>
    <xdr:to>
      <xdr:col>25</xdr:col>
      <xdr:colOff>428624</xdr:colOff>
      <xdr:row>42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EDD890-CFAC-F0C1-4AB0-590E15655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1028699</xdr:colOff>
      <xdr:row>18</xdr:row>
      <xdr:rowOff>19049</xdr:rowOff>
    </xdr:from>
    <xdr:to>
      <xdr:col>6</xdr:col>
      <xdr:colOff>76199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A52F8-D75F-4714-0E1F-D45C109F5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543982</xdr:colOff>
      <xdr:row>1</xdr:row>
      <xdr:rowOff>184150</xdr:rowOff>
    </xdr:from>
    <xdr:to>
      <xdr:col>7</xdr:col>
      <xdr:colOff>39157</xdr:colOff>
      <xdr:row>18</xdr:row>
      <xdr:rowOff>55032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67DFF1-FA84-31E8-BABA-EB83F2AC1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2EEE-5142-4CB7-AE3F-0363F7EDAC3D}">
  <dimension ref="A1:R39"/>
  <sheetViews>
    <sheetView tabSelected="1" zoomScale="90" zoomScaleNormal="90" workbookViewId="0">
      <selection activeCell="AG17" sqref="AG17"/>
    </sheetView>
  </sheetViews>
  <sheetFormatPr defaultRowHeight="14.4" x14ac:dyDescent="0.3"/>
  <cols>
    <col min="1" max="1" width="15.33203125" customWidth="1"/>
    <col min="2" max="2" width="17.44140625" customWidth="1"/>
    <col min="3" max="3" width="20.21875" customWidth="1"/>
    <col min="6" max="6" width="18.77734375" customWidth="1"/>
    <col min="7" max="7" width="23.109375" customWidth="1"/>
    <col min="10" max="10" width="17.88671875" customWidth="1"/>
    <col min="11" max="11" width="21.33203125" customWidth="1"/>
    <col min="14" max="15" width="12.5546875" customWidth="1"/>
    <col min="16" max="17" width="16.109375" customWidth="1"/>
    <col min="18" max="18" width="26.33203125" customWidth="1"/>
  </cols>
  <sheetData>
    <row r="1" spans="1:18" x14ac:dyDescent="0.3">
      <c r="A1" t="s">
        <v>1</v>
      </c>
    </row>
    <row r="2" spans="1:18" x14ac:dyDescent="0.3">
      <c r="B2" t="s">
        <v>8</v>
      </c>
      <c r="C2" t="s">
        <v>0</v>
      </c>
      <c r="F2" t="s">
        <v>8</v>
      </c>
      <c r="G2" t="s">
        <v>0</v>
      </c>
      <c r="J2" t="s">
        <v>8</v>
      </c>
      <c r="K2" t="s">
        <v>0</v>
      </c>
      <c r="N2" t="s">
        <v>9</v>
      </c>
      <c r="O2" t="s">
        <v>10</v>
      </c>
      <c r="P2" t="s">
        <v>5</v>
      </c>
      <c r="Q2" t="s">
        <v>6</v>
      </c>
      <c r="R2" t="s">
        <v>4</v>
      </c>
    </row>
    <row r="3" spans="1:18" x14ac:dyDescent="0.3">
      <c r="B3">
        <v>0</v>
      </c>
      <c r="C3">
        <v>0</v>
      </c>
      <c r="F3">
        <v>0</v>
      </c>
      <c r="G3">
        <v>0</v>
      </c>
      <c r="J3">
        <v>0</v>
      </c>
      <c r="K3">
        <v>0</v>
      </c>
      <c r="N3">
        <f xml:space="preserve"> 0.001 * J3 * 9.81</f>
        <v>0</v>
      </c>
      <c r="R3">
        <v>0</v>
      </c>
    </row>
    <row r="4" spans="1:18" x14ac:dyDescent="0.3">
      <c r="B4">
        <v>4.4999999999999998E-2</v>
      </c>
      <c r="C4">
        <v>520</v>
      </c>
      <c r="F4">
        <v>4.4999999999999998E-2</v>
      </c>
      <c r="G4">
        <v>560</v>
      </c>
      <c r="J4">
        <v>4.4999999999999998E-2</v>
      </c>
      <c r="K4">
        <v>586</v>
      </c>
      <c r="N4">
        <f xml:space="preserve">  J4 * 9.81</f>
        <v>0.44145000000000001</v>
      </c>
      <c r="O4">
        <f>LN(N4)</f>
        <v>-0.81769051563454553</v>
      </c>
      <c r="P4">
        <f>LN(J4)</f>
        <v>-3.1010927892118172</v>
      </c>
      <c r="Q4">
        <f>LN(N4)</f>
        <v>-0.81769051563454553</v>
      </c>
      <c r="R4">
        <f t="shared" ref="R4:R12" si="0" xml:space="preserve"> (K4 + G4 +C4) / 3</f>
        <v>555.33333333333337</v>
      </c>
    </row>
    <row r="5" spans="1:18" x14ac:dyDescent="0.3">
      <c r="B5">
        <v>6.5000000000000002E-2</v>
      </c>
      <c r="C5">
        <v>646</v>
      </c>
      <c r="F5">
        <v>6.5000000000000002E-2</v>
      </c>
      <c r="G5">
        <v>600</v>
      </c>
      <c r="J5">
        <v>6.5000000000000002E-2</v>
      </c>
      <c r="K5">
        <v>620</v>
      </c>
      <c r="N5">
        <f t="shared" ref="N5:N12" si="1" xml:space="preserve">  J5 * 9.81</f>
        <v>0.63765000000000005</v>
      </c>
      <c r="O5">
        <f t="shared" ref="O5:O12" si="2">LN(N5)</f>
        <v>-0.44996573550922814</v>
      </c>
      <c r="P5">
        <f t="shared" ref="P5:P12" si="3">LN(J5)</f>
        <v>-2.7333680090865</v>
      </c>
      <c r="Q5">
        <f t="shared" ref="Q5:Q12" si="4">LN(N5)</f>
        <v>-0.44996573550922814</v>
      </c>
      <c r="R5">
        <f t="shared" si="0"/>
        <v>622</v>
      </c>
    </row>
    <row r="6" spans="1:18" x14ac:dyDescent="0.3">
      <c r="B6">
        <v>9.5000000000000001E-2</v>
      </c>
      <c r="C6">
        <v>732</v>
      </c>
      <c r="F6">
        <v>9.5000000000000001E-2</v>
      </c>
      <c r="G6">
        <v>751</v>
      </c>
      <c r="J6">
        <v>9.5000000000000001E-2</v>
      </c>
      <c r="K6">
        <v>782</v>
      </c>
      <c r="N6">
        <f t="shared" si="1"/>
        <v>0.93195000000000006</v>
      </c>
      <c r="O6">
        <f t="shared" si="2"/>
        <v>-7.0476113804324447E-2</v>
      </c>
      <c r="P6">
        <f t="shared" si="3"/>
        <v>-2.353878387381596</v>
      </c>
      <c r="Q6">
        <f t="shared" si="4"/>
        <v>-7.0476113804324447E-2</v>
      </c>
      <c r="R6">
        <f t="shared" si="0"/>
        <v>755</v>
      </c>
    </row>
    <row r="7" spans="1:18" x14ac:dyDescent="0.3">
      <c r="B7">
        <v>0.14499999999999999</v>
      </c>
      <c r="C7">
        <v>813</v>
      </c>
      <c r="F7">
        <v>0.14499999999999999</v>
      </c>
      <c r="G7">
        <v>852</v>
      </c>
      <c r="J7">
        <v>0.14499999999999999</v>
      </c>
      <c r="K7">
        <v>820</v>
      </c>
      <c r="N7">
        <f t="shared" si="1"/>
        <v>1.42245</v>
      </c>
      <c r="O7">
        <f t="shared" si="2"/>
        <v>0.35238073701570904</v>
      </c>
      <c r="P7">
        <f t="shared" si="3"/>
        <v>-1.9310215365615626</v>
      </c>
      <c r="Q7">
        <f t="shared" si="4"/>
        <v>0.35238073701570904</v>
      </c>
      <c r="R7">
        <f t="shared" si="0"/>
        <v>828.33333333333337</v>
      </c>
    </row>
    <row r="8" spans="1:18" x14ac:dyDescent="0.3">
      <c r="B8">
        <v>0.245</v>
      </c>
      <c r="C8">
        <v>912</v>
      </c>
      <c r="F8">
        <v>0.245</v>
      </c>
      <c r="G8">
        <v>894</v>
      </c>
      <c r="J8">
        <v>0.245</v>
      </c>
      <c r="K8">
        <v>920</v>
      </c>
      <c r="N8">
        <f t="shared" si="1"/>
        <v>2.4034499999999999</v>
      </c>
      <c r="O8">
        <f t="shared" si="2"/>
        <v>0.87690520513986159</v>
      </c>
      <c r="P8">
        <f t="shared" si="3"/>
        <v>-1.4064970684374101</v>
      </c>
      <c r="Q8">
        <f t="shared" si="4"/>
        <v>0.87690520513986159</v>
      </c>
      <c r="R8">
        <f t="shared" si="0"/>
        <v>908.66666666666663</v>
      </c>
    </row>
    <row r="9" spans="1:18" x14ac:dyDescent="0.3">
      <c r="B9">
        <v>0.34499999999999997</v>
      </c>
      <c r="C9">
        <v>936</v>
      </c>
      <c r="F9">
        <v>0.34499999999999997</v>
      </c>
      <c r="G9">
        <v>938</v>
      </c>
      <c r="J9">
        <v>0.34499999999999997</v>
      </c>
      <c r="K9">
        <v>943</v>
      </c>
      <c r="N9">
        <f t="shared" si="1"/>
        <v>3.3844499999999997</v>
      </c>
      <c r="O9">
        <f t="shared" si="2"/>
        <v>1.2191914116264944</v>
      </c>
      <c r="P9">
        <f t="shared" si="3"/>
        <v>-1.0642108619507773</v>
      </c>
      <c r="Q9">
        <f t="shared" si="4"/>
        <v>1.2191914116264944</v>
      </c>
      <c r="R9">
        <f t="shared" si="0"/>
        <v>939</v>
      </c>
    </row>
    <row r="10" spans="1:18" x14ac:dyDescent="0.3">
      <c r="B10">
        <v>0.54500000000000004</v>
      </c>
      <c r="C10">
        <v>951</v>
      </c>
      <c r="F10">
        <v>0.54500000000000004</v>
      </c>
      <c r="G10">
        <v>951</v>
      </c>
      <c r="J10">
        <v>0.54500000000000004</v>
      </c>
      <c r="K10">
        <v>948</v>
      </c>
      <c r="N10">
        <f t="shared" si="1"/>
        <v>5.3464500000000008</v>
      </c>
      <c r="O10">
        <f t="shared" si="2"/>
        <v>1.6764327892583788</v>
      </c>
      <c r="P10">
        <f t="shared" si="3"/>
        <v>-0.60696948431889286</v>
      </c>
      <c r="Q10">
        <f t="shared" si="4"/>
        <v>1.6764327892583788</v>
      </c>
      <c r="R10">
        <f t="shared" si="0"/>
        <v>950</v>
      </c>
    </row>
    <row r="11" spans="1:18" x14ac:dyDescent="0.3">
      <c r="B11">
        <v>0.745</v>
      </c>
      <c r="C11">
        <v>966</v>
      </c>
      <c r="F11">
        <v>0.745</v>
      </c>
      <c r="G11">
        <v>956</v>
      </c>
      <c r="J11">
        <v>0.745</v>
      </c>
      <c r="K11">
        <v>968</v>
      </c>
      <c r="N11">
        <f t="shared" si="1"/>
        <v>7.3084500000000006</v>
      </c>
      <c r="O11">
        <f t="shared" si="2"/>
        <v>1.9890312129746943</v>
      </c>
      <c r="P11">
        <f t="shared" si="3"/>
        <v>-0.29437106060257756</v>
      </c>
      <c r="Q11">
        <f t="shared" si="4"/>
        <v>1.9890312129746943</v>
      </c>
      <c r="R11">
        <f t="shared" si="0"/>
        <v>963.33333333333337</v>
      </c>
    </row>
    <row r="12" spans="1:18" x14ac:dyDescent="0.3">
      <c r="B12">
        <v>1.0449999999999999</v>
      </c>
      <c r="C12">
        <v>977</v>
      </c>
      <c r="F12">
        <v>1.0449999999999999</v>
      </c>
      <c r="G12">
        <v>977</v>
      </c>
      <c r="J12">
        <v>1.0449999999999999</v>
      </c>
      <c r="K12">
        <v>974</v>
      </c>
      <c r="N12">
        <f t="shared" si="1"/>
        <v>10.25145</v>
      </c>
      <c r="O12">
        <f t="shared" si="2"/>
        <v>2.3274191589940463</v>
      </c>
      <c r="P12">
        <f t="shared" si="3"/>
        <v>4.401688541677426E-2</v>
      </c>
      <c r="Q12">
        <f t="shared" si="4"/>
        <v>2.3274191589940463</v>
      </c>
      <c r="R12">
        <f t="shared" si="0"/>
        <v>976</v>
      </c>
    </row>
    <row r="15" spans="1:18" x14ac:dyDescent="0.3">
      <c r="A15" t="s">
        <v>2</v>
      </c>
    </row>
    <row r="16" spans="1:18" x14ac:dyDescent="0.3">
      <c r="B16" t="s">
        <v>8</v>
      </c>
      <c r="C16" t="s">
        <v>0</v>
      </c>
      <c r="F16" t="s">
        <v>8</v>
      </c>
      <c r="G16" t="s">
        <v>0</v>
      </c>
      <c r="J16" t="s">
        <v>8</v>
      </c>
      <c r="K16" t="s">
        <v>0</v>
      </c>
      <c r="N16" t="s">
        <v>7</v>
      </c>
      <c r="O16" t="s">
        <v>10</v>
      </c>
      <c r="P16" t="s">
        <v>5</v>
      </c>
      <c r="Q16" t="s">
        <v>6</v>
      </c>
      <c r="R16" t="s">
        <v>4</v>
      </c>
    </row>
    <row r="17" spans="1:18" x14ac:dyDescent="0.3">
      <c r="B17">
        <v>0</v>
      </c>
      <c r="C17">
        <v>0</v>
      </c>
      <c r="F17">
        <v>0</v>
      </c>
      <c r="G17">
        <v>0</v>
      </c>
      <c r="J17">
        <v>0</v>
      </c>
      <c r="K17">
        <v>0</v>
      </c>
      <c r="N17">
        <f xml:space="preserve"> 0.001 * J17 * 9.81</f>
        <v>0</v>
      </c>
    </row>
    <row r="18" spans="1:18" x14ac:dyDescent="0.3">
      <c r="B18">
        <v>4.4999999999999998E-2</v>
      </c>
      <c r="C18">
        <v>570</v>
      </c>
      <c r="F18">
        <v>4.4999999999999998E-2</v>
      </c>
      <c r="G18">
        <v>584</v>
      </c>
      <c r="J18">
        <v>4.4999999999999998E-2</v>
      </c>
      <c r="K18">
        <v>600</v>
      </c>
      <c r="N18">
        <f xml:space="preserve"> J18 * 9.81</f>
        <v>0.44145000000000001</v>
      </c>
      <c r="O18">
        <f>LN(N18)</f>
        <v>-0.81769051563454553</v>
      </c>
      <c r="P18">
        <f>LN(J18)</f>
        <v>-3.1010927892118172</v>
      </c>
      <c r="Q18">
        <f xml:space="preserve"> LN(N18)</f>
        <v>-0.81769051563454553</v>
      </c>
      <c r="R18">
        <f t="shared" ref="R18:R26" si="5">(K18+G18+C18)/3</f>
        <v>584.66666666666663</v>
      </c>
    </row>
    <row r="19" spans="1:18" x14ac:dyDescent="0.3">
      <c r="B19">
        <v>6.5000000000000002E-2</v>
      </c>
      <c r="C19">
        <v>680</v>
      </c>
      <c r="F19">
        <v>6.5000000000000002E-2</v>
      </c>
      <c r="G19">
        <v>750</v>
      </c>
      <c r="J19">
        <v>6.5000000000000002E-2</v>
      </c>
      <c r="K19">
        <v>694</v>
      </c>
      <c r="N19">
        <f t="shared" ref="N19:N26" si="6" xml:space="preserve"> J19 * 9.81</f>
        <v>0.63765000000000005</v>
      </c>
      <c r="O19">
        <f t="shared" ref="O19:O26" si="7">LN(N19)</f>
        <v>-0.44996573550922814</v>
      </c>
      <c r="P19">
        <f t="shared" ref="P19:P26" si="8">LN(J19)</f>
        <v>-2.7333680090865</v>
      </c>
      <c r="Q19">
        <f t="shared" ref="Q19:Q26" si="9" xml:space="preserve"> LN(N19)</f>
        <v>-0.44996573550922814</v>
      </c>
      <c r="R19">
        <f t="shared" si="5"/>
        <v>708</v>
      </c>
    </row>
    <row r="20" spans="1:18" x14ac:dyDescent="0.3">
      <c r="B20">
        <v>9.5000000000000001E-2</v>
      </c>
      <c r="C20">
        <v>756</v>
      </c>
      <c r="F20">
        <v>9.5000000000000001E-2</v>
      </c>
      <c r="G20">
        <v>799</v>
      </c>
      <c r="J20">
        <v>9.5000000000000001E-2</v>
      </c>
      <c r="K20">
        <v>766</v>
      </c>
      <c r="N20">
        <f t="shared" si="6"/>
        <v>0.93195000000000006</v>
      </c>
      <c r="O20">
        <f t="shared" si="7"/>
        <v>-7.0476113804324447E-2</v>
      </c>
      <c r="P20">
        <f t="shared" si="8"/>
        <v>-2.353878387381596</v>
      </c>
      <c r="Q20">
        <f t="shared" si="9"/>
        <v>-7.0476113804324447E-2</v>
      </c>
      <c r="R20">
        <f t="shared" si="5"/>
        <v>773.66666666666663</v>
      </c>
    </row>
    <row r="21" spans="1:18" x14ac:dyDescent="0.3">
      <c r="B21">
        <v>0.14499999999999999</v>
      </c>
      <c r="C21">
        <v>836</v>
      </c>
      <c r="F21">
        <v>0.14499999999999999</v>
      </c>
      <c r="G21">
        <v>848</v>
      </c>
      <c r="J21">
        <v>0.14499999999999999</v>
      </c>
      <c r="K21">
        <v>871</v>
      </c>
      <c r="N21">
        <f t="shared" si="6"/>
        <v>1.42245</v>
      </c>
      <c r="O21">
        <f t="shared" si="7"/>
        <v>0.35238073701570904</v>
      </c>
      <c r="P21">
        <f t="shared" si="8"/>
        <v>-1.9310215365615626</v>
      </c>
      <c r="Q21">
        <f t="shared" si="9"/>
        <v>0.35238073701570904</v>
      </c>
      <c r="R21">
        <f t="shared" si="5"/>
        <v>851.66666666666663</v>
      </c>
    </row>
    <row r="22" spans="1:18" x14ac:dyDescent="0.3">
      <c r="B22">
        <v>0.245</v>
      </c>
      <c r="C22">
        <v>897</v>
      </c>
      <c r="F22">
        <v>0.245</v>
      </c>
      <c r="G22">
        <v>910</v>
      </c>
      <c r="J22">
        <v>0.245</v>
      </c>
      <c r="K22">
        <v>902</v>
      </c>
      <c r="N22">
        <f t="shared" si="6"/>
        <v>2.4034499999999999</v>
      </c>
      <c r="O22">
        <f t="shared" si="7"/>
        <v>0.87690520513986159</v>
      </c>
      <c r="P22">
        <f t="shared" si="8"/>
        <v>-1.4064970684374101</v>
      </c>
      <c r="Q22">
        <f t="shared" si="9"/>
        <v>0.87690520513986159</v>
      </c>
      <c r="R22">
        <f t="shared" si="5"/>
        <v>903</v>
      </c>
    </row>
    <row r="23" spans="1:18" x14ac:dyDescent="0.3">
      <c r="B23">
        <v>0.34499999999999997</v>
      </c>
      <c r="C23">
        <v>931</v>
      </c>
      <c r="F23">
        <v>0.34499999999999997</v>
      </c>
      <c r="G23">
        <v>936</v>
      </c>
      <c r="J23">
        <v>0.34499999999999997</v>
      </c>
      <c r="K23">
        <v>927</v>
      </c>
      <c r="N23">
        <f t="shared" si="6"/>
        <v>3.3844499999999997</v>
      </c>
      <c r="O23">
        <f t="shared" si="7"/>
        <v>1.2191914116264944</v>
      </c>
      <c r="P23">
        <f t="shared" si="8"/>
        <v>-1.0642108619507773</v>
      </c>
      <c r="Q23">
        <f t="shared" si="9"/>
        <v>1.2191914116264944</v>
      </c>
      <c r="R23">
        <f t="shared" si="5"/>
        <v>931.33333333333337</v>
      </c>
    </row>
    <row r="24" spans="1:18" x14ac:dyDescent="0.3">
      <c r="B24">
        <v>0.54500000000000004</v>
      </c>
      <c r="C24">
        <v>950</v>
      </c>
      <c r="F24">
        <v>0.54500000000000004</v>
      </c>
      <c r="G24">
        <v>944</v>
      </c>
      <c r="J24">
        <v>0.54500000000000004</v>
      </c>
      <c r="K24">
        <v>940</v>
      </c>
      <c r="N24">
        <f t="shared" si="6"/>
        <v>5.3464500000000008</v>
      </c>
      <c r="O24">
        <f t="shared" si="7"/>
        <v>1.6764327892583788</v>
      </c>
      <c r="P24">
        <f t="shared" si="8"/>
        <v>-0.60696948431889286</v>
      </c>
      <c r="Q24">
        <f t="shared" si="9"/>
        <v>1.6764327892583788</v>
      </c>
      <c r="R24">
        <f t="shared" si="5"/>
        <v>944.66666666666663</v>
      </c>
    </row>
    <row r="25" spans="1:18" x14ac:dyDescent="0.3">
      <c r="B25">
        <v>0.745</v>
      </c>
      <c r="C25">
        <v>958</v>
      </c>
      <c r="F25">
        <v>0.745</v>
      </c>
      <c r="G25">
        <v>958</v>
      </c>
      <c r="J25">
        <v>0.745</v>
      </c>
      <c r="K25">
        <v>958</v>
      </c>
      <c r="N25">
        <f t="shared" si="6"/>
        <v>7.3084500000000006</v>
      </c>
      <c r="O25">
        <f t="shared" si="7"/>
        <v>1.9890312129746943</v>
      </c>
      <c r="P25">
        <f t="shared" si="8"/>
        <v>-0.29437106060257756</v>
      </c>
      <c r="Q25">
        <f t="shared" si="9"/>
        <v>1.9890312129746943</v>
      </c>
      <c r="R25">
        <f t="shared" si="5"/>
        <v>958</v>
      </c>
    </row>
    <row r="26" spans="1:18" x14ac:dyDescent="0.3">
      <c r="B26">
        <v>1.0449999999999999</v>
      </c>
      <c r="C26">
        <v>968</v>
      </c>
      <c r="F26">
        <v>1.0449999999999999</v>
      </c>
      <c r="G26">
        <v>966</v>
      </c>
      <c r="J26">
        <v>1.0449999999999999</v>
      </c>
      <c r="K26">
        <v>968</v>
      </c>
      <c r="N26">
        <f t="shared" si="6"/>
        <v>10.25145</v>
      </c>
      <c r="O26">
        <f t="shared" si="7"/>
        <v>2.3274191589940463</v>
      </c>
      <c r="P26">
        <f t="shared" si="8"/>
        <v>4.401688541677426E-2</v>
      </c>
      <c r="Q26">
        <f t="shared" si="9"/>
        <v>2.3274191589940463</v>
      </c>
      <c r="R26">
        <f t="shared" si="5"/>
        <v>967.33333333333337</v>
      </c>
    </row>
    <row r="28" spans="1:18" x14ac:dyDescent="0.3">
      <c r="A28" t="s">
        <v>3</v>
      </c>
    </row>
    <row r="29" spans="1:18" x14ac:dyDescent="0.3">
      <c r="B29" t="s">
        <v>8</v>
      </c>
      <c r="C29" t="s">
        <v>0</v>
      </c>
      <c r="F29" t="s">
        <v>8</v>
      </c>
      <c r="G29" t="s">
        <v>0</v>
      </c>
      <c r="J29" t="s">
        <v>8</v>
      </c>
      <c r="K29" t="s">
        <v>0</v>
      </c>
      <c r="N29" t="s">
        <v>7</v>
      </c>
      <c r="O29" t="s">
        <v>10</v>
      </c>
      <c r="P29" t="s">
        <v>5</v>
      </c>
      <c r="Q29" t="s">
        <v>6</v>
      </c>
      <c r="R29" t="s">
        <v>4</v>
      </c>
    </row>
    <row r="30" spans="1:18" x14ac:dyDescent="0.3">
      <c r="B30">
        <v>0</v>
      </c>
      <c r="C30">
        <v>0</v>
      </c>
      <c r="F30">
        <v>0</v>
      </c>
      <c r="G30">
        <v>0</v>
      </c>
      <c r="J30">
        <v>0</v>
      </c>
      <c r="K30">
        <v>0</v>
      </c>
    </row>
    <row r="31" spans="1:18" x14ac:dyDescent="0.3">
      <c r="B31">
        <v>4.4999999999999998E-2</v>
      </c>
      <c r="C31">
        <v>580</v>
      </c>
      <c r="F31">
        <v>4.4999999999999998E-2</v>
      </c>
      <c r="G31">
        <v>626</v>
      </c>
      <c r="J31">
        <v>4.4999999999999998E-2</v>
      </c>
      <c r="K31">
        <v>620</v>
      </c>
      <c r="N31">
        <f xml:space="preserve"> J31 * 9.81</f>
        <v>0.44145000000000001</v>
      </c>
      <c r="O31">
        <f>LN(N31)</f>
        <v>-0.81769051563454553</v>
      </c>
      <c r="P31">
        <f>LN(J31)</f>
        <v>-3.1010927892118172</v>
      </c>
      <c r="Q31">
        <f xml:space="preserve"> LN(N31)</f>
        <v>-0.81769051563454553</v>
      </c>
      <c r="R31">
        <f t="shared" ref="R31:R39" si="10">(K31+G31+C31)/3</f>
        <v>608.66666666666663</v>
      </c>
    </row>
    <row r="32" spans="1:18" x14ac:dyDescent="0.3">
      <c r="B32">
        <v>6.5000000000000002E-2</v>
      </c>
      <c r="C32">
        <v>700</v>
      </c>
      <c r="F32">
        <v>6.5000000000000002E-2</v>
      </c>
      <c r="G32">
        <v>750</v>
      </c>
      <c r="J32">
        <v>6.5000000000000002E-2</v>
      </c>
      <c r="K32">
        <v>748</v>
      </c>
      <c r="N32">
        <f t="shared" ref="N32:N39" si="11" xml:space="preserve"> J32 * 9.81</f>
        <v>0.63765000000000005</v>
      </c>
      <c r="O32">
        <f t="shared" ref="O32:O39" si="12">LN(N32)</f>
        <v>-0.44996573550922814</v>
      </c>
      <c r="P32">
        <f t="shared" ref="P32:P39" si="13">LN(J32)</f>
        <v>-2.7333680090865</v>
      </c>
      <c r="Q32">
        <f t="shared" ref="Q32:Q39" si="14" xml:space="preserve"> LN(N32)</f>
        <v>-0.44996573550922814</v>
      </c>
      <c r="R32">
        <f t="shared" si="10"/>
        <v>732.66666666666663</v>
      </c>
    </row>
    <row r="33" spans="2:18" x14ac:dyDescent="0.3">
      <c r="B33">
        <v>9.5000000000000001E-2</v>
      </c>
      <c r="C33">
        <v>830</v>
      </c>
      <c r="F33">
        <v>9.5000000000000001E-2</v>
      </c>
      <c r="G33">
        <v>830</v>
      </c>
      <c r="J33">
        <v>9.5000000000000001E-2</v>
      </c>
      <c r="K33">
        <v>855</v>
      </c>
      <c r="N33">
        <f t="shared" si="11"/>
        <v>0.93195000000000006</v>
      </c>
      <c r="O33">
        <f t="shared" si="12"/>
        <v>-7.0476113804324447E-2</v>
      </c>
      <c r="P33">
        <f t="shared" si="13"/>
        <v>-2.353878387381596</v>
      </c>
      <c r="Q33">
        <f t="shared" si="14"/>
        <v>-7.0476113804324447E-2</v>
      </c>
      <c r="R33">
        <f t="shared" si="10"/>
        <v>838.33333333333337</v>
      </c>
    </row>
    <row r="34" spans="2:18" x14ac:dyDescent="0.3">
      <c r="B34">
        <v>0.14499999999999999</v>
      </c>
      <c r="C34">
        <v>853</v>
      </c>
      <c r="F34">
        <v>0.14499999999999999</v>
      </c>
      <c r="G34">
        <v>877</v>
      </c>
      <c r="J34">
        <v>0.14499999999999999</v>
      </c>
      <c r="K34">
        <v>878</v>
      </c>
      <c r="N34">
        <f t="shared" si="11"/>
        <v>1.42245</v>
      </c>
      <c r="O34">
        <f t="shared" si="12"/>
        <v>0.35238073701570904</v>
      </c>
      <c r="P34">
        <f t="shared" si="13"/>
        <v>-1.9310215365615626</v>
      </c>
      <c r="Q34">
        <f t="shared" si="14"/>
        <v>0.35238073701570904</v>
      </c>
      <c r="R34">
        <f t="shared" si="10"/>
        <v>869.33333333333337</v>
      </c>
    </row>
    <row r="35" spans="2:18" x14ac:dyDescent="0.3">
      <c r="B35">
        <v>0.245</v>
      </c>
      <c r="C35">
        <v>902</v>
      </c>
      <c r="F35">
        <v>0.245</v>
      </c>
      <c r="G35">
        <v>924</v>
      </c>
      <c r="J35">
        <v>0.245</v>
      </c>
      <c r="K35">
        <v>926</v>
      </c>
      <c r="N35">
        <f t="shared" si="11"/>
        <v>2.4034499999999999</v>
      </c>
      <c r="O35">
        <f t="shared" si="12"/>
        <v>0.87690520513986159</v>
      </c>
      <c r="P35">
        <f t="shared" si="13"/>
        <v>-1.4064970684374101</v>
      </c>
      <c r="Q35">
        <f t="shared" si="14"/>
        <v>0.87690520513986159</v>
      </c>
      <c r="R35">
        <f t="shared" si="10"/>
        <v>917.33333333333337</v>
      </c>
    </row>
    <row r="36" spans="2:18" x14ac:dyDescent="0.3">
      <c r="B36">
        <v>0.34499999999999997</v>
      </c>
      <c r="C36">
        <v>942</v>
      </c>
      <c r="F36">
        <v>0.34499999999999997</v>
      </c>
      <c r="G36">
        <v>942</v>
      </c>
      <c r="J36">
        <v>0.34499999999999997</v>
      </c>
      <c r="K36">
        <v>939</v>
      </c>
      <c r="N36">
        <f t="shared" si="11"/>
        <v>3.3844499999999997</v>
      </c>
      <c r="O36">
        <f t="shared" si="12"/>
        <v>1.2191914116264944</v>
      </c>
      <c r="P36">
        <f t="shared" si="13"/>
        <v>-1.0642108619507773</v>
      </c>
      <c r="Q36">
        <f t="shared" si="14"/>
        <v>1.2191914116264944</v>
      </c>
      <c r="R36">
        <f t="shared" si="10"/>
        <v>941</v>
      </c>
    </row>
    <row r="37" spans="2:18" x14ac:dyDescent="0.3">
      <c r="B37">
        <v>0.54500000000000004</v>
      </c>
      <c r="C37">
        <v>958</v>
      </c>
      <c r="F37">
        <v>0.54500000000000004</v>
      </c>
      <c r="G37">
        <v>958</v>
      </c>
      <c r="J37">
        <v>0.54500000000000004</v>
      </c>
      <c r="K37">
        <v>950</v>
      </c>
      <c r="N37">
        <f t="shared" si="11"/>
        <v>5.3464500000000008</v>
      </c>
      <c r="O37">
        <f t="shared" si="12"/>
        <v>1.6764327892583788</v>
      </c>
      <c r="P37">
        <f t="shared" si="13"/>
        <v>-0.60696948431889286</v>
      </c>
      <c r="Q37">
        <f t="shared" si="14"/>
        <v>1.6764327892583788</v>
      </c>
      <c r="R37">
        <f t="shared" si="10"/>
        <v>955.33333333333337</v>
      </c>
    </row>
    <row r="38" spans="2:18" x14ac:dyDescent="0.3">
      <c r="B38">
        <v>0.745</v>
      </c>
      <c r="C38">
        <v>964</v>
      </c>
      <c r="F38">
        <v>0.745</v>
      </c>
      <c r="G38">
        <v>969</v>
      </c>
      <c r="J38">
        <v>0.745</v>
      </c>
      <c r="K38">
        <v>966</v>
      </c>
      <c r="N38">
        <f t="shared" si="11"/>
        <v>7.3084500000000006</v>
      </c>
      <c r="O38">
        <f t="shared" si="12"/>
        <v>1.9890312129746943</v>
      </c>
      <c r="P38">
        <f t="shared" si="13"/>
        <v>-0.29437106060257756</v>
      </c>
      <c r="Q38">
        <f t="shared" si="14"/>
        <v>1.9890312129746943</v>
      </c>
      <c r="R38">
        <f t="shared" si="10"/>
        <v>966.33333333333337</v>
      </c>
    </row>
    <row r="39" spans="2:18" x14ac:dyDescent="0.3">
      <c r="B39">
        <v>1.0449999999999999</v>
      </c>
      <c r="C39">
        <v>974</v>
      </c>
      <c r="F39">
        <v>1.0449999999999999</v>
      </c>
      <c r="G39">
        <v>975</v>
      </c>
      <c r="J39">
        <v>1.0449999999999999</v>
      </c>
      <c r="K39">
        <v>974</v>
      </c>
      <c r="N39">
        <f t="shared" si="11"/>
        <v>10.25145</v>
      </c>
      <c r="O39">
        <f t="shared" si="12"/>
        <v>2.3274191589940463</v>
      </c>
      <c r="P39">
        <f t="shared" si="13"/>
        <v>4.401688541677426E-2</v>
      </c>
      <c r="Q39">
        <f t="shared" si="14"/>
        <v>2.3274191589940463</v>
      </c>
      <c r="R39">
        <f t="shared" si="10"/>
        <v>974.33333333333337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2022-09-02T15:40:56Z</dcterms:created>
  <dcterms:modified xsi:type="dcterms:W3CDTF">2022-09-20T00:51:05Z</dcterms:modified>
</cp:coreProperties>
</file>